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autoCompressPictures="0" defaultThemeVersion="124226"/>
  <mc:AlternateContent xmlns:mc="http://schemas.openxmlformats.org/markup-compatibility/2006">
    <mc:Choice Requires="x15">
      <x15ac:absPath xmlns:x15ac="http://schemas.microsoft.com/office/spreadsheetml/2010/11/ac" url="C:\Users\jperez\Downloads\"/>
    </mc:Choice>
  </mc:AlternateContent>
  <xr:revisionPtr revIDLastSave="0" documentId="13_ncr:1_{364DE748-40D0-4F5C-932C-D3E34831418D}" xr6:coauthVersionLast="47" xr6:coauthVersionMax="47" xr10:uidLastSave="{00000000-0000-0000-0000-000000000000}"/>
  <bookViews>
    <workbookView xWindow="-120" yWindow="-120" windowWidth="29040" windowHeight="15720" tabRatio="712" firstSheet="1" activeTab="2" xr2:uid="{00000000-000D-0000-FFFF-FFFF00000000}"/>
  </bookViews>
  <sheets>
    <sheet name="Concertacion " sheetId="1" state="hidden" r:id="rId1"/>
    <sheet name="MANUAL" sheetId="22" r:id="rId2"/>
    <sheet name="ANEXO 1" sheetId="12" r:id="rId3"/>
    <sheet name="Seguimiento 2" sheetId="5" state="hidden" r:id="rId4"/>
    <sheet name="Seguimiento 3" sheetId="6" state="hidden" r:id="rId5"/>
    <sheet name="Seguimiento 4" sheetId="7" state="hidden" r:id="rId6"/>
    <sheet name="Final" sheetId="9" state="hidden" r:id="rId7"/>
    <sheet name="Componente de Gestion Adicional" sheetId="14" state="hidden" r:id="rId8"/>
    <sheet name="ANEXO 2" sheetId="17" r:id="rId9"/>
    <sheet name="ANEXO 3" sheetId="16" r:id="rId10"/>
    <sheet name="Instructivo" sheetId="3" state="hidden" r:id="rId11"/>
  </sheets>
  <definedNames>
    <definedName name="_xlnm.Print_Area" localSheetId="2">'ANEXO 1'!$A$2:$Q$23</definedName>
    <definedName name="_xlnm.Print_Area" localSheetId="8">'ANEXO 2'!$A$2:$J$67</definedName>
    <definedName name="_xlnm.Print_Area" localSheetId="9">'ANEXO 3'!$A$1:$H$36</definedName>
    <definedName name="_xlnm.Print_Area" localSheetId="7">'Componente de Gestion Adicional'!$A$1:$O$20</definedName>
    <definedName name="_xlnm.Print_Area" localSheetId="1">MANUAL!$A$1:$U$47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13" i="12" l="1"/>
  <c r="O13" i="12" s="1"/>
  <c r="G58" i="17" l="1"/>
  <c r="F58" i="17"/>
  <c r="E58" i="17"/>
  <c r="G53" i="17" l="1"/>
  <c r="F53" i="17"/>
  <c r="E53" i="17"/>
  <c r="G47" i="17"/>
  <c r="F47" i="17"/>
  <c r="E47" i="17"/>
  <c r="G40" i="17"/>
  <c r="F40" i="17"/>
  <c r="E40" i="17"/>
  <c r="G33" i="17"/>
  <c r="F33" i="17"/>
  <c r="E33" i="17"/>
  <c r="G26" i="17"/>
  <c r="F26" i="17"/>
  <c r="E26" i="17"/>
  <c r="G21" i="17"/>
  <c r="F21" i="17"/>
  <c r="E21" i="17"/>
  <c r="D65" i="17"/>
  <c r="D66" i="17"/>
  <c r="C22" i="12"/>
  <c r="C21" i="12"/>
  <c r="N6" i="12"/>
  <c r="O6" i="12" s="1"/>
  <c r="N10" i="12"/>
  <c r="O10" i="12" s="1"/>
  <c r="G16" i="12"/>
  <c r="E15" i="16"/>
  <c r="I16" i="9"/>
  <c r="H13" i="9"/>
  <c r="K13" i="9"/>
  <c r="L13" i="9"/>
  <c r="K10" i="9"/>
  <c r="K16" i="9" s="1"/>
  <c r="H10" i="9"/>
  <c r="L10" i="9" s="1"/>
  <c r="L16" i="9" s="1"/>
  <c r="H7" i="9"/>
  <c r="L7" i="9"/>
  <c r="M13" i="9"/>
  <c r="M7" i="9"/>
  <c r="M10" i="9"/>
  <c r="M16" i="9"/>
  <c r="J16" i="9"/>
  <c r="B16" i="9"/>
  <c r="H27" i="5"/>
  <c r="M24" i="7"/>
  <c r="M18" i="7"/>
  <c r="M21" i="7"/>
  <c r="M27" i="7" s="1"/>
  <c r="K24" i="7"/>
  <c r="K27" i="7" s="1"/>
  <c r="K21" i="7"/>
  <c r="M24" i="6"/>
  <c r="J24" i="6"/>
  <c r="J24" i="7"/>
  <c r="J21" i="6"/>
  <c r="J21" i="7" s="1"/>
  <c r="J18" i="6"/>
  <c r="J27" i="6" s="1"/>
  <c r="H18" i="7"/>
  <c r="I18" i="5"/>
  <c r="I18" i="7"/>
  <c r="M18" i="6"/>
  <c r="I21" i="5"/>
  <c r="I21" i="6" s="1"/>
  <c r="I24" i="5"/>
  <c r="I18" i="6"/>
  <c r="H18" i="6"/>
  <c r="H21" i="6"/>
  <c r="H24" i="6"/>
  <c r="H27" i="6" s="1"/>
  <c r="M24" i="5"/>
  <c r="M27" i="5" s="1"/>
  <c r="M21" i="5"/>
  <c r="M18" i="5"/>
  <c r="I24" i="7"/>
  <c r="H24" i="7"/>
  <c r="B27" i="7"/>
  <c r="H21" i="7"/>
  <c r="D7" i="7"/>
  <c r="D6" i="7"/>
  <c r="D5" i="7"/>
  <c r="D4" i="7"/>
  <c r="B27" i="6"/>
  <c r="D7" i="6"/>
  <c r="D6" i="6"/>
  <c r="D5" i="6"/>
  <c r="D4" i="6"/>
  <c r="B27" i="5"/>
  <c r="L24" i="5"/>
  <c r="D7" i="5"/>
  <c r="D6" i="5"/>
  <c r="D5" i="5"/>
  <c r="D4" i="5"/>
  <c r="B26" i="1"/>
  <c r="H27" i="7"/>
  <c r="L24" i="7"/>
  <c r="L18" i="5"/>
  <c r="I24" i="6"/>
  <c r="L24" i="6"/>
  <c r="I27" i="6" l="1"/>
  <c r="L21" i="6"/>
  <c r="M21" i="6" s="1"/>
  <c r="M27" i="6" s="1"/>
  <c r="I21" i="7"/>
  <c r="L18" i="6"/>
  <c r="L27" i="6" s="1"/>
  <c r="L21" i="5"/>
  <c r="L27" i="5" s="1"/>
  <c r="I27" i="5"/>
  <c r="J18" i="7"/>
  <c r="H16" i="9"/>
  <c r="O16" i="12"/>
  <c r="I41" i="17"/>
  <c r="I34" i="17"/>
  <c r="E59" i="17"/>
  <c r="F59" i="17"/>
  <c r="G59" i="17"/>
  <c r="I48" i="17"/>
  <c r="I27" i="17"/>
  <c r="I22" i="17"/>
  <c r="I14" i="17"/>
  <c r="I54" i="17"/>
  <c r="J27" i="7" l="1"/>
  <c r="L18" i="7"/>
  <c r="L21" i="7"/>
  <c r="I27" i="7"/>
  <c r="O18" i="12"/>
  <c r="D9" i="16"/>
  <c r="E9" i="16" s="1"/>
  <c r="I61" i="17"/>
  <c r="L27" i="7" l="1"/>
  <c r="D11" i="16"/>
  <c r="E11" i="16" s="1"/>
  <c r="E13" i="16" s="1"/>
  <c r="E18" i="16" s="1"/>
  <c r="J61"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ana karina marin quiros marin quiros</author>
    <author>Ligia del Pilar Agudelo</author>
    <author>Cristian Camilo Angulo Escobar</author>
  </authors>
  <commentList>
    <comment ref="N3" authorId="0" shapeId="0" xr:uid="{00000000-0006-0000-0200-000001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B4" authorId="1" shapeId="0" xr:uid="{00000000-0006-0000-0200-000002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C4" authorId="0" shapeId="0" xr:uid="{00000000-0006-0000-0200-000003000000}">
      <text>
        <r>
          <rPr>
            <sz val="18"/>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D4" authorId="0" shapeId="0" xr:uid="{00000000-0006-0000-0200-000004000000}">
      <text>
        <r>
          <rPr>
            <sz val="12"/>
            <color indexed="81"/>
            <rFont val="Tahoma"/>
            <family val="2"/>
          </rPr>
          <t>Representación cuantitativa en número o porcentaje que debe ser verificable objetivamente y mediante el cual se determina el cumplimiento de los compromisos gerenciales.</t>
        </r>
      </text>
    </comment>
    <comment ref="E4" authorId="0" shapeId="0" xr:uid="{00000000-0006-0000-0200-000005000000}">
      <text>
        <r>
          <rPr>
            <sz val="12"/>
            <color indexed="81"/>
            <rFont val="Tahoma"/>
            <family val="2"/>
          </rPr>
          <t>Lapso de ejecución del compromiso concertado en el cual deberán adelantarse las acciones necesarias para su cumplimiento.</t>
        </r>
      </text>
    </comment>
    <comment ref="F4" authorId="1" shapeId="0" xr:uid="{00000000-0006-0000-0200-000006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G4" authorId="1" shapeId="0" xr:uid="{00000000-0006-0000-0200-000007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N4" authorId="2" shapeId="0" xr:uid="{00000000-0006-0000-0200-000008000000}">
      <text>
        <r>
          <rPr>
            <sz val="12"/>
            <color indexed="81"/>
            <rFont val="Tahoma"/>
            <family val="2"/>
          </rPr>
          <t>Resultado final alcanzado, que se obtiene de la sumatoria entre el cumplimiento del primer y segundo semestre de acuerdo con lo concertado.</t>
        </r>
      </text>
    </comment>
    <comment ref="O4" authorId="0" shapeId="0" xr:uid="{00000000-0006-0000-0200-000009000000}">
      <text>
        <r>
          <rPr>
            <sz val="12"/>
            <color indexed="81"/>
            <rFont val="Tahoma"/>
            <family val="2"/>
          </rPr>
          <t>Porcentaje de cumplimiento de los compromisos gerenciales del año de acuerdo con el peso ponderado que se asignó al compromiso institucional.</t>
        </r>
      </text>
    </comment>
    <comment ref="P4" authorId="0" shapeId="0" xr:uid="{00000000-0006-0000-0200-00000A000000}">
      <text>
        <r>
          <rPr>
            <sz val="12"/>
            <color indexed="81"/>
            <rFont val="Tahoma"/>
            <family val="2"/>
          </rPr>
          <t xml:space="preserve">Soportes que acompañan la ejecución de los compromisos gerenciales y que pueden encontrarse de forma física y/o virtual. </t>
        </r>
      </text>
    </comment>
    <comment ref="I5" authorId="3" shapeId="0" xr:uid="{00000000-0006-0000-0200-00000B000000}">
      <text>
        <r>
          <rPr>
            <sz val="12"/>
            <color indexed="81"/>
            <rFont val="Tahoma"/>
            <family val="2"/>
          </rPr>
          <t>Porcentaje programado de cumplimiento de cada compromiso gerencial para este periodo.</t>
        </r>
      </text>
    </comment>
    <comment ref="J5" authorId="1" shapeId="0" xr:uid="{00000000-0006-0000-0200-00000C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K5" authorId="1" shapeId="0" xr:uid="{00000000-0006-0000-0200-00000D000000}">
      <text>
        <r>
          <rPr>
            <sz val="12"/>
            <color indexed="81"/>
            <rFont val="Tahoma"/>
            <family val="2"/>
          </rPr>
          <t>Se registran los aspectos de mejora para el cumplimiento de los compromisos concertados que se encuentren retrasados conforme a lo programado</t>
        </r>
      </text>
    </comment>
    <comment ref="L5" authorId="3" shapeId="0" xr:uid="{00000000-0006-0000-0200-00000E000000}">
      <text>
        <r>
          <rPr>
            <sz val="12"/>
            <color indexed="81"/>
            <rFont val="Tahoma"/>
            <family val="2"/>
          </rPr>
          <t>Porcentaje programado de cumplimiento de cada compromiso gerencial durante este periodo.</t>
        </r>
      </text>
    </comment>
    <comment ref="M5" authorId="1" shapeId="0" xr:uid="{00000000-0006-0000-0200-00000F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P5" authorId="0" shapeId="0" xr:uid="{00000000-0006-0000-0200-000010000000}">
      <text>
        <r>
          <rPr>
            <sz val="12"/>
            <color indexed="81"/>
            <rFont val="Tahoma"/>
            <family val="2"/>
          </rPr>
          <t>Breve descripción del producto o actividad indicada como evidencia.</t>
        </r>
      </text>
    </comment>
    <comment ref="Q5" authorId="0" shapeId="0" xr:uid="{00000000-0006-0000-0200-000011000000}">
      <text>
        <r>
          <rPr>
            <sz val="12"/>
            <color indexed="81"/>
            <rFont val="Tahoma"/>
            <family val="2"/>
          </rPr>
          <t>Ubicación de la misma ya sea en medios físicos o electrónicos.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3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4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5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7" authorId="0" shapeId="0" xr:uid="{00000000-0006-0000-06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s>
  <commentList>
    <comment ref="B4" authorId="0" shapeId="0" xr:uid="{00000000-0006-0000-0700-000001000000}">
      <text>
        <r>
          <rPr>
            <sz val="9"/>
            <color indexed="81"/>
            <rFont val="Tahoma"/>
            <family val="2"/>
          </rPr>
          <t>Adicione otros aportes concertados con el Gerente Público, que se susciten en relación a la naturaleza de su entidad.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ana karina marin quiros marin quiros</author>
    <author>Ligia del Pilar Agudelo</author>
  </authors>
  <commentList>
    <comment ref="B2" authorId="0" shapeId="0" xr:uid="{00000000-0006-0000-0800-000001000000}">
      <text>
        <r>
          <rPr>
            <b/>
            <sz val="9"/>
            <color indexed="81"/>
            <rFont val="Tahoma"/>
            <family val="2"/>
          </rPr>
          <t>Se deben elegir 5 competencias para ser evaluadas</t>
        </r>
        <r>
          <rPr>
            <sz val="9"/>
            <color indexed="81"/>
            <rFont val="Tahoma"/>
            <family val="2"/>
          </rPr>
          <t xml:space="preserve">
</t>
        </r>
      </text>
    </comment>
    <comment ref="I61" authorId="1" shapeId="0" xr:uid="{00000000-0006-0000-0800-000002000000}">
      <text>
        <r>
          <rPr>
            <sz val="9"/>
            <color indexed="81"/>
            <rFont val="Tahoma"/>
            <family val="2"/>
          </rPr>
          <t xml:space="preserve">Sumatoria simple de la evaluación (previa conversión según pesos asignados por evaluador) dividido por el numero de competencias evaluadas
</t>
        </r>
      </text>
    </comment>
    <comment ref="J61" authorId="1" shapeId="0" xr:uid="{00000000-0006-0000-0800-000003000000}">
      <text>
        <r>
          <rPr>
            <b/>
            <sz val="9"/>
            <color indexed="81"/>
            <rFont val="Tahoma"/>
            <family val="2"/>
          </rPr>
          <t>Resultado porcentual de las competencias que pesan el 20% de la evaluación individual</t>
        </r>
      </text>
    </comment>
  </commentList>
</comments>
</file>

<file path=xl/sharedStrings.xml><?xml version="1.0" encoding="utf-8"?>
<sst xmlns="http://schemas.openxmlformats.org/spreadsheetml/2006/main" count="551" uniqueCount="279">
  <si>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</si>
  <si>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</si>
  <si>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</si>
  <si>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</si>
  <si>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</si>
  <si>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</si>
  <si>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</si>
  <si>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</si>
  <si>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</si>
  <si>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</si>
  <si>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</si>
  <si>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</si>
  <si>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</si>
  <si>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</si>
  <si>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</si>
  <si>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</si>
  <si>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</si>
  <si>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</si>
  <si>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</si>
  <si>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</si>
  <si>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</si>
  <si>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</si>
  <si>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</si>
  <si>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</si>
  <si>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</si>
  <si>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</si>
  <si>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</si>
  <si>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</si>
  <si>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</si>
  <si>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</si>
  <si>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</si>
  <si>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</si>
  <si>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</si>
  <si>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</si>
  <si>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</si>
  <si>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</si>
  <si>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</si>
  <si>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</si>
  <si>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</si>
  <si>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</si>
  <si>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</si>
  <si>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</si>
  <si>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</si>
  <si>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</si>
  <si>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</si>
  <si>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</si>
  <si>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</si>
  <si>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</si>
  <si>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</si>
  <si>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</si>
  <si>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</si>
  <si>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</si>
  <si>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</si>
  <si>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</si>
  <si>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</si>
  <si>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</si>
  <si>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</si>
  <si>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</si>
  <si>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</si>
  <si>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</si>
  <si>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</si>
  <si>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</si>
  <si>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</si>
  <si>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</si>
  <si>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</si>
  <si>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</si>
  <si>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</si>
  <si>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</si>
  <si>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</si>
  <si>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</si>
  <si>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</si>
  <si>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</si>
  <si>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</si>
  <si>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</si>
  <si>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</si>
  <si>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</si>
  <si>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</si>
  <si>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</si>
  <si>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</si>
  <si>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</si>
  <si>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</si>
  <si>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</si>
  <si>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</si>
  <si>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</si>
  <si>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</si>
  <si>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</si>
  <si>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</si>
  <si>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</si>
  <si>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</si>
  <si>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</si>
  <si>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</si>
  <si>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</si>
  <si>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</si>
  <si>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</si>
  <si>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</si>
  <si>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</si>
  <si>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1: CONCERTACIÓN, SEGUIMIENTO,  RETROALIMENTACIÓN  Y EVALUACIÓN DE COMPROMISOS GERENCIALES</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</si>
  <si>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</si>
  <si>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</si>
  <si>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</si>
  <si>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</si>
  <si>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</si>
  <si>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</si>
  <si>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</si>
  <si>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</si>
  <si>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</si>
  <si>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</si>
  <si>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</si>
  <si>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</si>
  <si>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</si>
  <si>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</si>
  <si>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</si>
  <si>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Concertacion para el desempeño sobresaliente (5% adicional. Describir los compromisos gerenciales adicionales)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</si>
  <si>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</si>
  <si>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</si>
  <si>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</si>
  <si>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</si>
  <si>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</si>
  <si>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</si>
  <si>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</si>
  <si>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</si>
  <si>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</si>
  <si>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</si>
  <si>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</si>
  <si>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</si>
  <si>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</si>
  <si>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</si>
  <si>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</si>
  <si>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</si>
  <si>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</si>
  <si>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</si>
  <si>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</si>
  <si>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</si>
  <si>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</si>
  <si>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</si>
  <si>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</si>
  <si>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</si>
  <si>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</si>
  <si>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</si>
  <si>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</si>
  <si>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</si>
  <si>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</si>
  <si>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</si>
  <si>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</si>
  <si>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</si>
  <si>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</si>
  <si>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</si>
  <si>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</si>
  <si>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</si>
  <si>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</si>
  <si>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</si>
  <si>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</si>
  <si>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</si>
  <si>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</si>
  <si>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</si>
  <si>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</si>
  <si>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</si>
  <si>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</si>
  <si>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</si>
  <si>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</si>
  <si>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</si>
  <si>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</si>
  <si>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</si>
  <si>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</si>
  <si>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</si>
  <si>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</si>
  <si>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</si>
  <si>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</si>
  <si>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</si>
  <si>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</si>
  <si>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</si>
  <si>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</si>
  <si>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</si>
  <si>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ANEXO 2: VALORACION DE COMPETENCIAS</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</si>
  <si>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</si>
  <si>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</si>
  <si>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</si>
  <si>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</si>
  <si>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</si>
  <si>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</si>
  <si>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valoracion de los servidores publicos  [1-5]</t>
  </si>
  <si>
    <t xml:space="preserve">Valoracion anterior </t>
  </si>
  <si>
    <t>Valoracion actual</t>
  </si>
  <si>
    <t xml:space="preserve">Comentarios para la retroalimentación </t>
  </si>
  <si>
    <t>Superior</t>
  </si>
  <si>
    <t>Par</t>
  </si>
  <si>
    <t>Total Puntaje Evaluador</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</si>
  <si>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</si>
  <si>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</si>
  <si>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</si>
  <si>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</si>
  <si>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 xml:space="preserve">valoracion  final </t>
  </si>
  <si>
    <t>Firma Superior Jerárquico</t>
  </si>
  <si>
    <t>Anexo 3. Consolidado de evaluación del Acuerdo de Gestión</t>
  </si>
  <si>
    <t xml:space="preserve">Nombre del Gerente Público: </t>
  </si>
  <si>
    <t>Área en la que se desempeña:</t>
  </si>
  <si>
    <t>Fecha:</t>
  </si>
  <si>
    <t xml:space="preserve">ANEXO 3: CONSOLIDADO DE EVALUACION DEL ACUERDO DE GESTION </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</si>
  <si>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</si>
  <si>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</si>
  <si>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</si>
  <si>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</si>
  <si>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</si>
  <si>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</si>
  <si>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</si>
  <si>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Firma del Gerente Publico.</t>
  </si>
  <si>
    <t>FECHA:</t>
  </si>
  <si>
    <t>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</si>
  <si>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</si>
  <si>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</si>
  <si>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</si>
  <si>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</si>
  <si>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</si>
  <si>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</si>
  <si>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</si>
  <si>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</si>
  <si>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</si>
  <si>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</si>
  <si>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</si>
  <si>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</si>
  <si>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</si>
  <si>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</si>
  <si>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</si>
  <si>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</si>
  <si>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</si>
  <si>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</si>
  <si>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TOTAL</t>
  </si>
  <si>
    <t>Total Puntaje del valorador</t>
  </si>
  <si>
    <t xml:space="preserve">      </t>
  </si>
  <si>
    <t xml:space="preserve"> CONCERTACION</t>
  </si>
  <si>
    <t>EVALUACION</t>
  </si>
  <si>
    <t>Son las establecidas en el Decreto 815 de 2018 que modifica el artículo 2.2.4.7 del Decreto 1083 de 2015.</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</si>
  <si>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a quienes se le dará la opción de dar o no a conocer su identidad.) </t>
  </si>
  <si>
    <t>Guía para la gestión de los empleos
de naturaleza gerencial - Acuerdos de Gestión</t>
  </si>
  <si>
    <t>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t>
  </si>
  <si>
    <t>Traduce la visión y logra que cada miembro del equipo se comprometa y aporte, en un entorno participativo y de toma de decisiones.</t>
  </si>
  <si>
    <t>Articula objetivos, recursos y metas de forma tal que los resultados generen valor</t>
  </si>
  <si>
    <t>Adopta alternativas si el contexto presenta obstrucciones a la ejecución de la planeación anual, involucrando al equipo, aliados y superiores para el logro de los objetivos</t>
  </si>
  <si>
    <t>Vincula a los actores con incidencia potencial en los resultados del área a su cargo, para articular acciones o anticipar negociaciones necesarias</t>
  </si>
  <si>
    <t xml:space="preserve">Monitorea periódicamente los resultados alcanzados e introduce cambios en la planeación para alcanzarlos </t>
  </si>
  <si>
    <t>Presenta nuevas estrategias ante aliados y superiores para contribuir al logro de los objetivos institucionales</t>
  </si>
  <si>
    <t>Comunica de manera asertiva, clara y contundente el objetivo o la meta, logrando la motivación y compromiso de los equipos de trabajo</t>
  </si>
  <si>
    <t>Visión estratégica</t>
  </si>
  <si>
    <t>Forma equipos y les delega responsabilidades y tareas en función de las competencias, el potencial y los intereses de los miembros del equipo.</t>
  </si>
  <si>
    <t>Crea compromiso y moviliza a los miembros de su equipo a gestionar, aceptar retos, desafíos y directrices, superando intereses personales para alcanzar las metas.</t>
  </si>
  <si>
    <t>Brinda apoyo y motiva a su equipo en momentos de adversidad, a la vez que comparte las mejores prácticas y desempeños y celebra el éxito con su gente, incidiendo positivamente en la calidad de vida laboral.</t>
  </si>
  <si>
    <t>Propicia, favorece y acompaña las condiciones para generar y mantener un clima laboral positivo en un entorno de inclusión.</t>
  </si>
  <si>
    <t>Liderazgo efectivo</t>
  </si>
  <si>
    <t>Planeación</t>
  </si>
  <si>
    <t>Prevé situaciones y escenarios futuros</t>
  </si>
  <si>
    <t>Establece los planes de acción necesarios para el desarrollo de los objetivos estratégicos, teniendo en cuenta actividades, responsables, plazos y recursos requeridos; promoviendo altos estándares de desempeño</t>
  </si>
  <si>
    <t>Hace seguimiento a la planeación institucional, con base en los indicadores y metas planeadas, verificando que se realicen los ajustes y retroalimentando el proceso.</t>
  </si>
  <si>
    <t>Orienta la planeación institucional con una visión estratégica, que tiene en cuenta las necesidades y expectativas de los usuarios y ciudadanos</t>
  </si>
  <si>
    <t>Optimiza el uso de los recursos.</t>
  </si>
  <si>
    <t>Concreta oportunidades que generan valor a corto, mediano y largo plazo.</t>
  </si>
  <si>
    <t>Toma de
decisiones</t>
  </si>
  <si>
    <t>Elige con oportunidad, entre las alternativas disponibles, los proyectos a realizar, estableciendo responsabilidades precisas con base en las prioridades de la entidad.</t>
  </si>
  <si>
    <t>Toma en cuenta la opinión técnica de los miembros de su equipo al analizar las alternativas existentes para tomar una decisión y desarrollarla.</t>
  </si>
  <si>
    <t>Decide en situaciones de alta complejidad e incertidumbre teniendo en consideración la consecución de logros y objetivos de la entidad.</t>
  </si>
  <si>
    <t>Efectúa los cambios que considera necesarios para solucionar los problemas detectados o atender situaciones particulares y se hace responsable de la decisión tomada.</t>
  </si>
  <si>
    <t>Detecta amenazas y oportunidades frente a posibles decisiones y elige de forma pertinente.</t>
  </si>
  <si>
    <t>Asume los riesgos de las decisiones tomadas</t>
  </si>
  <si>
    <t>Gestión del
desarrollo de las
personas</t>
  </si>
  <si>
    <t>Identifica las competencias de los miembros del equipo, las evalúa y las impulsa activamente para su desarrollo y aplicación a las tareas asignadas.</t>
  </si>
  <si>
    <t>Promueve la formación de equipos con interdependencias positivas y genera espacios de aprendizaje colaborativo, poniendo en común experiencias, hallazgos y problemas.</t>
  </si>
  <si>
    <t>Organiza los entornos de trabajo para fomentar la polivalencia profesional de los miembros del equipo, facilitando la rotación de puestos y de tareas.</t>
  </si>
  <si>
    <t>Asume una función orientadora para promover y afianzar las mejores prácticas y desempeños.</t>
  </si>
  <si>
    <t>Empodera a los miembros del equipo dándoles autonomía y poder de decisión, preservando la equidad interna y generando compromiso en su equipo de trabajo.</t>
  </si>
  <si>
    <t>Se capacita permanentemente y actualiza sus competencias y estrategias directivas</t>
  </si>
  <si>
    <t>Pensamiento
Sistémico</t>
  </si>
  <si>
    <t>Integra varias áreas de conocimiento para interpretar las interacciones del entorno.</t>
  </si>
  <si>
    <t>Comprende y gestiona las interrelaciones entre las causas y los efectos dentro de los diferentes procesos en los que participa.</t>
  </si>
  <si>
    <t>Identifica la dinámica de los sistemas en los que se ve inmerso y sus conexiones para afrontar los retos del entorno.</t>
  </si>
  <si>
    <t>Participa activamente en el equipo considerando su complejidad e interdependencia para impactar en los resultados esperados.</t>
  </si>
  <si>
    <t>Influye positivamente al equipo desde una perspectiva sistémica, generando una dinámica propia que integre diversos enfoques para interpretar el entorno</t>
  </si>
  <si>
    <t>Resolución de
conflictos</t>
  </si>
  <si>
    <t>Subalternos</t>
  </si>
  <si>
    <r>
      <t>Peso</t>
    </r>
    <r>
      <rPr>
        <sz val="12"/>
        <color rgb="FF000000"/>
        <rFont val="Montserrat"/>
        <family val="3"/>
      </rPr>
      <t xml:space="preserve"> </t>
    </r>
    <r>
      <rPr>
        <b/>
        <sz val="12"/>
        <color rgb="FF000000"/>
        <rFont val="Montserrat"/>
        <family val="3"/>
      </rPr>
      <t>ponderado</t>
    </r>
  </si>
  <si>
    <r>
      <t xml:space="preserve">Para llevar a cabo el ejercicio de valoración de las competencias se dispone del Anexo 2: </t>
    </r>
    <r>
      <rPr>
        <i/>
        <sz val="12"/>
        <color rgb="FF000000"/>
        <rFont val="Montserrat"/>
        <family val="3"/>
      </rPr>
      <t>Evaluación de competencias</t>
    </r>
    <r>
      <rPr>
        <sz val="12"/>
        <color rgb="FF000000"/>
        <rFont val="Montserrat"/>
        <family val="3"/>
      </rPr>
      <t>, se incluyen los campos cuyo alcance es el siguiente:
Las competencias se valorarán en una escala de 1 a 5 que mide el desarrollo de las conductas esperadas, de acuerdo a los siguientes criterios de valoración: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</si>
</sst>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Red]0.0"/>
    <numFmt numFmtId="165" formatCode="0.0"/>
  </numFmts>
  <fonts count="72"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6"/>
      <color theme="0"/>
      <name val="Arial"/>
      <family val="2"/>
    </font>
    <font>
      <sz val="11"/>
      <color theme="1"/>
      <name val="Arial"/>
      <family val="2"/>
    </font>
    <font>
      <sz val="11"/>
      <name val="Arial"/>
      <family val="2"/>
    </font>
    <font>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sz val="12"/>
      <color rgb="FF000000"/>
      <name val="Calibri"/>
      <family val="2"/>
      <scheme val="minor"/>
    </font>
    <font>
      <sz val="12"/>
      <color theme="1"/>
      <name val="Calibri"/>
      <family val="2"/>
      <scheme val="minor"/>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sz val="18"/>
      <color indexed="81"/>
      <name val="Tahoma"/>
      <family val="2"/>
    </font>
    <font>
      <b/>
      <sz val="24"/>
      <color rgb="FF000000"/>
      <name val="Montserrat"/>
      <family val="3"/>
    </font>
    <font>
      <b/>
      <sz val="24"/>
      <color theme="1"/>
      <name val="Montserrat"/>
      <family val="3"/>
    </font>
    <font>
      <sz val="12"/>
      <color theme="1"/>
      <name val="Montserrat"/>
      <family val="3"/>
    </font>
    <font>
      <b/>
      <sz val="14"/>
      <color theme="0"/>
      <name val="Montserrat"/>
      <family val="3"/>
    </font>
    <font>
      <b/>
      <sz val="12"/>
      <color theme="1"/>
      <name val="Montserrat"/>
      <family val="3"/>
    </font>
    <font>
      <sz val="12"/>
      <color rgb="FF000000"/>
      <name val="Montserrat"/>
      <family val="3"/>
    </font>
    <font>
      <b/>
      <sz val="12"/>
      <color rgb="FF000000"/>
      <name val="Montserrat"/>
      <family val="3"/>
    </font>
    <font>
      <i/>
      <sz val="12"/>
      <color rgb="FF000000"/>
      <name val="Montserrat"/>
      <family val="3"/>
    </font>
    <font>
      <sz val="14"/>
      <color theme="1"/>
      <name val="Montserrat"/>
      <family val="3"/>
    </font>
    <font>
      <sz val="11"/>
      <color theme="1"/>
      <name val="Montserrat"/>
      <family val="3"/>
    </font>
    <font>
      <b/>
      <sz val="20"/>
      <color theme="0"/>
      <name val="Montserrat"/>
      <family val="3"/>
    </font>
    <font>
      <b/>
      <sz val="18"/>
      <color theme="0"/>
      <name val="Montserrat"/>
      <family val="3"/>
    </font>
    <font>
      <b/>
      <sz val="14"/>
      <color theme="1"/>
      <name val="Montserrat"/>
      <family val="3"/>
    </font>
    <font>
      <b/>
      <sz val="11"/>
      <color theme="1"/>
      <name val="Montserrat"/>
      <family val="3"/>
    </font>
    <font>
      <sz val="11"/>
      <color rgb="FF000000"/>
      <name val="Montserrat"/>
      <family val="3"/>
    </font>
    <font>
      <b/>
      <sz val="11"/>
      <color theme="0"/>
      <name val="Montserrat"/>
      <family val="3"/>
    </font>
    <font>
      <sz val="8"/>
      <color theme="0"/>
      <name val="Montserrat"/>
      <family val="3"/>
    </font>
    <font>
      <b/>
      <sz val="12"/>
      <color theme="0"/>
      <name val="Montserrat"/>
      <family val="3"/>
    </font>
    <font>
      <sz val="8"/>
      <color theme="1"/>
      <name val="Montserrat"/>
      <family val="3"/>
    </font>
    <font>
      <sz val="9"/>
      <color theme="1"/>
      <name val="Montserrat"/>
      <family val="3"/>
    </font>
    <font>
      <b/>
      <sz val="10"/>
      <color theme="0"/>
      <name val="Montserrat"/>
      <family val="3"/>
    </font>
    <font>
      <i/>
      <sz val="8"/>
      <color theme="1"/>
      <name val="Montserrat"/>
      <family val="3"/>
    </font>
    <font>
      <b/>
      <sz val="14"/>
      <color theme="5"/>
      <name val="Montserrat"/>
      <family val="3"/>
    </font>
    <font>
      <sz val="10"/>
      <color rgb="FFFF0000"/>
      <name val="Montserrat"/>
      <family val="3"/>
    </font>
    <font>
      <sz val="10"/>
      <color theme="0"/>
      <name val="Montserrat"/>
      <family val="3"/>
    </font>
    <font>
      <b/>
      <sz val="9"/>
      <color theme="1"/>
      <name val="Montserrat"/>
      <family val="3"/>
    </font>
    <font>
      <u/>
      <sz val="9"/>
      <color theme="1"/>
      <name val="Montserrat"/>
      <family val="3"/>
    </font>
    <font>
      <sz val="14"/>
      <name val="Montserrat"/>
      <family val="3"/>
    </font>
    <font>
      <sz val="14"/>
      <color theme="1"/>
      <name val="Verdana"/>
      <family val="2"/>
    </font>
    <font>
      <sz val="11"/>
      <color theme="1"/>
      <name val="Verdana"/>
      <family val="2"/>
    </font>
    <font>
      <sz val="16"/>
      <color theme="1"/>
      <name val="Verdana"/>
      <family val="2"/>
    </font>
    <font>
      <b/>
      <sz val="20"/>
      <color theme="0"/>
      <name val="Verdana"/>
      <family val="2"/>
    </font>
    <font>
      <b/>
      <sz val="18"/>
      <color theme="0"/>
      <name val="Verdana"/>
      <family val="2"/>
    </font>
    <font>
      <b/>
      <sz val="20"/>
      <color theme="1"/>
      <name val="Verdana"/>
      <family val="2"/>
    </font>
    <font>
      <b/>
      <sz val="22"/>
      <color theme="1"/>
      <name val="Verdana"/>
      <family val="2"/>
    </font>
    <font>
      <b/>
      <sz val="16"/>
      <color theme="1"/>
      <name val="Verdana"/>
      <family val="2"/>
    </font>
    <font>
      <sz val="16"/>
      <name val="Verdana"/>
      <family val="2"/>
    </font>
    <font>
      <b/>
      <sz val="28"/>
      <color theme="1"/>
      <name val="Verdana"/>
      <family val="2"/>
    </font>
    <font>
      <b/>
      <sz val="14"/>
      <color theme="1"/>
      <name val="Verdana"/>
      <family val="2"/>
    </font>
    <font>
      <b/>
      <sz val="11"/>
      <color theme="1"/>
      <name val="Verdana"/>
      <family val="2"/>
    </font>
    <font>
      <b/>
      <sz val="18"/>
      <color theme="1"/>
      <name val="Verdana"/>
      <family val="2"/>
    </font>
    <font>
      <sz val="11"/>
      <name val="Verdana"/>
      <family val="2"/>
    </font>
    <font>
      <b/>
      <sz val="18"/>
      <name val="Verdana"/>
      <family val="2"/>
    </font>
    <font>
      <sz val="11"/>
      <name val="Montserrat"/>
      <family val="3"/>
    </font>
  </fonts>
  <fills count="15">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03B1C8"/>
        <bgColor indexed="64"/>
      </patternFill>
    </fill>
    <fill>
      <patternFill patternType="solid">
        <fgColor theme="0"/>
        <bgColor rgb="FF000000"/>
      </patternFill>
    </fill>
    <fill>
      <patternFill patternType="solid">
        <fgColor theme="4" tint="-0.249977111117893"/>
        <bgColor indexed="64"/>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top/>
      <bottom style="thin">
        <color auto="1"/>
      </bottom>
      <diagonal/>
    </border>
  </borders>
  <cellStyleXfs count="11">
    <xf numFmtId="0" fontId="0" fillId="0" borderId="0"/>
    <xf numFmtId="9" fontId="1" fillId="0" borderId="0" applyFont="0" applyFill="0" applyBorder="0" applyAlignment="0" applyProtection="0"/>
    <xf numFmtId="0" fontId="15"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439">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5" fillId="0" borderId="1" xfId="0" applyFont="1" applyBorder="1" applyAlignment="1">
      <alignment horizontal="center" vertical="center"/>
    </xf>
    <xf numFmtId="9" fontId="5" fillId="0" borderId="1" xfId="1"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xf numFmtId="0" fontId="5" fillId="0" borderId="4" xfId="0" applyFont="1" applyBorder="1" applyAlignment="1">
      <alignment horizontal="center" vertical="justify" wrapText="1"/>
    </xf>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Alignment="1">
      <alignment horizontal="center" vertical="center"/>
    </xf>
    <xf numFmtId="0" fontId="5" fillId="0" borderId="1" xfId="0" applyFont="1" applyBorder="1" applyAlignment="1">
      <alignment horizontal="center" vertical="justify" wrapText="1"/>
    </xf>
    <xf numFmtId="0" fontId="12" fillId="0" borderId="6" xfId="0" applyFont="1" applyBorder="1" applyAlignment="1">
      <alignment vertical="center" wrapText="1"/>
    </xf>
    <xf numFmtId="0" fontId="12" fillId="0" borderId="6" xfId="0" applyFont="1" applyBorder="1" applyAlignment="1">
      <alignment vertical="center"/>
    </xf>
    <xf numFmtId="0" fontId="14" fillId="6" borderId="11" xfId="0" applyFont="1" applyFill="1" applyBorder="1" applyAlignment="1">
      <alignment horizontal="center" vertical="center"/>
    </xf>
    <xf numFmtId="0" fontId="14" fillId="6" borderId="16" xfId="0" applyFont="1" applyFill="1" applyBorder="1" applyAlignment="1">
      <alignment horizontal="center" vertical="center"/>
    </xf>
    <xf numFmtId="0" fontId="13" fillId="6" borderId="27"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2" fillId="0" borderId="21" xfId="0" applyFont="1" applyBorder="1" applyAlignment="1">
      <alignment vertical="center" wrapText="1"/>
    </xf>
    <xf numFmtId="0" fontId="20" fillId="0" borderId="0" xfId="0" applyFont="1"/>
    <xf numFmtId="0" fontId="20" fillId="9" borderId="0" xfId="0" applyFont="1" applyFill="1"/>
    <xf numFmtId="0" fontId="19" fillId="11" borderId="0" xfId="0" applyFont="1" applyFill="1"/>
    <xf numFmtId="0" fontId="25" fillId="9" borderId="0" xfId="0" applyFont="1" applyFill="1"/>
    <xf numFmtId="0" fontId="26" fillId="11" borderId="0" xfId="0" applyFont="1" applyFill="1"/>
    <xf numFmtId="0" fontId="19" fillId="13" borderId="0" xfId="0" applyFont="1" applyFill="1"/>
    <xf numFmtId="0" fontId="18" fillId="9" borderId="0" xfId="0" applyFont="1" applyFill="1" applyAlignment="1">
      <alignment horizontal="center" vertical="center"/>
    </xf>
    <xf numFmtId="0" fontId="4"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26" fillId="9" borderId="0" xfId="0" applyFont="1" applyFill="1" applyAlignment="1">
      <alignment horizontal="left" vertical="center" wrapText="1"/>
    </xf>
    <xf numFmtId="0" fontId="23" fillId="9" borderId="0" xfId="0" applyFont="1" applyFill="1" applyAlignment="1">
      <alignment horizontal="center" vertical="center" wrapText="1"/>
    </xf>
    <xf numFmtId="0" fontId="24" fillId="9" borderId="0" xfId="0" applyFont="1" applyFill="1" applyAlignment="1">
      <alignment horizontal="center"/>
    </xf>
    <xf numFmtId="0" fontId="5" fillId="0" borderId="4" xfId="0" applyFont="1" applyBorder="1" applyAlignment="1">
      <alignment horizontal="center" vertical="center" wrapText="1"/>
    </xf>
    <xf numFmtId="0" fontId="28" fillId="9" borderId="0" xfId="0" applyFont="1" applyFill="1" applyAlignment="1">
      <alignment horizontal="center" vertical="center" wrapText="1"/>
    </xf>
    <xf numFmtId="0" fontId="30" fillId="9" borderId="0" xfId="0" applyFont="1" applyFill="1"/>
    <xf numFmtId="0" fontId="30" fillId="9" borderId="0" xfId="0" applyFont="1" applyFill="1" applyAlignment="1">
      <alignment horizontal="center"/>
    </xf>
    <xf numFmtId="0" fontId="32" fillId="9" borderId="39" xfId="0" applyFont="1" applyFill="1" applyBorder="1" applyAlignment="1">
      <alignment horizontal="center" vertical="center"/>
    </xf>
    <xf numFmtId="0" fontId="34" fillId="9" borderId="39" xfId="0" applyFont="1" applyFill="1" applyBorder="1" applyAlignment="1">
      <alignment horizontal="center" vertical="center"/>
    </xf>
    <xf numFmtId="0" fontId="34" fillId="9" borderId="39" xfId="0" applyFont="1" applyFill="1" applyBorder="1" applyAlignment="1">
      <alignment horizontal="center" vertical="center" wrapText="1"/>
    </xf>
    <xf numFmtId="0" fontId="30" fillId="9" borderId="49" xfId="0" applyFont="1" applyFill="1" applyBorder="1"/>
    <xf numFmtId="0" fontId="30" fillId="9" borderId="50" xfId="0" applyFont="1" applyFill="1" applyBorder="1"/>
    <xf numFmtId="0" fontId="30" fillId="9" borderId="39" xfId="0" applyFont="1" applyFill="1" applyBorder="1" applyAlignment="1">
      <alignment horizontal="center" vertical="center"/>
    </xf>
    <xf numFmtId="0" fontId="30" fillId="0" borderId="49" xfId="0" applyFont="1" applyBorder="1"/>
    <xf numFmtId="0" fontId="33" fillId="9" borderId="0" xfId="0" applyFont="1" applyFill="1" applyAlignment="1">
      <alignment horizontal="center" vertical="center" wrapText="1"/>
    </xf>
    <xf numFmtId="0" fontId="33" fillId="9" borderId="50" xfId="0" applyFont="1" applyFill="1" applyBorder="1" applyAlignment="1">
      <alignment horizontal="center" vertical="center" wrapText="1"/>
    </xf>
    <xf numFmtId="0" fontId="32" fillId="9" borderId="42" xfId="0" applyFont="1" applyFill="1" applyBorder="1" applyAlignment="1">
      <alignment horizontal="center" wrapText="1"/>
    </xf>
    <xf numFmtId="0" fontId="32" fillId="9" borderId="16" xfId="0" applyFont="1" applyFill="1" applyBorder="1" applyAlignment="1">
      <alignment horizontal="center" wrapText="1"/>
    </xf>
    <xf numFmtId="0" fontId="32" fillId="9" borderId="42" xfId="0" applyFont="1" applyFill="1" applyBorder="1" applyAlignment="1">
      <alignment horizontal="center" vertical="center" wrapText="1"/>
    </xf>
    <xf numFmtId="0" fontId="32" fillId="9" borderId="16" xfId="0" applyFont="1" applyFill="1" applyBorder="1" applyAlignment="1">
      <alignment horizontal="center" vertical="center" wrapText="1"/>
    </xf>
    <xf numFmtId="0" fontId="32" fillId="9" borderId="11" xfId="0" applyFont="1" applyFill="1" applyBorder="1" applyAlignment="1">
      <alignment horizontal="center" vertical="center"/>
    </xf>
    <xf numFmtId="0" fontId="32" fillId="9" borderId="54" xfId="0" applyFont="1" applyFill="1" applyBorder="1" applyAlignment="1">
      <alignment horizontal="center" vertical="center" wrapText="1"/>
    </xf>
    <xf numFmtId="0" fontId="40" fillId="9" borderId="0" xfId="0" applyFont="1" applyFill="1" applyAlignment="1" applyProtection="1">
      <alignment vertical="center"/>
      <protection locked="0"/>
    </xf>
    <xf numFmtId="0" fontId="37" fillId="9" borderId="0" xfId="0" applyFont="1" applyFill="1"/>
    <xf numFmtId="0" fontId="37" fillId="0" borderId="0" xfId="0" applyFont="1"/>
    <xf numFmtId="0" fontId="37" fillId="0" borderId="0" xfId="0" applyFont="1" applyAlignment="1">
      <alignment horizontal="left"/>
    </xf>
    <xf numFmtId="0" fontId="37" fillId="0" borderId="35" xfId="0" applyFont="1" applyBorder="1"/>
    <xf numFmtId="0" fontId="37" fillId="0" borderId="46" xfId="0" applyFont="1" applyBorder="1" applyAlignment="1">
      <alignment horizontal="center"/>
    </xf>
    <xf numFmtId="0" fontId="37" fillId="0" borderId="49" xfId="0" applyFont="1" applyBorder="1"/>
    <xf numFmtId="0" fontId="37" fillId="0" borderId="50" xfId="0" applyFont="1" applyBorder="1" applyAlignment="1">
      <alignment horizontal="center"/>
    </xf>
    <xf numFmtId="0" fontId="37" fillId="0" borderId="45" xfId="0" applyFont="1" applyBorder="1"/>
    <xf numFmtId="0" fontId="37" fillId="0" borderId="43" xfId="0" applyFont="1" applyBorder="1" applyAlignment="1">
      <alignment horizontal="center" vertical="center"/>
    </xf>
    <xf numFmtId="0" fontId="42" fillId="9" borderId="0" xfId="0" applyFont="1" applyFill="1" applyAlignment="1">
      <alignment horizontal="left" vertical="center" wrapText="1"/>
    </xf>
    <xf numFmtId="0" fontId="37" fillId="9" borderId="0" xfId="0" applyFont="1" applyFill="1" applyAlignment="1">
      <alignment horizontal="center"/>
    </xf>
    <xf numFmtId="0" fontId="43" fillId="14" borderId="2" xfId="0" applyFont="1" applyFill="1" applyBorder="1" applyAlignment="1">
      <alignment horizontal="center" vertical="center" wrapText="1"/>
    </xf>
    <xf numFmtId="9" fontId="44" fillId="14" borderId="2" xfId="0" applyNumberFormat="1" applyFont="1" applyFill="1" applyBorder="1" applyAlignment="1">
      <alignment horizontal="center" vertical="center" wrapText="1"/>
    </xf>
    <xf numFmtId="0" fontId="46" fillId="0" borderId="1" xfId="0" applyFont="1" applyBorder="1" applyAlignment="1">
      <alignment horizontal="justify" vertical="center" wrapText="1"/>
    </xf>
    <xf numFmtId="0" fontId="47" fillId="0" borderId="1" xfId="0" applyFont="1" applyBorder="1" applyAlignment="1">
      <alignment horizontal="center" vertical="center"/>
    </xf>
    <xf numFmtId="0" fontId="46" fillId="0" borderId="1" xfId="0" applyFont="1" applyBorder="1" applyAlignment="1">
      <alignment horizontal="justify" vertical="center"/>
    </xf>
    <xf numFmtId="165" fontId="47" fillId="8" borderId="1" xfId="0" applyNumberFormat="1" applyFont="1" applyFill="1" applyBorder="1" applyAlignment="1" applyProtection="1">
      <alignment horizontal="center" vertical="center" wrapText="1"/>
      <protection locked="0"/>
    </xf>
    <xf numFmtId="0" fontId="47" fillId="0" borderId="1" xfId="0" applyFont="1" applyBorder="1" applyAlignment="1">
      <alignment horizontal="center" vertical="center" wrapText="1"/>
    </xf>
    <xf numFmtId="0" fontId="47" fillId="9" borderId="1" xfId="0" applyFont="1" applyFill="1" applyBorder="1" applyAlignment="1">
      <alignment horizontal="center" vertical="center" wrapText="1"/>
    </xf>
    <xf numFmtId="0" fontId="46" fillId="0" borderId="1" xfId="0" applyFont="1" applyBorder="1" applyAlignment="1">
      <alignment horizontal="left" vertical="center" wrapText="1"/>
    </xf>
    <xf numFmtId="165" fontId="50" fillId="9" borderId="1" xfId="0" applyNumberFormat="1" applyFont="1" applyFill="1" applyBorder="1" applyAlignment="1">
      <alignment horizontal="center" vertical="center"/>
    </xf>
    <xf numFmtId="0" fontId="37" fillId="9" borderId="0" xfId="0" applyFont="1" applyFill="1" applyAlignment="1">
      <alignment vertical="center"/>
    </xf>
    <xf numFmtId="0" fontId="37" fillId="9" borderId="0" xfId="0" applyFont="1" applyFill="1" applyAlignment="1">
      <alignment horizontal="left" vertical="center"/>
    </xf>
    <xf numFmtId="165" fontId="37" fillId="9" borderId="0" xfId="0" applyNumberFormat="1" applyFont="1" applyFill="1" applyAlignment="1">
      <alignment horizontal="center" vertical="center"/>
    </xf>
    <xf numFmtId="0" fontId="51" fillId="9" borderId="0" xfId="0" applyFont="1" applyFill="1" applyAlignment="1">
      <alignment vertical="top" wrapText="1"/>
    </xf>
    <xf numFmtId="0" fontId="52" fillId="14" borderId="39" xfId="0" applyFont="1" applyFill="1" applyBorder="1" applyAlignment="1">
      <alignment vertical="center" wrapText="1"/>
    </xf>
    <xf numFmtId="164" fontId="45" fillId="14" borderId="39" xfId="0" applyNumberFormat="1" applyFont="1" applyFill="1" applyBorder="1" applyAlignment="1">
      <alignment horizontal="center" vertical="center" wrapText="1"/>
    </xf>
    <xf numFmtId="9" fontId="45" fillId="14" borderId="39" xfId="1" applyFont="1" applyFill="1" applyBorder="1" applyAlignment="1" applyProtection="1">
      <alignment horizontal="center" vertical="center" wrapText="1"/>
    </xf>
    <xf numFmtId="0" fontId="37" fillId="9" borderId="0" xfId="0" applyFont="1" applyFill="1" applyAlignment="1">
      <alignment horizontal="left"/>
    </xf>
    <xf numFmtId="0" fontId="53" fillId="9" borderId="1" xfId="0" applyFont="1" applyFill="1" applyBorder="1" applyAlignment="1">
      <alignment horizontal="center" vertical="center"/>
    </xf>
    <xf numFmtId="0" fontId="47" fillId="9" borderId="0" xfId="0" applyFont="1" applyFill="1"/>
    <xf numFmtId="0" fontId="47" fillId="9" borderId="26" xfId="0" applyFont="1" applyFill="1" applyBorder="1" applyAlignment="1">
      <alignment vertical="center"/>
    </xf>
    <xf numFmtId="0" fontId="36" fillId="9" borderId="0" xfId="0" applyFont="1" applyFill="1"/>
    <xf numFmtId="0" fontId="36" fillId="0" borderId="0" xfId="0" applyFont="1"/>
    <xf numFmtId="0" fontId="36" fillId="9" borderId="49" xfId="0" applyFont="1" applyFill="1" applyBorder="1"/>
    <xf numFmtId="0" fontId="40" fillId="9" borderId="0" xfId="0" applyFont="1" applyFill="1" applyAlignment="1">
      <alignment horizontal="right"/>
    </xf>
    <xf numFmtId="0" fontId="36" fillId="9" borderId="50" xfId="0" applyFont="1" applyFill="1" applyBorder="1"/>
    <xf numFmtId="0" fontId="36" fillId="9" borderId="0" xfId="0" applyFont="1" applyFill="1" applyAlignment="1">
      <alignment horizontal="right"/>
    </xf>
    <xf numFmtId="0" fontId="36" fillId="9" borderId="0" xfId="0" applyFont="1" applyFill="1" applyAlignment="1">
      <alignment horizontal="center"/>
    </xf>
    <xf numFmtId="0" fontId="36" fillId="9" borderId="1" xfId="0" applyFont="1" applyFill="1" applyBorder="1"/>
    <xf numFmtId="9" fontId="36" fillId="8" borderId="1" xfId="1" applyFont="1" applyFill="1" applyBorder="1" applyAlignment="1">
      <alignment horizontal="center" vertical="center"/>
    </xf>
    <xf numFmtId="9" fontId="31" fillId="14" borderId="1" xfId="0" applyNumberFormat="1" applyFont="1" applyFill="1" applyBorder="1"/>
    <xf numFmtId="9" fontId="36" fillId="9" borderId="1" xfId="0" applyNumberFormat="1" applyFont="1" applyFill="1" applyBorder="1" applyAlignment="1">
      <alignment horizontal="center"/>
    </xf>
    <xf numFmtId="0" fontId="31" fillId="14" borderId="1" xfId="0" applyFont="1" applyFill="1" applyBorder="1"/>
    <xf numFmtId="165" fontId="36" fillId="8" borderId="1" xfId="0" applyNumberFormat="1" applyFont="1" applyFill="1" applyBorder="1" applyAlignment="1">
      <alignment horizontal="center"/>
    </xf>
    <xf numFmtId="0" fontId="40" fillId="9" borderId="50" xfId="0" applyFont="1" applyFill="1" applyBorder="1" applyAlignment="1" applyProtection="1">
      <alignment vertical="center"/>
      <protection locked="0"/>
    </xf>
    <xf numFmtId="0" fontId="31" fillId="14" borderId="17" xfId="0" applyFont="1" applyFill="1" applyBorder="1" applyAlignment="1" applyProtection="1">
      <alignment horizontal="center" vertical="center"/>
      <protection locked="0"/>
    </xf>
    <xf numFmtId="9" fontId="40" fillId="8" borderId="19" xfId="1" applyFont="1" applyFill="1" applyBorder="1" applyAlignment="1" applyProtection="1">
      <alignment horizontal="center" vertical="center"/>
      <protection locked="0"/>
    </xf>
    <xf numFmtId="0" fontId="36" fillId="9" borderId="0" xfId="0" applyFont="1" applyFill="1" applyProtection="1">
      <protection locked="0"/>
    </xf>
    <xf numFmtId="0" fontId="55" fillId="9" borderId="0" xfId="0" applyFont="1" applyFill="1" applyAlignment="1" applyProtection="1">
      <alignment horizontal="center"/>
      <protection locked="0"/>
    </xf>
    <xf numFmtId="0" fontId="40" fillId="9" borderId="0" xfId="0" applyFont="1" applyFill="1" applyAlignment="1" applyProtection="1">
      <alignment horizontal="right" vertical="center"/>
      <protection locked="0"/>
    </xf>
    <xf numFmtId="0" fontId="36" fillId="9" borderId="26" xfId="0" applyFont="1" applyFill="1" applyBorder="1"/>
    <xf numFmtId="0" fontId="36" fillId="9" borderId="32" xfId="0" applyFont="1" applyFill="1" applyBorder="1" applyAlignment="1">
      <alignment horizontal="center"/>
    </xf>
    <xf numFmtId="0" fontId="36" fillId="9" borderId="45" xfId="0" applyFont="1" applyFill="1" applyBorder="1"/>
    <xf numFmtId="0" fontId="36" fillId="9" borderId="41" xfId="0" applyFont="1" applyFill="1" applyBorder="1"/>
    <xf numFmtId="0" fontId="36" fillId="9" borderId="43" xfId="0" applyFont="1" applyFill="1" applyBorder="1"/>
    <xf numFmtId="0" fontId="56" fillId="0" borderId="0" xfId="0" applyFont="1" applyProtection="1">
      <protection locked="0"/>
    </xf>
    <xf numFmtId="0" fontId="57" fillId="0" borderId="0" xfId="0" applyFont="1" applyProtection="1">
      <protection locked="0"/>
    </xf>
    <xf numFmtId="2" fontId="57" fillId="0" borderId="0" xfId="0" applyNumberFormat="1" applyFont="1" applyProtection="1">
      <protection locked="0"/>
    </xf>
    <xf numFmtId="0" fontId="59" fillId="9" borderId="0" xfId="0" applyFont="1" applyFill="1" applyAlignment="1" applyProtection="1">
      <alignment vertical="center"/>
      <protection locked="0"/>
    </xf>
    <xf numFmtId="0" fontId="60" fillId="14" borderId="1" xfId="0" applyFont="1" applyFill="1" applyBorder="1" applyAlignment="1">
      <alignment horizontal="center" vertical="center"/>
    </xf>
    <xf numFmtId="0" fontId="62" fillId="0" borderId="0" xfId="0" applyFont="1" applyAlignment="1" applyProtection="1">
      <alignment wrapText="1"/>
      <protection locked="0"/>
    </xf>
    <xf numFmtId="0" fontId="62" fillId="8" borderId="4" xfId="0" applyFont="1" applyFill="1" applyBorder="1" applyAlignment="1">
      <alignment horizontal="center" vertical="center" wrapText="1"/>
    </xf>
    <xf numFmtId="0" fontId="62" fillId="8" borderId="1" xfId="0" applyFont="1" applyFill="1" applyBorder="1" applyAlignment="1">
      <alignment horizontal="center" vertical="center"/>
    </xf>
    <xf numFmtId="0" fontId="62" fillId="0" borderId="0" xfId="0" applyFont="1" applyProtection="1">
      <protection locked="0"/>
    </xf>
    <xf numFmtId="9" fontId="58" fillId="0" borderId="1" xfId="1" applyFont="1" applyBorder="1" applyAlignment="1" applyProtection="1">
      <alignment horizontal="center" vertical="center" wrapText="1"/>
      <protection locked="0"/>
    </xf>
    <xf numFmtId="0" fontId="61" fillId="4" borderId="1" xfId="0" applyFont="1" applyFill="1" applyBorder="1" applyAlignment="1" applyProtection="1">
      <alignment horizontal="center" vertical="center"/>
      <protection locked="0"/>
    </xf>
    <xf numFmtId="0" fontId="63" fillId="4" borderId="1" xfId="0" applyFont="1" applyFill="1" applyBorder="1" applyAlignment="1" applyProtection="1">
      <alignment horizontal="center" vertical="center"/>
      <protection locked="0"/>
    </xf>
    <xf numFmtId="9" fontId="63" fillId="4" borderId="1" xfId="0" applyNumberFormat="1" applyFont="1" applyFill="1" applyBorder="1" applyAlignment="1" applyProtection="1">
      <alignment vertical="center"/>
      <protection locked="0"/>
    </xf>
    <xf numFmtId="9" fontId="63" fillId="4" borderId="1" xfId="0" applyNumberFormat="1" applyFont="1" applyFill="1" applyBorder="1" applyAlignment="1">
      <alignment horizontal="center" vertical="center"/>
    </xf>
    <xf numFmtId="1" fontId="63" fillId="4" borderId="1" xfId="0" applyNumberFormat="1" applyFont="1" applyFill="1" applyBorder="1" applyAlignment="1">
      <alignment horizontal="center" vertical="center"/>
    </xf>
    <xf numFmtId="9" fontId="63" fillId="4" borderId="1" xfId="1" applyFont="1" applyFill="1" applyBorder="1" applyAlignment="1" applyProtection="1">
      <alignment horizontal="center" vertical="center"/>
    </xf>
    <xf numFmtId="0" fontId="58" fillId="0" borderId="1" xfId="0" applyFont="1" applyBorder="1" applyProtection="1">
      <protection locked="0"/>
    </xf>
    <xf numFmtId="9" fontId="63" fillId="9" borderId="4" xfId="1" applyFont="1" applyFill="1" applyBorder="1" applyAlignment="1" applyProtection="1">
      <alignment horizontal="center" vertical="center" wrapText="1"/>
      <protection locked="0"/>
    </xf>
    <xf numFmtId="0" fontId="66" fillId="9" borderId="49" xfId="0" applyFont="1" applyFill="1" applyBorder="1" applyAlignment="1" applyProtection="1">
      <alignment vertical="center"/>
      <protection locked="0"/>
    </xf>
    <xf numFmtId="0" fontId="66" fillId="9" borderId="0" xfId="0" applyFont="1" applyFill="1" applyAlignment="1" applyProtection="1">
      <alignment vertical="center"/>
      <protection locked="0"/>
    </xf>
    <xf numFmtId="0" fontId="66" fillId="9" borderId="0" xfId="0" applyFont="1" applyFill="1" applyAlignment="1" applyProtection="1">
      <alignment vertical="center" wrapText="1"/>
      <protection locked="0"/>
    </xf>
    <xf numFmtId="9" fontId="63" fillId="10" borderId="1" xfId="0" applyNumberFormat="1" applyFont="1" applyFill="1" applyBorder="1" applyAlignment="1" applyProtection="1">
      <alignment horizontal="center" vertical="center" wrapText="1"/>
      <protection locked="0"/>
    </xf>
    <xf numFmtId="0" fontId="66" fillId="9" borderId="49" xfId="0" applyFont="1" applyFill="1" applyBorder="1" applyAlignment="1" applyProtection="1">
      <alignment horizontal="center" vertical="center" wrapText="1"/>
      <protection locked="0"/>
    </xf>
    <xf numFmtId="0" fontId="66" fillId="9" borderId="0" xfId="0" applyFont="1" applyFill="1" applyAlignment="1" applyProtection="1">
      <alignment horizontal="center" vertical="center" wrapText="1"/>
      <protection locked="0"/>
    </xf>
    <xf numFmtId="0" fontId="66" fillId="9" borderId="49" xfId="0" applyFont="1" applyFill="1" applyBorder="1" applyAlignment="1" applyProtection="1">
      <alignment horizontal="center" vertical="center"/>
      <protection locked="0"/>
    </xf>
    <xf numFmtId="0" fontId="67" fillId="9" borderId="0" xfId="0" applyFont="1" applyFill="1" applyAlignment="1" applyProtection="1">
      <alignment horizontal="center" vertical="center"/>
      <protection locked="0"/>
    </xf>
    <xf numFmtId="0" fontId="57" fillId="9" borderId="0" xfId="0" applyFont="1" applyFill="1" applyProtection="1">
      <protection locked="0"/>
    </xf>
    <xf numFmtId="2" fontId="57" fillId="9" borderId="0" xfId="0" applyNumberFormat="1" applyFont="1" applyFill="1" applyProtection="1">
      <protection locked="0"/>
    </xf>
    <xf numFmtId="0" fontId="57" fillId="9" borderId="50" xfId="0" applyFont="1" applyFill="1" applyBorder="1" applyProtection="1">
      <protection locked="0"/>
    </xf>
    <xf numFmtId="0" fontId="68" fillId="9" borderId="0" xfId="0" applyFont="1" applyFill="1" applyAlignment="1" applyProtection="1">
      <alignment horizontal="center" vertical="center"/>
      <protection locked="0"/>
    </xf>
    <xf numFmtId="0" fontId="57" fillId="0" borderId="30" xfId="0" applyFont="1" applyBorder="1" applyProtection="1">
      <protection locked="0"/>
    </xf>
    <xf numFmtId="2" fontId="57" fillId="9" borderId="0" xfId="0" applyNumberFormat="1" applyFont="1" applyFill="1" applyAlignment="1" applyProtection="1">
      <alignment horizontal="center"/>
      <protection locked="0"/>
    </xf>
    <xf numFmtId="0" fontId="57" fillId="9" borderId="0" xfId="0" applyFont="1" applyFill="1" applyAlignment="1" applyProtection="1">
      <alignment horizontal="center"/>
      <protection locked="0"/>
    </xf>
    <xf numFmtId="0" fontId="57" fillId="9" borderId="50" xfId="0" applyFont="1" applyFill="1" applyBorder="1" applyAlignment="1" applyProtection="1">
      <alignment horizontal="center"/>
      <protection locked="0"/>
    </xf>
    <xf numFmtId="2" fontId="67" fillId="9" borderId="0" xfId="0" applyNumberFormat="1" applyFont="1" applyFill="1" applyAlignment="1" applyProtection="1">
      <alignment horizontal="center"/>
      <protection locked="0"/>
    </xf>
    <xf numFmtId="0" fontId="67" fillId="9" borderId="0" xfId="0" applyFont="1" applyFill="1" applyAlignment="1" applyProtection="1">
      <alignment horizontal="center"/>
      <protection locked="0"/>
    </xf>
    <xf numFmtId="0" fontId="67" fillId="9" borderId="50" xfId="0" applyFont="1" applyFill="1" applyBorder="1" applyAlignment="1" applyProtection="1">
      <alignment horizontal="center"/>
      <protection locked="0"/>
    </xf>
    <xf numFmtId="0" fontId="66" fillId="9" borderId="45" xfId="0" applyFont="1" applyFill="1" applyBorder="1" applyAlignment="1" applyProtection="1">
      <alignment horizontal="center" vertical="center"/>
      <protection locked="0"/>
    </xf>
    <xf numFmtId="0" fontId="67" fillId="9" borderId="41" xfId="0" applyFont="1" applyFill="1" applyBorder="1" applyAlignment="1" applyProtection="1">
      <alignment horizontal="center" vertical="center"/>
      <protection locked="0"/>
    </xf>
    <xf numFmtId="0" fontId="57" fillId="9" borderId="41" xfId="0" applyFont="1" applyFill="1" applyBorder="1" applyProtection="1">
      <protection locked="0"/>
    </xf>
    <xf numFmtId="2" fontId="57" fillId="9" borderId="41" xfId="0" applyNumberFormat="1" applyFont="1" applyFill="1" applyBorder="1" applyProtection="1">
      <protection locked="0"/>
    </xf>
    <xf numFmtId="0" fontId="57" fillId="9" borderId="43" xfId="0" applyFont="1" applyFill="1" applyBorder="1" applyProtection="1">
      <protection locked="0"/>
    </xf>
    <xf numFmtId="0" fontId="5"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Border="1" applyAlignment="1">
      <alignment horizontal="center"/>
    </xf>
    <xf numFmtId="0" fontId="4" fillId="0" borderId="32" xfId="0" applyFont="1" applyBorder="1" applyAlignment="1">
      <alignment horizontal="center"/>
    </xf>
    <xf numFmtId="0" fontId="4" fillId="0" borderId="6"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10" xfId="0" applyFont="1" applyBorder="1" applyAlignment="1">
      <alignment horizontal="center"/>
    </xf>
    <xf numFmtId="0" fontId="33" fillId="9" borderId="17" xfId="0" applyFont="1" applyFill="1" applyBorder="1" applyAlignment="1">
      <alignment horizontal="left" vertical="center" wrapText="1"/>
    </xf>
    <xf numFmtId="0" fontId="33" fillId="9" borderId="18" xfId="0" applyFont="1" applyFill="1" applyBorder="1" applyAlignment="1">
      <alignment horizontal="left" vertical="center" wrapText="1"/>
    </xf>
    <xf numFmtId="0" fontId="33" fillId="9" borderId="19" xfId="0" applyFont="1" applyFill="1" applyBorder="1" applyAlignment="1">
      <alignment horizontal="left" vertical="center" wrapText="1"/>
    </xf>
    <xf numFmtId="0" fontId="31" fillId="12" borderId="0" xfId="0" applyFont="1" applyFill="1" applyAlignment="1">
      <alignment horizontal="center" vertical="center"/>
    </xf>
    <xf numFmtId="0" fontId="33" fillId="9" borderId="35" xfId="0" applyFont="1" applyFill="1" applyBorder="1" applyAlignment="1">
      <alignment horizontal="center" vertical="center" wrapText="1"/>
    </xf>
    <xf numFmtId="0" fontId="33" fillId="9" borderId="44" xfId="0" applyFont="1" applyFill="1" applyBorder="1" applyAlignment="1">
      <alignment horizontal="center" vertical="center" wrapText="1"/>
    </xf>
    <xf numFmtId="0" fontId="33" fillId="9" borderId="46" xfId="0" applyFont="1" applyFill="1" applyBorder="1" applyAlignment="1">
      <alignment horizontal="center" vertical="center" wrapText="1"/>
    </xf>
    <xf numFmtId="0" fontId="33" fillId="9" borderId="49" xfId="0" applyFont="1" applyFill="1" applyBorder="1" applyAlignment="1">
      <alignment horizontal="center" vertical="center" wrapText="1"/>
    </xf>
    <xf numFmtId="0" fontId="33" fillId="9" borderId="0" xfId="0" applyFont="1" applyFill="1" applyAlignment="1">
      <alignment horizontal="center" vertical="center" wrapText="1"/>
    </xf>
    <xf numFmtId="0" fontId="33" fillId="9" borderId="50" xfId="0" applyFont="1" applyFill="1" applyBorder="1" applyAlignment="1">
      <alignment horizontal="center" vertical="center" wrapText="1"/>
    </xf>
    <xf numFmtId="0" fontId="33" fillId="9" borderId="35" xfId="0" applyFont="1" applyFill="1" applyBorder="1" applyAlignment="1">
      <alignment horizontal="left" vertical="center" wrapText="1"/>
    </xf>
    <xf numFmtId="0" fontId="33" fillId="9" borderId="44" xfId="0" applyFont="1" applyFill="1" applyBorder="1" applyAlignment="1">
      <alignment horizontal="left" vertical="center" wrapText="1"/>
    </xf>
    <xf numFmtId="0" fontId="33" fillId="9" borderId="46" xfId="0" applyFont="1" applyFill="1" applyBorder="1" applyAlignment="1">
      <alignment horizontal="left" vertical="center" wrapText="1"/>
    </xf>
    <xf numFmtId="0" fontId="33" fillId="9" borderId="49" xfId="0" applyFont="1" applyFill="1" applyBorder="1" applyAlignment="1">
      <alignment horizontal="left" vertical="center" wrapText="1"/>
    </xf>
    <xf numFmtId="0" fontId="33" fillId="9" borderId="0" xfId="0" applyFont="1" applyFill="1" applyAlignment="1">
      <alignment horizontal="left" vertical="center" wrapText="1"/>
    </xf>
    <xf numFmtId="0" fontId="33" fillId="9" borderId="50" xfId="0" applyFont="1" applyFill="1" applyBorder="1" applyAlignment="1">
      <alignment horizontal="left" vertical="center" wrapText="1"/>
    </xf>
    <xf numFmtId="0" fontId="33" fillId="9" borderId="45" xfId="0" applyFont="1" applyFill="1" applyBorder="1" applyAlignment="1">
      <alignment horizontal="left" vertical="center" wrapText="1"/>
    </xf>
    <xf numFmtId="0" fontId="33" fillId="9" borderId="41" xfId="0" applyFont="1" applyFill="1" applyBorder="1" applyAlignment="1">
      <alignment horizontal="left" vertical="center" wrapText="1"/>
    </xf>
    <xf numFmtId="0" fontId="33" fillId="9" borderId="43" xfId="0" applyFont="1" applyFill="1" applyBorder="1" applyAlignment="1">
      <alignment horizontal="left" vertical="center" wrapText="1"/>
    </xf>
    <xf numFmtId="0" fontId="34" fillId="9" borderId="47" xfId="0" applyFont="1" applyFill="1" applyBorder="1" applyAlignment="1">
      <alignment horizontal="center" vertical="center" wrapText="1"/>
    </xf>
    <xf numFmtId="0" fontId="34" fillId="9" borderId="57" xfId="0" applyFont="1" applyFill="1" applyBorder="1" applyAlignment="1">
      <alignment horizontal="center" vertical="center" wrapText="1"/>
    </xf>
    <xf numFmtId="0" fontId="34" fillId="9" borderId="48" xfId="0" applyFont="1" applyFill="1" applyBorder="1" applyAlignment="1">
      <alignment horizontal="center" vertical="center" wrapText="1"/>
    </xf>
    <xf numFmtId="0" fontId="32" fillId="9" borderId="17" xfId="0" applyFont="1" applyFill="1" applyBorder="1" applyAlignment="1">
      <alignment horizontal="center" vertical="center" wrapText="1"/>
    </xf>
    <xf numFmtId="0" fontId="32" fillId="9" borderId="18" xfId="0" applyFont="1" applyFill="1" applyBorder="1" applyAlignment="1">
      <alignment horizontal="center" vertical="center" wrapText="1"/>
    </xf>
    <xf numFmtId="0" fontId="32" fillId="9" borderId="19" xfId="0" applyFont="1" applyFill="1" applyBorder="1" applyAlignment="1">
      <alignment horizontal="center" vertical="center" wrapText="1"/>
    </xf>
    <xf numFmtId="0" fontId="30" fillId="9" borderId="47" xfId="0" applyFont="1" applyFill="1" applyBorder="1" applyAlignment="1">
      <alignment horizontal="center" vertical="center"/>
    </xf>
    <xf numFmtId="0" fontId="30" fillId="9" borderId="48" xfId="0" applyFont="1" applyFill="1" applyBorder="1" applyAlignment="1">
      <alignment horizontal="center" vertical="center"/>
    </xf>
    <xf numFmtId="0" fontId="30" fillId="9" borderId="5" xfId="0" applyFont="1" applyFill="1" applyBorder="1" applyAlignment="1">
      <alignment horizontal="left" vertical="center" wrapText="1"/>
    </xf>
    <xf numFmtId="0" fontId="30" fillId="9" borderId="32" xfId="0" applyFont="1" applyFill="1" applyBorder="1" applyAlignment="1">
      <alignment horizontal="left" vertical="center" wrapText="1"/>
    </xf>
    <xf numFmtId="0" fontId="30" fillId="9" borderId="55" xfId="0" applyFont="1" applyFill="1" applyBorder="1" applyAlignment="1">
      <alignment horizontal="left" vertical="center" wrapText="1"/>
    </xf>
    <xf numFmtId="0" fontId="30" fillId="9" borderId="53" xfId="0" applyFont="1" applyFill="1" applyBorder="1" applyAlignment="1">
      <alignment horizontal="left" vertical="center" wrapText="1"/>
    </xf>
    <xf numFmtId="0" fontId="30" fillId="9" borderId="20" xfId="0" applyFont="1" applyFill="1" applyBorder="1" applyAlignment="1">
      <alignment horizontal="left" vertical="center" wrapText="1"/>
    </xf>
    <xf numFmtId="0" fontId="30" fillId="9" borderId="51" xfId="0" applyFont="1" applyFill="1" applyBorder="1" applyAlignment="1">
      <alignment horizontal="left" vertical="center" wrapText="1"/>
    </xf>
    <xf numFmtId="0" fontId="30" fillId="9" borderId="7" xfId="0" applyFont="1" applyFill="1" applyBorder="1" applyAlignment="1">
      <alignment horizontal="left" vertical="center" wrapText="1"/>
    </xf>
    <xf numFmtId="0" fontId="30" fillId="9" borderId="26" xfId="0" applyFont="1" applyFill="1" applyBorder="1" applyAlignment="1">
      <alignment horizontal="left" vertical="center" wrapText="1"/>
    </xf>
    <xf numFmtId="0" fontId="30" fillId="9" borderId="56" xfId="0" applyFont="1" applyFill="1" applyBorder="1" applyAlignment="1">
      <alignment horizontal="left" vertical="center" wrapText="1"/>
    </xf>
    <xf numFmtId="0" fontId="30" fillId="9" borderId="58" xfId="0" applyFont="1" applyFill="1" applyBorder="1" applyAlignment="1">
      <alignment horizontal="left" vertical="center" wrapText="1"/>
    </xf>
    <xf numFmtId="0" fontId="30" fillId="9" borderId="41" xfId="0" applyFont="1" applyFill="1" applyBorder="1" applyAlignment="1">
      <alignment horizontal="left" vertical="center" wrapText="1"/>
    </xf>
    <xf numFmtId="0" fontId="30" fillId="9" borderId="43" xfId="0" applyFont="1" applyFill="1" applyBorder="1" applyAlignment="1">
      <alignment horizontal="left" vertical="center" wrapText="1"/>
    </xf>
    <xf numFmtId="0" fontId="33" fillId="9" borderId="59" xfId="0" applyFont="1" applyFill="1" applyBorder="1" applyAlignment="1">
      <alignment horizontal="center" vertical="center" wrapText="1"/>
    </xf>
    <xf numFmtId="0" fontId="33" fillId="9" borderId="26" xfId="0" applyFont="1" applyFill="1" applyBorder="1" applyAlignment="1">
      <alignment horizontal="center" vertical="center" wrapText="1"/>
    </xf>
    <xf numFmtId="0" fontId="33" fillId="9" borderId="56" xfId="0" applyFont="1" applyFill="1" applyBorder="1" applyAlignment="1">
      <alignment horizontal="center" vertical="center" wrapText="1"/>
    </xf>
    <xf numFmtId="0" fontId="28" fillId="9" borderId="0" xfId="0" applyFont="1" applyFill="1" applyAlignment="1">
      <alignment horizontal="center" vertical="center" wrapText="1"/>
    </xf>
    <xf numFmtId="0" fontId="29" fillId="9" borderId="0" xfId="0" applyFont="1" applyFill="1" applyAlignment="1">
      <alignment horizontal="center"/>
    </xf>
    <xf numFmtId="0" fontId="58" fillId="0" borderId="2" xfId="0" applyFont="1" applyBorder="1" applyAlignment="1" applyProtection="1">
      <alignment horizontal="center" vertical="center" wrapText="1"/>
      <protection locked="0"/>
    </xf>
    <xf numFmtId="0" fontId="58" fillId="0" borderId="3" xfId="0" applyFont="1" applyBorder="1" applyAlignment="1" applyProtection="1">
      <alignment horizontal="center" vertical="center" wrapText="1"/>
      <protection locked="0"/>
    </xf>
    <xf numFmtId="0" fontId="58" fillId="0" borderId="4" xfId="0" applyFont="1" applyBorder="1" applyAlignment="1" applyProtection="1">
      <alignment horizontal="center" vertical="center" wrapText="1"/>
      <protection locked="0"/>
    </xf>
    <xf numFmtId="0" fontId="69" fillId="9" borderId="23" xfId="0" applyFont="1" applyFill="1" applyBorder="1" applyAlignment="1" applyProtection="1">
      <alignment horizontal="center"/>
      <protection locked="0"/>
    </xf>
    <xf numFmtId="0" fontId="69" fillId="9" borderId="25" xfId="0" applyFont="1" applyFill="1" applyBorder="1" applyAlignment="1" applyProtection="1">
      <alignment horizontal="center"/>
      <protection locked="0"/>
    </xf>
    <xf numFmtId="0" fontId="69" fillId="9" borderId="24" xfId="0" applyFont="1" applyFill="1" applyBorder="1" applyAlignment="1" applyProtection="1">
      <alignment horizontal="center"/>
      <protection locked="0"/>
    </xf>
    <xf numFmtId="0" fontId="70" fillId="9" borderId="33" xfId="0" applyFont="1" applyFill="1" applyBorder="1" applyAlignment="1" applyProtection="1">
      <alignment horizontal="center" vertical="center"/>
      <protection locked="0"/>
    </xf>
    <xf numFmtId="0" fontId="70" fillId="9" borderId="52" xfId="0" applyFont="1" applyFill="1" applyBorder="1" applyAlignment="1" applyProtection="1">
      <alignment horizontal="center" vertical="center"/>
      <protection locked="0"/>
    </xf>
    <xf numFmtId="0" fontId="70" fillId="9" borderId="34" xfId="0" applyFont="1" applyFill="1" applyBorder="1" applyAlignment="1" applyProtection="1">
      <alignment horizontal="center" vertical="center"/>
      <protection locked="0"/>
    </xf>
    <xf numFmtId="9" fontId="64" fillId="0" borderId="1" xfId="1" applyFont="1" applyFill="1" applyBorder="1" applyAlignment="1" applyProtection="1">
      <alignment horizontal="center" vertical="center" wrapText="1"/>
    </xf>
    <xf numFmtId="0" fontId="65" fillId="9" borderId="59" xfId="0" applyFont="1" applyFill="1" applyBorder="1" applyAlignment="1" applyProtection="1">
      <alignment horizontal="left" vertical="center" wrapText="1"/>
      <protection locked="0"/>
    </xf>
    <xf numFmtId="0" fontId="65" fillId="9" borderId="26" xfId="0" applyFont="1" applyFill="1" applyBorder="1" applyAlignment="1" applyProtection="1">
      <alignment horizontal="left" vertical="center" wrapText="1"/>
      <protection locked="0"/>
    </xf>
    <xf numFmtId="0" fontId="65" fillId="9" borderId="21" xfId="0" applyFont="1" applyFill="1" applyBorder="1" applyAlignment="1" applyProtection="1">
      <alignment horizontal="left" vertical="center" wrapText="1"/>
      <protection locked="0"/>
    </xf>
    <xf numFmtId="9" fontId="58" fillId="0" borderId="2" xfId="0" applyNumberFormat="1" applyFont="1" applyBorder="1" applyAlignment="1" applyProtection="1">
      <alignment horizontal="center" vertical="center" wrapText="1"/>
      <protection locked="0"/>
    </xf>
    <xf numFmtId="9" fontId="58" fillId="0" borderId="3" xfId="0" applyNumberFormat="1" applyFont="1" applyBorder="1" applyAlignment="1" applyProtection="1">
      <alignment horizontal="center" vertical="center" wrapText="1"/>
      <protection locked="0"/>
    </xf>
    <xf numFmtId="9" fontId="58" fillId="0" borderId="4" xfId="0" applyNumberFormat="1" applyFont="1" applyBorder="1" applyAlignment="1" applyProtection="1">
      <alignment horizontal="center" vertical="center" wrapText="1"/>
      <protection locked="0"/>
    </xf>
    <xf numFmtId="9" fontId="64" fillId="0" borderId="2" xfId="1" applyFont="1" applyFill="1" applyBorder="1" applyAlignment="1" applyProtection="1">
      <alignment horizontal="center" vertical="center" wrapText="1"/>
    </xf>
    <xf numFmtId="9" fontId="64" fillId="0" borderId="3" xfId="1" applyFont="1" applyFill="1" applyBorder="1" applyAlignment="1" applyProtection="1">
      <alignment horizontal="center" vertical="center" wrapText="1"/>
    </xf>
    <xf numFmtId="9" fontId="64" fillId="0" borderId="4" xfId="1" applyFont="1" applyFill="1" applyBorder="1" applyAlignment="1" applyProtection="1">
      <alignment horizontal="center" vertical="center" wrapText="1"/>
    </xf>
    <xf numFmtId="9" fontId="58" fillId="0" borderId="1" xfId="1" applyFont="1" applyBorder="1" applyAlignment="1" applyProtection="1">
      <alignment horizontal="center" vertical="center" wrapText="1"/>
      <protection locked="0"/>
    </xf>
    <xf numFmtId="0" fontId="61" fillId="8" borderId="1" xfId="0" applyFont="1" applyFill="1" applyBorder="1" applyAlignment="1" applyProtection="1">
      <alignment horizontal="center" vertical="center" wrapText="1"/>
      <protection locked="0"/>
    </xf>
    <xf numFmtId="9" fontId="58" fillId="0" borderId="1" xfId="0" applyNumberFormat="1" applyFont="1" applyBorder="1" applyAlignment="1" applyProtection="1">
      <alignment horizontal="center" vertical="center" wrapText="1"/>
      <protection locked="0"/>
    </xf>
    <xf numFmtId="0" fontId="58" fillId="0" borderId="1" xfId="0" applyFont="1" applyBorder="1" applyAlignment="1" applyProtection="1">
      <alignment horizontal="center" vertical="center" wrapText="1"/>
      <protection locked="0"/>
    </xf>
    <xf numFmtId="0" fontId="57" fillId="0" borderId="26" xfId="0" applyFont="1" applyBorder="1" applyAlignment="1" applyProtection="1">
      <alignment horizontal="center"/>
      <protection locked="0"/>
    </xf>
    <xf numFmtId="0" fontId="57" fillId="0" borderId="32" xfId="0" applyFont="1" applyBorder="1" applyAlignment="1" applyProtection="1">
      <alignment horizontal="center"/>
      <protection locked="0"/>
    </xf>
    <xf numFmtId="0" fontId="68" fillId="9" borderId="13" xfId="0" applyFont="1" applyFill="1" applyBorder="1" applyAlignment="1" applyProtection="1">
      <alignment horizontal="center" vertical="center"/>
      <protection locked="0"/>
    </xf>
    <xf numFmtId="0" fontId="68" fillId="9" borderId="14" xfId="0" applyFont="1" applyFill="1" applyBorder="1" applyAlignment="1" applyProtection="1">
      <alignment horizontal="center" vertical="center"/>
      <protection locked="0"/>
    </xf>
    <xf numFmtId="0" fontId="68" fillId="9" borderId="15" xfId="0" applyFont="1" applyFill="1" applyBorder="1" applyAlignment="1" applyProtection="1">
      <alignment horizontal="center" vertical="center"/>
      <protection locked="0"/>
    </xf>
    <xf numFmtId="0" fontId="57" fillId="9" borderId="40" xfId="0" applyFont="1" applyFill="1" applyBorder="1" applyAlignment="1" applyProtection="1">
      <alignment horizontal="center"/>
      <protection locked="0"/>
    </xf>
    <xf numFmtId="0" fontId="57" fillId="9" borderId="25" xfId="0" applyFont="1" applyFill="1" applyBorder="1" applyAlignment="1" applyProtection="1">
      <alignment horizontal="center"/>
      <protection locked="0"/>
    </xf>
    <xf numFmtId="0" fontId="57" fillId="9" borderId="24" xfId="0" applyFont="1" applyFill="1" applyBorder="1" applyAlignment="1" applyProtection="1">
      <alignment horizontal="center"/>
      <protection locked="0"/>
    </xf>
    <xf numFmtId="0" fontId="59" fillId="14" borderId="1" xfId="0" applyFont="1" applyFill="1" applyBorder="1" applyAlignment="1">
      <alignment horizontal="center" vertical="center"/>
    </xf>
    <xf numFmtId="0" fontId="60" fillId="14" borderId="1" xfId="0" applyFont="1" applyFill="1" applyBorder="1" applyAlignment="1">
      <alignment horizontal="center" vertical="center"/>
    </xf>
    <xf numFmtId="0" fontId="61" fillId="8" borderId="1" xfId="0" applyFont="1" applyFill="1" applyBorder="1" applyAlignment="1">
      <alignment horizontal="center" vertical="center"/>
    </xf>
    <xf numFmtId="0" fontId="62" fillId="8" borderId="1" xfId="0" applyFont="1" applyFill="1" applyBorder="1" applyAlignment="1">
      <alignment horizontal="center" vertical="center" wrapText="1"/>
    </xf>
    <xf numFmtId="0" fontId="62" fillId="8" borderId="6" xfId="0" applyFont="1" applyFill="1" applyBorder="1" applyAlignment="1">
      <alignment horizontal="center" vertical="center" wrapText="1"/>
    </xf>
    <xf numFmtId="0" fontId="62" fillId="8" borderId="13" xfId="0" applyFont="1" applyFill="1" applyBorder="1" applyAlignment="1">
      <alignment horizontal="center" vertical="center" wrapText="1"/>
    </xf>
    <xf numFmtId="0" fontId="62" fillId="8" borderId="14" xfId="0" applyFont="1" applyFill="1" applyBorder="1" applyAlignment="1">
      <alignment horizontal="center" vertical="center" wrapText="1"/>
    </xf>
    <xf numFmtId="0" fontId="62" fillId="8" borderId="15" xfId="0" applyFont="1" applyFill="1" applyBorder="1" applyAlignment="1">
      <alignment horizontal="center" vertical="center" wrapText="1"/>
    </xf>
    <xf numFmtId="0" fontId="62" fillId="8" borderId="5" xfId="0" applyFont="1" applyFill="1" applyBorder="1" applyAlignment="1">
      <alignment horizontal="center" vertical="center" wrapText="1"/>
    </xf>
    <xf numFmtId="0" fontId="58" fillId="0" borderId="0" xfId="0" applyFont="1" applyAlignment="1" applyProtection="1">
      <alignment horizontal="center"/>
      <protection locked="0"/>
    </xf>
    <xf numFmtId="0" fontId="58" fillId="0" borderId="50" xfId="0" applyFont="1" applyBorder="1" applyAlignment="1" applyProtection="1">
      <alignment horizontal="center"/>
      <protection locked="0"/>
    </xf>
    <xf numFmtId="9" fontId="58" fillId="0" borderId="1" xfId="1" applyFont="1" applyBorder="1" applyAlignment="1" applyProtection="1">
      <alignment horizontal="center" vertical="center" wrapText="1"/>
    </xf>
    <xf numFmtId="2" fontId="62" fillId="8" borderId="1" xfId="0" applyNumberFormat="1" applyFont="1" applyFill="1" applyBorder="1" applyAlignment="1">
      <alignment horizontal="center" vertical="center" wrapText="1"/>
    </xf>
    <xf numFmtId="0" fontId="63" fillId="0" borderId="2" xfId="0" applyFont="1" applyBorder="1" applyAlignment="1" applyProtection="1">
      <alignment horizontal="center" vertical="center"/>
      <protection locked="0"/>
    </xf>
    <xf numFmtId="0" fontId="63" fillId="0" borderId="3" xfId="0" applyFont="1" applyBorder="1" applyAlignment="1" applyProtection="1">
      <alignment horizontal="center" vertical="center"/>
      <protection locked="0"/>
    </xf>
    <xf numFmtId="0" fontId="63" fillId="0" borderId="4" xfId="0" applyFont="1" applyBorder="1" applyAlignment="1" applyProtection="1">
      <alignment horizontal="center" vertical="center"/>
      <protection locked="0"/>
    </xf>
    <xf numFmtId="9" fontId="58" fillId="0" borderId="2" xfId="1" applyFont="1" applyFill="1" applyBorder="1" applyAlignment="1" applyProtection="1">
      <alignment horizontal="center" vertical="center" wrapText="1"/>
      <protection locked="0"/>
    </xf>
    <xf numFmtId="9" fontId="58" fillId="0" borderId="3" xfId="1" applyFont="1" applyFill="1" applyBorder="1" applyAlignment="1" applyProtection="1">
      <alignment horizontal="center" vertical="center" wrapText="1"/>
      <protection locked="0"/>
    </xf>
    <xf numFmtId="9" fontId="58" fillId="0" borderId="4" xfId="1" applyFont="1" applyFill="1" applyBorder="1" applyAlignment="1" applyProtection="1">
      <alignment horizontal="center" vertical="center" wrapText="1"/>
      <protection locked="0"/>
    </xf>
    <xf numFmtId="0" fontId="58" fillId="0" borderId="1" xfId="0" applyFont="1" applyBorder="1" applyAlignment="1" applyProtection="1">
      <alignment horizontal="justify" vertical="center" wrapText="1"/>
      <protection locked="0"/>
    </xf>
    <xf numFmtId="14" fontId="58" fillId="0" borderId="1" xfId="0" applyNumberFormat="1" applyFont="1" applyBorder="1" applyAlignment="1" applyProtection="1">
      <alignment horizontal="center" vertical="center" wrapText="1"/>
      <protection locked="0"/>
    </xf>
    <xf numFmtId="9" fontId="58" fillId="0" borderId="2" xfId="1" applyFont="1" applyBorder="1" applyAlignment="1" applyProtection="1">
      <alignment horizontal="center" vertical="center" wrapText="1"/>
    </xf>
    <xf numFmtId="9" fontId="58" fillId="0" borderId="3" xfId="1" applyFont="1" applyBorder="1" applyAlignment="1" applyProtection="1">
      <alignment horizontal="center" vertical="center" wrapText="1"/>
    </xf>
    <xf numFmtId="9" fontId="58" fillId="0" borderId="4" xfId="1" applyFont="1" applyBorder="1" applyAlignment="1" applyProtection="1">
      <alignment horizontal="center" vertical="center" wrapText="1"/>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4" fillId="7" borderId="1" xfId="0" applyFont="1" applyFill="1" applyBorder="1" applyAlignment="1">
      <alignment vertical="center" wrapText="1"/>
    </xf>
    <xf numFmtId="0" fontId="10" fillId="5" borderId="44" xfId="0" applyFont="1" applyFill="1" applyBorder="1" applyAlignment="1">
      <alignment horizontal="center" vertical="center" wrapText="1"/>
    </xf>
    <xf numFmtId="0" fontId="10" fillId="5" borderId="46" xfId="0" applyFont="1" applyFill="1" applyBorder="1" applyAlignment="1">
      <alignment horizontal="center" vertical="center" wrapText="1"/>
    </xf>
    <xf numFmtId="0" fontId="10" fillId="5" borderId="41"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9" xfId="0" applyFont="1" applyFill="1" applyBorder="1" applyAlignment="1">
      <alignment horizontal="center" vertical="center"/>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21" xfId="0" applyFont="1" applyBorder="1" applyAlignment="1">
      <alignment horizontal="center" vertical="center" wrapText="1"/>
    </xf>
    <xf numFmtId="0" fontId="16" fillId="7" borderId="39" xfId="0" applyFont="1" applyFill="1" applyBorder="1" applyAlignment="1">
      <alignment horizontal="left" vertical="top" wrapText="1"/>
    </xf>
    <xf numFmtId="0" fontId="14" fillId="7" borderId="4" xfId="0" applyFont="1" applyFill="1" applyBorder="1" applyAlignment="1">
      <alignment vertical="center" wrapText="1"/>
    </xf>
    <xf numFmtId="0" fontId="37" fillId="0" borderId="0" xfId="0" applyFont="1" applyAlignment="1">
      <alignment horizontal="left"/>
    </xf>
    <xf numFmtId="0" fontId="39" fillId="14" borderId="17" xfId="0" applyFont="1" applyFill="1" applyBorder="1" applyAlignment="1">
      <alignment horizontal="center" vertical="center" wrapText="1"/>
    </xf>
    <xf numFmtId="0" fontId="39" fillId="14" borderId="18" xfId="0" applyFont="1" applyFill="1" applyBorder="1" applyAlignment="1">
      <alignment horizontal="center" vertical="center" wrapText="1"/>
    </xf>
    <xf numFmtId="0" fontId="39" fillId="14" borderId="19" xfId="0" applyFont="1" applyFill="1" applyBorder="1" applyAlignment="1">
      <alignment horizontal="center" vertical="center" wrapText="1"/>
    </xf>
    <xf numFmtId="0" fontId="31" fillId="14" borderId="17" xfId="0" applyFont="1" applyFill="1" applyBorder="1" applyAlignment="1">
      <alignment horizontal="center" vertical="top" wrapText="1"/>
    </xf>
    <xf numFmtId="0" fontId="31" fillId="14" borderId="18" xfId="0" applyFont="1" applyFill="1" applyBorder="1" applyAlignment="1">
      <alignment horizontal="center" vertical="top" wrapText="1"/>
    </xf>
    <xf numFmtId="0" fontId="31" fillId="14" borderId="19" xfId="0" applyFont="1" applyFill="1" applyBorder="1" applyAlignment="1">
      <alignment horizontal="center" vertical="top" wrapText="1"/>
    </xf>
    <xf numFmtId="0" fontId="37" fillId="0" borderId="44" xfId="0" applyFont="1" applyBorder="1" applyAlignment="1">
      <alignment horizontal="left" vertical="center" wrapText="1"/>
    </xf>
    <xf numFmtId="0" fontId="71" fillId="0" borderId="41" xfId="0" applyFont="1" applyBorder="1" applyAlignment="1">
      <alignment horizontal="left" vertical="center" wrapText="1"/>
    </xf>
    <xf numFmtId="0" fontId="71" fillId="0" borderId="41" xfId="0" applyFont="1" applyBorder="1" applyAlignment="1">
      <alignment horizontal="left" vertical="center"/>
    </xf>
    <xf numFmtId="0" fontId="43" fillId="14" borderId="8" xfId="0" applyFont="1" applyFill="1" applyBorder="1" applyAlignment="1">
      <alignment horizontal="center" vertical="center" wrapText="1"/>
    </xf>
    <xf numFmtId="0" fontId="43" fillId="14" borderId="9" xfId="0" applyFont="1" applyFill="1" applyBorder="1" applyAlignment="1">
      <alignment horizontal="center" vertical="center" wrapText="1"/>
    </xf>
    <xf numFmtId="0" fontId="43" fillId="14" borderId="11" xfId="0" applyFont="1" applyFill="1" applyBorder="1" applyAlignment="1">
      <alignment horizontal="center" vertical="center" wrapText="1"/>
    </xf>
    <xf numFmtId="0" fontId="43" fillId="14" borderId="1" xfId="0" applyFont="1" applyFill="1" applyBorder="1" applyAlignment="1">
      <alignment horizontal="center" vertical="center" wrapText="1"/>
    </xf>
    <xf numFmtId="0" fontId="43" fillId="14" borderId="42" xfId="0" applyFont="1" applyFill="1" applyBorder="1" applyAlignment="1">
      <alignment horizontal="center" vertical="center" wrapText="1"/>
    </xf>
    <xf numFmtId="0" fontId="43" fillId="14" borderId="2" xfId="0" applyFont="1" applyFill="1" applyBorder="1" applyAlignment="1">
      <alignment horizontal="center" vertical="center" wrapText="1"/>
    </xf>
    <xf numFmtId="0" fontId="43" fillId="14" borderId="36" xfId="0" applyFont="1" applyFill="1" applyBorder="1" applyAlignment="1">
      <alignment horizontal="center" vertical="center" wrapText="1"/>
    </xf>
    <xf numFmtId="0" fontId="43" fillId="14" borderId="30" xfId="0" applyFont="1" applyFill="1" applyBorder="1" applyAlignment="1">
      <alignment horizontal="center" vertical="center" wrapText="1"/>
    </xf>
    <xf numFmtId="0" fontId="43" fillId="14" borderId="10" xfId="0" applyFont="1" applyFill="1" applyBorder="1" applyAlignment="1">
      <alignment horizontal="center" vertical="center" wrapText="1"/>
    </xf>
    <xf numFmtId="0" fontId="43" fillId="14" borderId="12" xfId="0" applyFont="1" applyFill="1" applyBorder="1" applyAlignment="1">
      <alignment horizontal="center" vertical="center" wrapText="1"/>
    </xf>
    <xf numFmtId="0" fontId="43" fillId="14" borderId="37" xfId="0" applyFont="1" applyFill="1" applyBorder="1" applyAlignment="1">
      <alignment horizontal="center" vertical="center" wrapText="1"/>
    </xf>
    <xf numFmtId="0" fontId="45" fillId="14" borderId="1" xfId="0" applyFont="1" applyFill="1" applyBorder="1" applyAlignment="1">
      <alignment horizontal="center" vertical="center" wrapText="1"/>
    </xf>
    <xf numFmtId="164" fontId="41" fillId="0" borderId="1" xfId="0" applyNumberFormat="1" applyFont="1" applyBorder="1" applyAlignment="1">
      <alignment horizontal="center" vertical="center"/>
    </xf>
    <xf numFmtId="0" fontId="37" fillId="0" borderId="1" xfId="0" applyFont="1" applyBorder="1" applyAlignment="1">
      <alignment horizontal="center"/>
    </xf>
    <xf numFmtId="0" fontId="43" fillId="14" borderId="38" xfId="0" applyFont="1" applyFill="1" applyBorder="1" applyAlignment="1">
      <alignment horizontal="center" vertical="center" wrapText="1"/>
    </xf>
    <xf numFmtId="0" fontId="43" fillId="14" borderId="3" xfId="0" applyFont="1" applyFill="1" applyBorder="1" applyAlignment="1">
      <alignment horizontal="center" vertical="center" wrapText="1"/>
    </xf>
    <xf numFmtId="0" fontId="43" fillId="14" borderId="4" xfId="0" applyFont="1" applyFill="1" applyBorder="1" applyAlignment="1">
      <alignment horizontal="center" vertical="center" wrapText="1"/>
    </xf>
    <xf numFmtId="0" fontId="48" fillId="14" borderId="1" xfId="0" applyFont="1" applyFill="1" applyBorder="1" applyAlignment="1">
      <alignment horizontal="center" vertical="center" wrapText="1"/>
    </xf>
    <xf numFmtId="0" fontId="37" fillId="0" borderId="1" xfId="0" applyFont="1" applyBorder="1" applyAlignment="1">
      <alignment horizontal="center" vertical="center"/>
    </xf>
    <xf numFmtId="0" fontId="41" fillId="0" borderId="1" xfId="0" applyFont="1" applyBorder="1" applyAlignment="1">
      <alignment horizontal="center" vertical="center" wrapText="1"/>
    </xf>
    <xf numFmtId="0" fontId="47" fillId="0" borderId="1" xfId="0" applyFont="1" applyBorder="1" applyAlignment="1">
      <alignment horizontal="center" vertical="center" wrapText="1"/>
    </xf>
    <xf numFmtId="164" fontId="41" fillId="0" borderId="2" xfId="0" applyNumberFormat="1" applyFont="1" applyBorder="1" applyAlignment="1">
      <alignment horizontal="center" vertical="center"/>
    </xf>
    <xf numFmtId="164" fontId="41" fillId="0" borderId="3" xfId="0" applyNumberFormat="1" applyFont="1" applyBorder="1" applyAlignment="1">
      <alignment horizontal="center" vertical="center"/>
    </xf>
    <xf numFmtId="164" fontId="41" fillId="0" borderId="4" xfId="0" applyNumberFormat="1" applyFont="1" applyBorder="1" applyAlignment="1">
      <alignment horizontal="center" vertical="center"/>
    </xf>
    <xf numFmtId="0" fontId="41" fillId="9" borderId="20" xfId="0" applyFont="1" applyFill="1" applyBorder="1" applyAlignment="1">
      <alignment horizontal="center" vertical="center"/>
    </xf>
    <xf numFmtId="0" fontId="41" fillId="9" borderId="0" xfId="0" applyFont="1" applyFill="1" applyAlignment="1">
      <alignment horizontal="center" vertical="center"/>
    </xf>
    <xf numFmtId="0" fontId="54" fillId="9" borderId="26" xfId="0" applyFont="1" applyFill="1" applyBorder="1" applyAlignment="1">
      <alignment horizontal="center" vertical="center"/>
    </xf>
    <xf numFmtId="0" fontId="52" fillId="14" borderId="17" xfId="0" applyFont="1" applyFill="1" applyBorder="1" applyAlignment="1">
      <alignment horizontal="center" vertical="center" wrapText="1"/>
    </xf>
    <xf numFmtId="0" fontId="52" fillId="14" borderId="18" xfId="0" applyFont="1" applyFill="1" applyBorder="1" applyAlignment="1">
      <alignment horizontal="center" vertical="center" wrapText="1"/>
    </xf>
    <xf numFmtId="0" fontId="52" fillId="14" borderId="19" xfId="0" applyFont="1" applyFill="1" applyBorder="1" applyAlignment="1">
      <alignment horizontal="center" vertical="center" wrapText="1"/>
    </xf>
    <xf numFmtId="9" fontId="49" fillId="0" borderId="2" xfId="0" applyNumberFormat="1" applyFont="1" applyBorder="1" applyAlignment="1">
      <alignment horizontal="center" vertical="center" wrapText="1"/>
    </xf>
    <xf numFmtId="9" fontId="49" fillId="0" borderId="3" xfId="0" applyNumberFormat="1" applyFont="1" applyBorder="1" applyAlignment="1">
      <alignment horizontal="center" vertical="center" wrapText="1"/>
    </xf>
    <xf numFmtId="9" fontId="49" fillId="0" borderId="4" xfId="0" applyNumberFormat="1" applyFont="1" applyBorder="1" applyAlignment="1">
      <alignment horizontal="center" vertical="center" wrapText="1"/>
    </xf>
    <xf numFmtId="0" fontId="41" fillId="9" borderId="20" xfId="0" applyFont="1" applyFill="1" applyBorder="1" applyAlignment="1">
      <alignment horizontal="center" vertical="center" wrapText="1"/>
    </xf>
    <xf numFmtId="0" fontId="41" fillId="9" borderId="0" xfId="0" applyFont="1" applyFill="1" applyAlignment="1">
      <alignment horizontal="center" vertical="center" wrapText="1"/>
    </xf>
    <xf numFmtId="0" fontId="40" fillId="9" borderId="20" xfId="0" applyFont="1" applyFill="1" applyBorder="1" applyAlignment="1" applyProtection="1">
      <alignment horizontal="center" vertical="center"/>
      <protection locked="0"/>
    </xf>
    <xf numFmtId="0" fontId="36" fillId="9" borderId="0" xfId="0" applyFont="1" applyFill="1" applyAlignment="1">
      <alignment horizontal="center"/>
    </xf>
    <xf numFmtId="0" fontId="36" fillId="9" borderId="50" xfId="0" applyFont="1" applyFill="1" applyBorder="1" applyAlignment="1">
      <alignment horizontal="center"/>
    </xf>
    <xf numFmtId="0" fontId="31" fillId="14" borderId="17" xfId="0" applyFont="1" applyFill="1" applyBorder="1" applyAlignment="1" applyProtection="1">
      <alignment horizontal="center" vertical="center"/>
      <protection locked="0"/>
    </xf>
    <xf numFmtId="0" fontId="31" fillId="14" borderId="18" xfId="0" applyFont="1" applyFill="1" applyBorder="1" applyAlignment="1" applyProtection="1">
      <alignment horizontal="center" vertical="center"/>
      <protection locked="0"/>
    </xf>
    <xf numFmtId="0" fontId="31" fillId="14" borderId="19" xfId="0" applyFont="1" applyFill="1" applyBorder="1" applyAlignment="1" applyProtection="1">
      <alignment horizontal="center" vertical="center"/>
      <protection locked="0"/>
    </xf>
    <xf numFmtId="9" fontId="36" fillId="4" borderId="1" xfId="1" applyFont="1" applyFill="1" applyBorder="1" applyAlignment="1">
      <alignment horizontal="center" vertical="center"/>
    </xf>
    <xf numFmtId="9" fontId="36" fillId="4" borderId="2" xfId="0" applyNumberFormat="1" applyFont="1" applyFill="1" applyBorder="1" applyAlignment="1">
      <alignment horizontal="center" vertical="center"/>
    </xf>
    <xf numFmtId="0" fontId="36" fillId="4" borderId="4" xfId="0" applyFont="1" applyFill="1" applyBorder="1" applyAlignment="1">
      <alignment horizontal="center" vertical="center"/>
    </xf>
    <xf numFmtId="0" fontId="31" fillId="14" borderId="2" xfId="0" applyFont="1" applyFill="1" applyBorder="1" applyAlignment="1">
      <alignment horizontal="left" vertical="center"/>
    </xf>
    <xf numFmtId="0" fontId="31" fillId="14" borderId="4" xfId="0" applyFont="1" applyFill="1" applyBorder="1" applyAlignment="1">
      <alignment horizontal="left" vertical="center"/>
    </xf>
    <xf numFmtId="9" fontId="36" fillId="0" borderId="2" xfId="0" applyNumberFormat="1" applyFont="1" applyBorder="1" applyAlignment="1">
      <alignment horizontal="center" vertical="center"/>
    </xf>
    <xf numFmtId="9" fontId="36" fillId="0" borderId="4" xfId="0" applyNumberFormat="1" applyFont="1" applyBorder="1" applyAlignment="1">
      <alignment horizontal="center" vertical="center"/>
    </xf>
    <xf numFmtId="0" fontId="38" fillId="14" borderId="17" xfId="0" applyFont="1" applyFill="1" applyBorder="1" applyAlignment="1">
      <alignment horizontal="center" vertical="center"/>
    </xf>
    <xf numFmtId="0" fontId="38" fillId="14" borderId="18" xfId="0" applyFont="1" applyFill="1" applyBorder="1" applyAlignment="1">
      <alignment horizontal="center" vertical="center"/>
    </xf>
    <xf numFmtId="0" fontId="38" fillId="14" borderId="19" xfId="0" applyFont="1" applyFill="1" applyBorder="1" applyAlignment="1">
      <alignment horizontal="center" vertical="center"/>
    </xf>
    <xf numFmtId="0" fontId="36" fillId="9" borderId="25" xfId="0" applyFont="1" applyFill="1" applyBorder="1" applyAlignment="1">
      <alignment horizontal="center"/>
    </xf>
    <xf numFmtId="0" fontId="36" fillId="9" borderId="32" xfId="0" applyFont="1" applyFill="1" applyBorder="1" applyAlignment="1">
      <alignment horizontal="center"/>
    </xf>
    <xf numFmtId="0" fontId="31" fillId="14" borderId="1" xfId="0" applyFont="1" applyFill="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30" xfId="0" applyFont="1" applyBorder="1" applyAlignment="1">
      <alignment horizontal="center" vertical="center"/>
    </xf>
  </cellXfs>
  <cellStyles count="11">
    <cellStyle name="Hipervínculo" xfId="7" builtinId="8" hidden="1"/>
    <cellStyle name="Hipervínculo" xfId="9" builtinId="8" hidden="1"/>
    <cellStyle name="Hipervínculo" xfId="5" builtinId="8" hidden="1"/>
    <cellStyle name="Hipervínculo" xfId="3" builtinId="8" hidden="1"/>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xr:uid="{00000000-0005-0000-0000-000009000000}"/>
    <cellStyle name="Porcentaje" xfId="1"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734787</xdr:colOff>
      <xdr:row>1</xdr:row>
      <xdr:rowOff>122464</xdr:rowOff>
    </xdr:from>
    <xdr:to>
      <xdr:col>5</xdr:col>
      <xdr:colOff>306929</xdr:colOff>
      <xdr:row>6</xdr:row>
      <xdr:rowOff>123714</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28358" y="326571"/>
          <a:ext cx="2225535" cy="113064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4.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0"/>
  <sheetViews>
    <sheetView topLeftCell="A7" zoomScale="70" zoomScaleNormal="70" zoomScalePageLayoutView="70" workbookViewId="0">
      <selection activeCell="I16" sqref="I16:I19"/>
    </sheetView>
  </sheetViews>
  <sheetFormatPr baseColWidth="10" defaultColWidth="10.7109375" defaultRowHeight="15" x14ac:dyDescent="0.25"/>
  <cols>
    <col min="1" max="1" width="7" style="1" customWidth="1"/>
    <col min="2" max="2" width="16.28515625" style="1" customWidth="1"/>
    <col min="3" max="3" width="41.28515625" style="1" customWidth="1"/>
    <col min="4" max="4" width="46" style="1" hidden="1" customWidth="1"/>
    <col min="5" max="5" width="22.7109375" style="1" customWidth="1"/>
    <col min="6" max="6" width="35.42578125" style="1" customWidth="1"/>
    <col min="7" max="7" width="19.28515625" style="1" customWidth="1"/>
    <col min="8" max="8" width="31.28515625" style="1" customWidth="1"/>
    <col min="9" max="9" width="30.42578125" style="1" customWidth="1"/>
    <col min="10" max="16384" width="10.7109375" style="1"/>
  </cols>
  <sheetData>
    <row r="2" spans="1:9" ht="13.9" x14ac:dyDescent="0.25">
      <c r="B2" s="185" t="s">
        <v>0</v>
      </c>
      <c r="C2" s="185"/>
      <c r="D2" s="185"/>
      <c r="E2" s="185"/>
      <c r="F2" s="185"/>
      <c r="G2" s="185"/>
      <c r="H2" s="185"/>
      <c r="I2" s="185"/>
    </row>
    <row r="3" spans="1:9" ht="13.9" x14ac:dyDescent="0.25">
      <c r="B3" s="201" t="s">
        <v>1</v>
      </c>
      <c r="C3" s="201"/>
      <c r="D3" s="201"/>
      <c r="E3" s="201"/>
      <c r="F3" s="201"/>
      <c r="G3" s="201"/>
      <c r="H3" s="201"/>
      <c r="I3" s="201"/>
    </row>
    <row r="4" spans="1:9" ht="13.9" x14ac:dyDescent="0.25">
      <c r="C4" s="2" t="s">
        <v>2</v>
      </c>
      <c r="D4" s="3" t="s">
        <v>3</v>
      </c>
    </row>
    <row r="5" spans="1:9" ht="13.9" x14ac:dyDescent="0.25">
      <c r="C5" s="2" t="s">
        <v>4</v>
      </c>
      <c r="D5" s="3" t="s">
        <v>5</v>
      </c>
    </row>
    <row r="6" spans="1:9" ht="13.9" x14ac:dyDescent="0.25">
      <c r="C6" s="4" t="s">
        <v>6</v>
      </c>
      <c r="D6" s="5" t="s">
        <v>7</v>
      </c>
    </row>
    <row r="7" spans="1:9" ht="13.9" x14ac:dyDescent="0.25">
      <c r="C7" s="4" t="s">
        <v>8</v>
      </c>
      <c r="D7" s="5" t="s">
        <v>9</v>
      </c>
    </row>
    <row r="8" spans="1:9" ht="13.9" x14ac:dyDescent="0.25">
      <c r="C8" s="4" t="s">
        <v>10</v>
      </c>
      <c r="D8" s="6">
        <v>41656</v>
      </c>
      <c r="E8" s="7"/>
    </row>
    <row r="9" spans="1:9" x14ac:dyDescent="0.25">
      <c r="C9" s="195" t="s">
        <v>11</v>
      </c>
      <c r="D9" s="5" t="s">
        <v>12</v>
      </c>
      <c r="F9" s="7"/>
      <c r="I9" s="7"/>
    </row>
    <row r="10" spans="1:9" x14ac:dyDescent="0.25">
      <c r="C10" s="195"/>
      <c r="D10" s="5" t="s">
        <v>13</v>
      </c>
    </row>
    <row r="12" spans="1:9" ht="13.9" x14ac:dyDescent="0.25">
      <c r="A12" s="196" t="s">
        <v>14</v>
      </c>
      <c r="B12" s="197"/>
      <c r="C12" s="197"/>
      <c r="D12" s="197"/>
      <c r="E12" s="197"/>
      <c r="F12" s="197"/>
      <c r="G12" s="197"/>
      <c r="H12" s="197"/>
      <c r="I12" s="198"/>
    </row>
    <row r="13" spans="1:9" ht="13.9" x14ac:dyDescent="0.25">
      <c r="A13" s="196" t="s">
        <v>15</v>
      </c>
      <c r="B13" s="197"/>
      <c r="C13" s="197"/>
      <c r="D13" s="197"/>
      <c r="E13" s="197"/>
      <c r="F13" s="197"/>
      <c r="G13" s="197"/>
      <c r="H13" s="197"/>
      <c r="I13" s="198"/>
    </row>
    <row r="14" spans="1:9" ht="13.9" x14ac:dyDescent="0.25">
      <c r="A14" s="202"/>
      <c r="B14" s="203"/>
      <c r="C14" s="203"/>
      <c r="D14" s="203"/>
      <c r="E14" s="203"/>
      <c r="F14" s="203"/>
      <c r="G14" s="204"/>
      <c r="H14" s="193" t="s">
        <v>16</v>
      </c>
      <c r="I14" s="194"/>
    </row>
    <row r="15" spans="1:9" ht="28.5" x14ac:dyDescent="0.25">
      <c r="A15" s="19" t="s">
        <v>17</v>
      </c>
      <c r="B15" s="19" t="s">
        <v>18</v>
      </c>
      <c r="C15" s="8" t="s">
        <v>19</v>
      </c>
      <c r="D15" s="19" t="s">
        <v>20</v>
      </c>
      <c r="E15" s="19" t="s">
        <v>21</v>
      </c>
      <c r="F15" s="19" t="s">
        <v>22</v>
      </c>
      <c r="G15" s="43" t="s">
        <v>23</v>
      </c>
      <c r="H15" s="19" t="s">
        <v>24</v>
      </c>
      <c r="I15" s="19" t="s">
        <v>25</v>
      </c>
    </row>
    <row r="16" spans="1:9" ht="30" x14ac:dyDescent="0.25">
      <c r="A16" s="199" t="s">
        <v>26</v>
      </c>
      <c r="B16" s="200">
        <v>0.3</v>
      </c>
      <c r="C16" s="192" t="s">
        <v>27</v>
      </c>
      <c r="D16" s="9" t="s">
        <v>28</v>
      </c>
      <c r="E16" s="186">
        <v>4</v>
      </c>
      <c r="F16" s="186" t="s">
        <v>29</v>
      </c>
      <c r="G16" s="192" t="s">
        <v>30</v>
      </c>
      <c r="H16" s="186"/>
      <c r="I16" s="208"/>
    </row>
    <row r="17" spans="1:9" ht="56.25" customHeight="1" x14ac:dyDescent="0.25">
      <c r="A17" s="199"/>
      <c r="B17" s="199"/>
      <c r="C17" s="192"/>
      <c r="D17" s="10" t="s">
        <v>31</v>
      </c>
      <c r="E17" s="187"/>
      <c r="F17" s="187"/>
      <c r="G17" s="192"/>
      <c r="H17" s="187"/>
      <c r="I17" s="208"/>
    </row>
    <row r="18" spans="1:9" ht="25.5" customHeight="1" x14ac:dyDescent="0.25">
      <c r="A18" s="199"/>
      <c r="B18" s="199"/>
      <c r="C18" s="192"/>
      <c r="D18" s="10" t="s">
        <v>32</v>
      </c>
      <c r="E18" s="187"/>
      <c r="F18" s="187"/>
      <c r="G18" s="192"/>
      <c r="H18" s="187"/>
      <c r="I18" s="208"/>
    </row>
    <row r="19" spans="1:9" ht="49.5" customHeight="1" x14ac:dyDescent="0.25">
      <c r="A19" s="199"/>
      <c r="B19" s="199"/>
      <c r="C19" s="192"/>
      <c r="D19" s="10" t="s">
        <v>33</v>
      </c>
      <c r="E19" s="188"/>
      <c r="F19" s="188"/>
      <c r="G19" s="192"/>
      <c r="H19" s="188"/>
      <c r="I19" s="208"/>
    </row>
    <row r="20" spans="1:9" ht="82.5" customHeight="1" x14ac:dyDescent="0.25">
      <c r="A20" s="205" t="s">
        <v>34</v>
      </c>
      <c r="B20" s="189">
        <v>0.3</v>
      </c>
      <c r="C20" s="186" t="s">
        <v>35</v>
      </c>
      <c r="D20" s="10" t="s">
        <v>36</v>
      </c>
      <c r="E20" s="186">
        <v>20</v>
      </c>
      <c r="F20" s="186" t="s">
        <v>37</v>
      </c>
      <c r="G20" s="58" t="s">
        <v>38</v>
      </c>
      <c r="H20" s="186"/>
      <c r="I20" s="209"/>
    </row>
    <row r="21" spans="1:9" ht="68.25" customHeight="1" x14ac:dyDescent="0.25">
      <c r="A21" s="206"/>
      <c r="B21" s="190"/>
      <c r="C21" s="187"/>
      <c r="D21" s="10" t="s">
        <v>39</v>
      </c>
      <c r="E21" s="187"/>
      <c r="F21" s="187"/>
      <c r="G21" s="58" t="s">
        <v>40</v>
      </c>
      <c r="H21" s="187"/>
      <c r="I21" s="210"/>
    </row>
    <row r="22" spans="1:9" ht="66" customHeight="1" x14ac:dyDescent="0.25">
      <c r="A22" s="207"/>
      <c r="B22" s="191"/>
      <c r="C22" s="188"/>
      <c r="D22" s="10" t="s">
        <v>41</v>
      </c>
      <c r="E22" s="188"/>
      <c r="F22" s="188"/>
      <c r="G22" s="58" t="s">
        <v>42</v>
      </c>
      <c r="H22" s="188"/>
      <c r="I22" s="211"/>
    </row>
    <row r="23" spans="1:9" ht="97.5" customHeight="1" x14ac:dyDescent="0.25">
      <c r="A23" s="205" t="s">
        <v>43</v>
      </c>
      <c r="B23" s="189">
        <v>0.4</v>
      </c>
      <c r="C23" s="186" t="s">
        <v>44</v>
      </c>
      <c r="D23" s="10" t="s">
        <v>45</v>
      </c>
      <c r="E23" s="186">
        <v>15</v>
      </c>
      <c r="F23" s="186" t="s">
        <v>29</v>
      </c>
      <c r="G23" s="186" t="s">
        <v>42</v>
      </c>
      <c r="H23" s="186"/>
      <c r="I23" s="209"/>
    </row>
    <row r="24" spans="1:9" ht="55.5" customHeight="1" x14ac:dyDescent="0.25">
      <c r="A24" s="206"/>
      <c r="B24" s="190"/>
      <c r="C24" s="187"/>
      <c r="D24" s="10" t="s">
        <v>46</v>
      </c>
      <c r="E24" s="187"/>
      <c r="F24" s="187"/>
      <c r="G24" s="187"/>
      <c r="H24" s="187"/>
      <c r="I24" s="210"/>
    </row>
    <row r="25" spans="1:9" ht="55.5" customHeight="1" x14ac:dyDescent="0.25">
      <c r="A25" s="207"/>
      <c r="B25" s="191"/>
      <c r="C25" s="188"/>
      <c r="D25" s="10" t="s">
        <v>47</v>
      </c>
      <c r="E25" s="188"/>
      <c r="F25" s="188"/>
      <c r="G25" s="188"/>
      <c r="H25" s="188"/>
      <c r="I25" s="211"/>
    </row>
    <row r="26" spans="1:9" ht="13.9" x14ac:dyDescent="0.25">
      <c r="A26" s="19" t="s">
        <v>48</v>
      </c>
      <c r="B26" s="11">
        <f>SUM(B16:B25)</f>
        <v>1</v>
      </c>
      <c r="C26" s="5"/>
      <c r="D26" s="5"/>
      <c r="E26" s="5"/>
      <c r="F26" s="10"/>
      <c r="G26" s="5"/>
      <c r="H26" s="5"/>
      <c r="I26" s="5"/>
    </row>
    <row r="27" spans="1:9" ht="4.5" customHeight="1" thickBot="1" x14ac:dyDescent="0.3">
      <c r="A27" s="12"/>
    </row>
    <row r="28" spans="1:9" ht="27" customHeight="1" x14ac:dyDescent="0.25">
      <c r="A28" s="12"/>
      <c r="C28" s="214"/>
      <c r="D28" s="215"/>
      <c r="E28" s="63"/>
      <c r="F28" s="215"/>
      <c r="G28" s="217"/>
      <c r="H28" s="21"/>
    </row>
    <row r="29" spans="1:9" ht="15.75" thickBot="1" x14ac:dyDescent="0.3">
      <c r="A29" s="12"/>
      <c r="C29" s="212" t="s">
        <v>49</v>
      </c>
      <c r="D29" s="213"/>
      <c r="E29" s="62"/>
      <c r="F29" s="213" t="s">
        <v>50</v>
      </c>
      <c r="G29" s="216"/>
      <c r="H29" s="22"/>
    </row>
    <row r="30" spans="1:9" x14ac:dyDescent="0.25">
      <c r="A30" s="12"/>
    </row>
  </sheetData>
  <mergeCells count="34">
    <mergeCell ref="C29:D29"/>
    <mergeCell ref="C28:D28"/>
    <mergeCell ref="F29:G29"/>
    <mergeCell ref="F28:G28"/>
    <mergeCell ref="H23:H25"/>
    <mergeCell ref="E16:E19"/>
    <mergeCell ref="E20:E22"/>
    <mergeCell ref="E23:E25"/>
    <mergeCell ref="G23:G25"/>
    <mergeCell ref="I16:I19"/>
    <mergeCell ref="H20:H22"/>
    <mergeCell ref="I20:I22"/>
    <mergeCell ref="I23:I25"/>
    <mergeCell ref="B23:B25"/>
    <mergeCell ref="A23:A25"/>
    <mergeCell ref="C23:C25"/>
    <mergeCell ref="F20:F22"/>
    <mergeCell ref="F23:F25"/>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1"/>
  <sheetViews>
    <sheetView view="pageLayout" zoomScale="60" zoomScaleNormal="100" zoomScaleSheetLayoutView="70" zoomScalePageLayoutView="60" workbookViewId="0">
      <selection activeCell="F8" sqref="F8:H13"/>
    </sheetView>
  </sheetViews>
  <sheetFormatPr baseColWidth="10" defaultColWidth="11.42578125" defaultRowHeight="21.75" x14ac:dyDescent="0.4"/>
  <cols>
    <col min="1" max="1" width="5.28515625" style="120" customWidth="1"/>
    <col min="2" max="2" width="4.7109375" style="120" customWidth="1"/>
    <col min="3" max="3" width="57.28515625" style="120" customWidth="1"/>
    <col min="4" max="4" width="59.28515625" style="120" customWidth="1"/>
    <col min="5" max="5" width="37.42578125" style="120" customWidth="1"/>
    <col min="6" max="6" width="40.7109375" style="120" customWidth="1"/>
    <col min="7" max="7" width="37.7109375" style="120" customWidth="1"/>
    <col min="8" max="8" width="5.7109375" style="120" customWidth="1"/>
    <col min="9" max="9" width="8.28515625" style="120" customWidth="1"/>
    <col min="10" max="10" width="13.7109375" style="120" customWidth="1"/>
    <col min="11" max="16384" width="11.42578125" style="120"/>
  </cols>
  <sheetData>
    <row r="1" spans="1:9" ht="33" customHeight="1" thickBot="1" x14ac:dyDescent="0.45">
      <c r="A1" s="119"/>
      <c r="B1" s="425" t="s">
        <v>193</v>
      </c>
      <c r="C1" s="426"/>
      <c r="D1" s="426"/>
      <c r="E1" s="426"/>
      <c r="F1" s="426"/>
      <c r="G1" s="426"/>
      <c r="H1" s="427"/>
      <c r="I1" s="119"/>
    </row>
    <row r="2" spans="1:9" ht="36.75" customHeight="1" x14ac:dyDescent="0.4">
      <c r="A2" s="119"/>
      <c r="B2" s="121"/>
      <c r="C2" s="122" t="s">
        <v>194</v>
      </c>
      <c r="D2" s="428"/>
      <c r="E2" s="428"/>
      <c r="F2" s="428"/>
      <c r="G2" s="428"/>
      <c r="H2" s="123"/>
      <c r="I2" s="119"/>
    </row>
    <row r="3" spans="1:9" ht="45.75" customHeight="1" x14ac:dyDescent="0.4">
      <c r="A3" s="119"/>
      <c r="B3" s="121"/>
      <c r="C3" s="122" t="s">
        <v>195</v>
      </c>
      <c r="D3" s="429"/>
      <c r="E3" s="429"/>
      <c r="F3" s="429"/>
      <c r="G3" s="429"/>
      <c r="H3" s="123"/>
      <c r="I3" s="119"/>
    </row>
    <row r="4" spans="1:9" ht="30.75" customHeight="1" x14ac:dyDescent="0.4">
      <c r="A4" s="119"/>
      <c r="B4" s="121"/>
      <c r="C4" s="122" t="s">
        <v>196</v>
      </c>
      <c r="D4" s="429"/>
      <c r="E4" s="429"/>
      <c r="F4" s="429"/>
      <c r="G4" s="429"/>
      <c r="H4" s="123"/>
      <c r="I4" s="119"/>
    </row>
    <row r="5" spans="1:9" ht="22.5" thickBot="1" x14ac:dyDescent="0.45">
      <c r="A5" s="119"/>
      <c r="B5" s="121"/>
      <c r="C5" s="124"/>
      <c r="D5" s="125"/>
      <c r="E5" s="125"/>
      <c r="F5" s="125"/>
      <c r="G5" s="125"/>
      <c r="H5" s="123"/>
      <c r="I5" s="119"/>
    </row>
    <row r="6" spans="1:9" ht="36" customHeight="1" thickBot="1" x14ac:dyDescent="0.45">
      <c r="A6" s="119"/>
      <c r="B6" s="415" t="s">
        <v>197</v>
      </c>
      <c r="C6" s="416"/>
      <c r="D6" s="416"/>
      <c r="E6" s="416"/>
      <c r="F6" s="416"/>
      <c r="G6" s="416"/>
      <c r="H6" s="417"/>
      <c r="I6" s="119"/>
    </row>
    <row r="7" spans="1:9" x14ac:dyDescent="0.4">
      <c r="A7" s="119"/>
      <c r="B7" s="121"/>
      <c r="C7" s="119"/>
      <c r="D7" s="119"/>
      <c r="E7" s="119"/>
      <c r="F7" s="119"/>
      <c r="G7" s="119"/>
      <c r="H7" s="123"/>
      <c r="I7" s="119"/>
    </row>
    <row r="8" spans="1:9" ht="31.5" customHeight="1" x14ac:dyDescent="0.4">
      <c r="A8" s="119"/>
      <c r="B8" s="121"/>
      <c r="C8" s="430" t="s">
        <v>198</v>
      </c>
      <c r="D8" s="126"/>
      <c r="E8" s="126"/>
      <c r="F8" s="413"/>
      <c r="G8" s="413"/>
      <c r="H8" s="414"/>
      <c r="I8" s="119"/>
    </row>
    <row r="9" spans="1:9" ht="31.5" customHeight="1" x14ac:dyDescent="0.4">
      <c r="A9" s="119"/>
      <c r="B9" s="121"/>
      <c r="C9" s="430"/>
      <c r="D9" s="127">
        <f>'ANEXO 1'!O16</f>
        <v>0</v>
      </c>
      <c r="E9" s="418">
        <f>(D9*D10)/100%</f>
        <v>0</v>
      </c>
      <c r="F9" s="413"/>
      <c r="G9" s="413"/>
      <c r="H9" s="414"/>
      <c r="I9" s="119"/>
    </row>
    <row r="10" spans="1:9" ht="40.5" customHeight="1" x14ac:dyDescent="0.4">
      <c r="A10" s="119"/>
      <c r="B10" s="121"/>
      <c r="C10" s="128" t="s">
        <v>199</v>
      </c>
      <c r="D10" s="129">
        <v>0.8</v>
      </c>
      <c r="E10" s="418"/>
      <c r="F10" s="413"/>
      <c r="G10" s="413"/>
      <c r="H10" s="414"/>
      <c r="I10" s="119"/>
    </row>
    <row r="11" spans="1:9" x14ac:dyDescent="0.4">
      <c r="A11" s="119"/>
      <c r="B11" s="121"/>
      <c r="C11" s="130" t="s">
        <v>200</v>
      </c>
      <c r="D11" s="131">
        <f>'ANEXO 2'!I61</f>
        <v>0</v>
      </c>
      <c r="E11" s="418">
        <f>(D11*D12)/5</f>
        <v>0</v>
      </c>
      <c r="F11" s="413"/>
      <c r="G11" s="413"/>
      <c r="H11" s="414"/>
      <c r="I11" s="119"/>
    </row>
    <row r="12" spans="1:9" x14ac:dyDescent="0.4">
      <c r="A12" s="119"/>
      <c r="B12" s="121"/>
      <c r="C12" s="130" t="s">
        <v>201</v>
      </c>
      <c r="D12" s="129">
        <v>0.2</v>
      </c>
      <c r="E12" s="418"/>
      <c r="F12" s="413"/>
      <c r="G12" s="413"/>
      <c r="H12" s="414"/>
      <c r="I12" s="119"/>
    </row>
    <row r="13" spans="1:9" x14ac:dyDescent="0.4">
      <c r="A13" s="119"/>
      <c r="B13" s="121"/>
      <c r="C13" s="130" t="s">
        <v>202</v>
      </c>
      <c r="D13" s="129"/>
      <c r="E13" s="127">
        <f>SUM(E9:E12)</f>
        <v>0</v>
      </c>
      <c r="F13" s="413"/>
      <c r="G13" s="413"/>
      <c r="H13" s="414"/>
      <c r="I13" s="119"/>
    </row>
    <row r="14" spans="1:9" x14ac:dyDescent="0.4">
      <c r="A14" s="119"/>
      <c r="B14" s="121"/>
      <c r="C14" s="119"/>
      <c r="D14" s="119"/>
      <c r="E14" s="119"/>
      <c r="F14" s="119"/>
      <c r="G14" s="413"/>
      <c r="H14" s="414"/>
      <c r="I14" s="119"/>
    </row>
    <row r="15" spans="1:9" x14ac:dyDescent="0.4">
      <c r="A15" s="119"/>
      <c r="B15" s="121"/>
      <c r="C15" s="421" t="s">
        <v>203</v>
      </c>
      <c r="D15" s="423">
        <v>0.05</v>
      </c>
      <c r="E15" s="419">
        <f>'ANEXO 1'!O17</f>
        <v>0</v>
      </c>
      <c r="F15" s="119"/>
      <c r="G15" s="413"/>
      <c r="H15" s="414"/>
      <c r="I15" s="119"/>
    </row>
    <row r="16" spans="1:9" x14ac:dyDescent="0.4">
      <c r="A16" s="119"/>
      <c r="B16" s="121"/>
      <c r="C16" s="422"/>
      <c r="D16" s="424"/>
      <c r="E16" s="420"/>
      <c r="F16" s="119"/>
      <c r="G16" s="86"/>
      <c r="H16" s="132"/>
      <c r="I16" s="119"/>
    </row>
    <row r="17" spans="1:9" ht="22.5" thickBot="1" x14ac:dyDescent="0.45">
      <c r="A17" s="119"/>
      <c r="B17" s="121"/>
      <c r="C17" s="119"/>
      <c r="D17" s="119"/>
      <c r="E17" s="119"/>
      <c r="F17" s="119"/>
      <c r="G17" s="86"/>
      <c r="H17" s="132"/>
      <c r="I17" s="119"/>
    </row>
    <row r="18" spans="1:9" ht="22.5" thickBot="1" x14ac:dyDescent="0.45">
      <c r="A18" s="119"/>
      <c r="B18" s="121"/>
      <c r="C18" s="119"/>
      <c r="D18" s="133" t="s">
        <v>204</v>
      </c>
      <c r="E18" s="134">
        <f>E13+E15</f>
        <v>0</v>
      </c>
      <c r="F18" s="119"/>
      <c r="G18" s="86"/>
      <c r="H18" s="132"/>
      <c r="I18" s="119"/>
    </row>
    <row r="19" spans="1:9" x14ac:dyDescent="0.4">
      <c r="A19" s="119"/>
      <c r="B19" s="121"/>
      <c r="C19" s="119"/>
      <c r="D19" s="119"/>
      <c r="E19" s="119"/>
      <c r="F19" s="119"/>
      <c r="G19" s="119"/>
      <c r="H19" s="123"/>
      <c r="I19" s="119"/>
    </row>
    <row r="20" spans="1:9" x14ac:dyDescent="0.4">
      <c r="A20" s="119"/>
      <c r="B20" s="121"/>
      <c r="C20" s="119"/>
      <c r="D20" s="119"/>
      <c r="E20" s="119"/>
      <c r="F20" s="119"/>
      <c r="G20" s="119"/>
      <c r="H20" s="123"/>
      <c r="I20" s="119"/>
    </row>
    <row r="21" spans="1:9" x14ac:dyDescent="0.4">
      <c r="A21" s="119"/>
      <c r="B21" s="121"/>
      <c r="C21" s="119"/>
      <c r="D21" s="119"/>
      <c r="E21" s="119"/>
      <c r="F21" s="119"/>
      <c r="G21" s="119"/>
      <c r="H21" s="123"/>
      <c r="I21" s="119"/>
    </row>
    <row r="22" spans="1:9" x14ac:dyDescent="0.4">
      <c r="A22" s="119"/>
      <c r="B22" s="121"/>
      <c r="C22" s="119"/>
      <c r="D22" s="119"/>
      <c r="E22" s="119"/>
      <c r="F22" s="119"/>
      <c r="G22" s="119"/>
      <c r="H22" s="123"/>
      <c r="I22" s="119"/>
    </row>
    <row r="23" spans="1:9" x14ac:dyDescent="0.4">
      <c r="A23" s="119"/>
      <c r="B23" s="121"/>
      <c r="C23" s="135"/>
      <c r="D23" s="136"/>
      <c r="E23" s="119"/>
      <c r="F23" s="135"/>
      <c r="G23" s="136"/>
      <c r="H23" s="123"/>
      <c r="I23" s="119"/>
    </row>
    <row r="24" spans="1:9" x14ac:dyDescent="0.4">
      <c r="A24" s="119"/>
      <c r="B24" s="121"/>
      <c r="C24" s="412" t="s">
        <v>225</v>
      </c>
      <c r="D24" s="412"/>
      <c r="E24" s="119"/>
      <c r="F24" s="412" t="s">
        <v>205</v>
      </c>
      <c r="G24" s="412"/>
      <c r="H24" s="132"/>
      <c r="I24" s="119"/>
    </row>
    <row r="25" spans="1:9" x14ac:dyDescent="0.4">
      <c r="A25" s="119"/>
      <c r="B25" s="121"/>
      <c r="C25" s="119"/>
      <c r="D25" s="119"/>
      <c r="E25" s="119"/>
      <c r="F25" s="119"/>
      <c r="G25" s="119"/>
      <c r="H25" s="123"/>
      <c r="I25" s="119"/>
    </row>
    <row r="26" spans="1:9" x14ac:dyDescent="0.4">
      <c r="A26" s="119"/>
      <c r="B26" s="121"/>
      <c r="C26" s="119"/>
      <c r="D26" s="119"/>
      <c r="E26" s="119"/>
      <c r="F26" s="119"/>
      <c r="G26" s="119"/>
      <c r="H26" s="123"/>
      <c r="I26" s="119"/>
    </row>
    <row r="27" spans="1:9" x14ac:dyDescent="0.4">
      <c r="A27" s="119"/>
      <c r="B27" s="121"/>
      <c r="C27" s="119"/>
      <c r="D27" s="119"/>
      <c r="E27" s="119"/>
      <c r="F27" s="119"/>
      <c r="G27" s="119"/>
      <c r="H27" s="123"/>
      <c r="I27" s="119"/>
    </row>
    <row r="28" spans="1:9" x14ac:dyDescent="0.4">
      <c r="A28" s="119"/>
      <c r="B28" s="121"/>
      <c r="C28" s="119"/>
      <c r="D28" s="137" t="s">
        <v>206</v>
      </c>
      <c r="E28" s="138"/>
      <c r="F28" s="119"/>
      <c r="G28" s="119"/>
      <c r="H28" s="123"/>
      <c r="I28" s="119"/>
    </row>
    <row r="29" spans="1:9" x14ac:dyDescent="0.4">
      <c r="A29" s="119"/>
      <c r="B29" s="121"/>
      <c r="C29" s="119"/>
      <c r="D29" s="137" t="s">
        <v>207</v>
      </c>
      <c r="E29" s="139"/>
      <c r="F29" s="119"/>
      <c r="G29" s="119"/>
      <c r="H29" s="123"/>
      <c r="I29" s="119"/>
    </row>
    <row r="30" spans="1:9" ht="22.5" thickBot="1" x14ac:dyDescent="0.45">
      <c r="A30" s="119"/>
      <c r="B30" s="140"/>
      <c r="C30" s="141"/>
      <c r="D30" s="141"/>
      <c r="E30" s="141"/>
      <c r="F30" s="141"/>
      <c r="G30" s="141"/>
      <c r="H30" s="142"/>
      <c r="I30" s="119"/>
    </row>
    <row r="31" spans="1:9" x14ac:dyDescent="0.4">
      <c r="A31" s="119"/>
      <c r="B31" s="119"/>
      <c r="C31" s="119"/>
      <c r="D31" s="119"/>
      <c r="E31" s="119"/>
      <c r="F31" s="119"/>
      <c r="G31" s="119"/>
      <c r="H31" s="119"/>
      <c r="I31" s="119"/>
    </row>
  </sheetData>
  <mergeCells count="15">
    <mergeCell ref="B1:H1"/>
    <mergeCell ref="D2:G2"/>
    <mergeCell ref="D3:G3"/>
    <mergeCell ref="D4:G4"/>
    <mergeCell ref="C8:C9"/>
    <mergeCell ref="E9:E10"/>
    <mergeCell ref="C24:D24"/>
    <mergeCell ref="G14:H15"/>
    <mergeCell ref="B6:H6"/>
    <mergeCell ref="F8:H13"/>
    <mergeCell ref="E11:E12"/>
    <mergeCell ref="E15:E16"/>
    <mergeCell ref="C15:C16"/>
    <mergeCell ref="D15:D16"/>
    <mergeCell ref="F24:G24"/>
  </mergeCells>
  <printOptions horizontalCentered="1"/>
  <pageMargins left="0.70866141732283472" right="0.70866141732283472" top="0.94488188976377963" bottom="0.82677165354330717" header="0.31496062992125984" footer="0.31496062992125984"/>
  <pageSetup paperSize="41" scale="48" orientation="landscape" r:id="rId1"/>
  <headerFooter>
    <oddHeader>&amp;C&amp;"Montserrat,Negrita"&amp;14&amp;K04+000
SEGUIMIENTO 
ACUERDO DE GESTION&amp;R&amp;G</oddHeader>
    <oddFooter>&amp;L&amp;"Montserrat,Normal"&amp;8&amp;K01+030
Dirección: Calle 24A No. 59-42 Torre 4 Piso 3 
Centro Empresarial Sarmiento Angulo
Conmutador: (+601) 307 8038
Línea gratuita: 01 8000 119703&amp;"Arial,Normal"&amp;K04-011
&amp;C
&amp;R&amp;P de &amp;N
FOR-DES-120-031
16/08/2024 Version:14</oddFooter>
  </headerFooter>
  <legacyDrawingHF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D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4" x14ac:dyDescent="0.25">
      <c r="B2" s="438" t="s">
        <v>208</v>
      </c>
      <c r="C2" s="33" t="s">
        <v>2</v>
      </c>
    </row>
    <row r="3" spans="2:4" x14ac:dyDescent="0.25">
      <c r="B3" s="438"/>
      <c r="C3" s="34" t="s">
        <v>209</v>
      </c>
    </row>
    <row r="4" spans="2:4" x14ac:dyDescent="0.25">
      <c r="B4" s="438"/>
      <c r="C4" s="34" t="s">
        <v>210</v>
      </c>
    </row>
    <row r="5" spans="2:4" x14ac:dyDescent="0.25">
      <c r="B5" s="438"/>
      <c r="C5" s="34" t="s">
        <v>211</v>
      </c>
    </row>
    <row r="6" spans="2:4" x14ac:dyDescent="0.25">
      <c r="B6" s="438"/>
      <c r="C6" s="436" t="s">
        <v>212</v>
      </c>
    </row>
    <row r="7" spans="2:4" x14ac:dyDescent="0.25">
      <c r="B7" s="438"/>
      <c r="C7" s="437"/>
    </row>
    <row r="8" spans="2:4" ht="135.75" customHeight="1" x14ac:dyDescent="0.25">
      <c r="B8" s="431" t="s">
        <v>14</v>
      </c>
      <c r="C8" s="36" t="s">
        <v>18</v>
      </c>
      <c r="D8" s="38" t="s">
        <v>213</v>
      </c>
    </row>
    <row r="9" spans="2:4" ht="106.5" customHeight="1" x14ac:dyDescent="0.25">
      <c r="B9" s="432"/>
      <c r="C9" s="37" t="s">
        <v>19</v>
      </c>
      <c r="D9" s="39" t="s">
        <v>214</v>
      </c>
    </row>
    <row r="10" spans="2:4" ht="60" x14ac:dyDescent="0.25">
      <c r="B10" s="432"/>
      <c r="C10" s="36" t="s">
        <v>20</v>
      </c>
      <c r="D10" s="39" t="s">
        <v>215</v>
      </c>
    </row>
    <row r="11" spans="2:4" ht="45" x14ac:dyDescent="0.25">
      <c r="B11" s="432"/>
      <c r="C11" s="36" t="s">
        <v>21</v>
      </c>
      <c r="D11" s="40" t="s">
        <v>216</v>
      </c>
    </row>
    <row r="12" spans="2:4" ht="75" x14ac:dyDescent="0.25">
      <c r="B12" s="432"/>
      <c r="C12" s="36" t="s">
        <v>22</v>
      </c>
      <c r="D12" s="40" t="s">
        <v>217</v>
      </c>
    </row>
    <row r="13" spans="2:4" ht="51.75" customHeight="1" x14ac:dyDescent="0.25">
      <c r="B13" s="432"/>
      <c r="C13" s="36" t="s">
        <v>23</v>
      </c>
      <c r="D13" s="41" t="s">
        <v>218</v>
      </c>
    </row>
    <row r="14" spans="2:4" ht="48" customHeight="1" x14ac:dyDescent="0.25">
      <c r="B14" s="432"/>
      <c r="C14" s="36" t="s">
        <v>219</v>
      </c>
    </row>
    <row r="15" spans="2:4" ht="39" customHeight="1" x14ac:dyDescent="0.25">
      <c r="B15" s="433"/>
      <c r="C15" s="36" t="s">
        <v>220</v>
      </c>
    </row>
    <row r="16" spans="2:4" ht="39" customHeight="1" x14ac:dyDescent="0.25">
      <c r="B16" s="434" t="s">
        <v>221</v>
      </c>
      <c r="C16" s="35" t="s">
        <v>124</v>
      </c>
    </row>
    <row r="17" spans="2:3" x14ac:dyDescent="0.25">
      <c r="B17" s="435"/>
      <c r="C17" s="35" t="s">
        <v>222</v>
      </c>
    </row>
    <row r="18" spans="2:3" x14ac:dyDescent="0.25">
      <c r="B18" s="435"/>
      <c r="C18" s="42" t="s">
        <v>126</v>
      </c>
    </row>
    <row r="19" spans="2:3" x14ac:dyDescent="0.25">
      <c r="B19" s="435"/>
      <c r="C19" s="42" t="s">
        <v>127</v>
      </c>
    </row>
    <row r="20" spans="2:3" x14ac:dyDescent="0.25">
      <c r="B20" s="435"/>
      <c r="C20" s="42" t="s">
        <v>223</v>
      </c>
    </row>
    <row r="21" spans="2:3" x14ac:dyDescent="0.25">
      <c r="B21" s="435"/>
      <c r="C21" s="42" t="s">
        <v>224</v>
      </c>
    </row>
  </sheetData>
  <mergeCells count="4">
    <mergeCell ref="B8:B15"/>
    <mergeCell ref="B16:B21"/>
    <mergeCell ref="C6:C7"/>
    <mergeCell ref="B2:B7"/>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25"/>
  <sheetViews>
    <sheetView view="pageLayout" topLeftCell="A28" zoomScale="90" zoomScaleNormal="70" zoomScalePageLayoutView="90" workbookViewId="0">
      <selection activeCell="E74" sqref="E74"/>
    </sheetView>
  </sheetViews>
  <sheetFormatPr baseColWidth="10" defaultColWidth="10.7109375" defaultRowHeight="15.75" x14ac:dyDescent="0.25"/>
  <cols>
    <col min="1" max="1" width="3.28515625" style="51" customWidth="1"/>
    <col min="2" max="2" width="38.28515625" style="51" customWidth="1"/>
    <col min="3" max="3" width="15.28515625" style="51" bestFit="1" customWidth="1"/>
    <col min="4" max="8" width="10.7109375" style="51"/>
    <col min="9" max="9" width="22.28515625" style="51" customWidth="1"/>
    <col min="10" max="10" width="3.28515625" style="51" customWidth="1"/>
    <col min="11" max="11" width="3.42578125" style="51" customWidth="1"/>
    <col min="12" max="12" width="38.42578125" style="51" customWidth="1"/>
    <col min="13" max="13" width="15.28515625" style="51" customWidth="1"/>
    <col min="14" max="16" width="10.7109375" style="51"/>
    <col min="17" max="17" width="11.5703125" style="51" customWidth="1"/>
    <col min="18" max="19" width="10.7109375" style="51"/>
    <col min="20" max="20" width="17.7109375" style="51" customWidth="1"/>
    <col min="21" max="21" width="3.28515625" style="51" customWidth="1"/>
    <col min="22" max="16384" width="10.7109375" style="51"/>
  </cols>
  <sheetData>
    <row r="1" spans="1:21" x14ac:dyDescent="0.25">
      <c r="A1" s="52"/>
      <c r="B1" s="52"/>
      <c r="C1" s="52"/>
      <c r="D1" s="52"/>
      <c r="E1" s="52"/>
      <c r="F1" s="52"/>
      <c r="G1" s="52"/>
      <c r="H1" s="52"/>
      <c r="I1" s="52"/>
      <c r="J1" s="52"/>
      <c r="K1" s="52"/>
      <c r="L1" s="52"/>
      <c r="M1" s="52"/>
      <c r="N1" s="52"/>
      <c r="O1" s="52"/>
      <c r="P1" s="52"/>
      <c r="Q1" s="52"/>
      <c r="R1" s="52"/>
      <c r="S1" s="52"/>
      <c r="T1" s="52"/>
    </row>
    <row r="2" spans="1:21" x14ac:dyDescent="0.25">
      <c r="A2" s="52"/>
      <c r="B2" s="52"/>
      <c r="C2" s="52"/>
      <c r="D2" s="52"/>
      <c r="E2" s="52"/>
      <c r="F2" s="52"/>
      <c r="G2" s="52"/>
      <c r="H2" s="52"/>
      <c r="I2" s="52"/>
      <c r="J2" s="52"/>
      <c r="K2" s="52"/>
      <c r="L2" s="52"/>
      <c r="M2" s="52"/>
      <c r="N2" s="52"/>
      <c r="O2" s="52"/>
      <c r="P2" s="52"/>
      <c r="Q2" s="52"/>
      <c r="R2" s="52"/>
      <c r="S2" s="52"/>
      <c r="T2" s="52"/>
    </row>
    <row r="3" spans="1:21" x14ac:dyDescent="0.25">
      <c r="A3" s="52"/>
      <c r="B3" s="52"/>
      <c r="C3" s="52"/>
      <c r="D3" s="52"/>
      <c r="E3" s="52"/>
      <c r="F3" s="52"/>
      <c r="G3" s="52"/>
      <c r="H3" s="52"/>
      <c r="I3" s="52"/>
      <c r="J3" s="52"/>
      <c r="K3" s="52"/>
      <c r="L3" s="52"/>
      <c r="M3" s="52"/>
      <c r="N3" s="52"/>
      <c r="O3" s="52"/>
      <c r="P3" s="52"/>
      <c r="Q3" s="52"/>
      <c r="R3" s="52"/>
      <c r="S3" s="52"/>
      <c r="T3" s="52"/>
    </row>
    <row r="4" spans="1:21" ht="24.75" customHeight="1" x14ac:dyDescent="0.25">
      <c r="A4" s="56"/>
      <c r="B4" s="52"/>
      <c r="C4" s="52"/>
      <c r="D4" s="52"/>
      <c r="E4" s="52"/>
      <c r="F4" s="52"/>
      <c r="G4" s="52"/>
      <c r="H4" s="52"/>
      <c r="I4" s="52"/>
      <c r="J4" s="52"/>
      <c r="K4" s="52"/>
      <c r="L4" s="221" t="s">
        <v>51</v>
      </c>
      <c r="M4" s="221"/>
      <c r="N4" s="221"/>
      <c r="O4" s="221"/>
      <c r="P4" s="221"/>
      <c r="Q4" s="221"/>
      <c r="R4" s="221"/>
      <c r="S4" s="221"/>
      <c r="T4" s="221"/>
      <c r="U4" s="53"/>
    </row>
    <row r="5" spans="1:21" x14ac:dyDescent="0.25">
      <c r="A5" s="53"/>
      <c r="B5" s="52"/>
      <c r="C5" s="52"/>
      <c r="D5" s="52"/>
      <c r="E5" s="52"/>
      <c r="F5" s="52"/>
      <c r="G5" s="52"/>
      <c r="H5" s="52"/>
      <c r="I5" s="52"/>
      <c r="J5" s="52"/>
      <c r="K5" s="52"/>
      <c r="L5" s="54"/>
      <c r="M5" s="54"/>
      <c r="N5" s="54"/>
      <c r="O5" s="54"/>
      <c r="P5" s="54"/>
      <c r="Q5" s="54"/>
      <c r="R5" s="54"/>
      <c r="S5" s="54"/>
      <c r="T5" s="54"/>
      <c r="U5" s="53"/>
    </row>
    <row r="6" spans="1:21" x14ac:dyDescent="0.25">
      <c r="A6" s="53"/>
      <c r="B6" s="52"/>
      <c r="C6" s="52"/>
      <c r="D6" s="52"/>
      <c r="E6" s="52"/>
      <c r="F6" s="52"/>
      <c r="G6" s="52"/>
      <c r="H6" s="52"/>
      <c r="I6" s="52"/>
      <c r="J6" s="52"/>
      <c r="K6" s="52"/>
      <c r="L6" s="54"/>
      <c r="M6" s="54"/>
      <c r="N6" s="54"/>
      <c r="O6" s="54"/>
      <c r="P6" s="54"/>
      <c r="Q6" s="54"/>
      <c r="R6" s="54"/>
      <c r="S6" s="54"/>
      <c r="T6" s="54"/>
      <c r="U6" s="53"/>
    </row>
    <row r="7" spans="1:21" ht="16.5" thickBot="1" x14ac:dyDescent="0.3">
      <c r="A7" s="53"/>
      <c r="B7" s="52"/>
      <c r="C7" s="52"/>
      <c r="D7" s="52"/>
      <c r="E7" s="52"/>
      <c r="F7" s="52"/>
      <c r="G7" s="52"/>
      <c r="H7" s="52"/>
      <c r="I7" s="52"/>
      <c r="J7" s="52"/>
      <c r="K7" s="52"/>
      <c r="L7" s="54"/>
      <c r="M7" s="54"/>
      <c r="N7" s="54"/>
      <c r="O7" s="54"/>
      <c r="P7" s="54"/>
      <c r="Q7" s="54"/>
      <c r="R7" s="54"/>
      <c r="S7" s="54"/>
      <c r="T7" s="54"/>
      <c r="U7" s="53"/>
    </row>
    <row r="8" spans="1:21" x14ac:dyDescent="0.25">
      <c r="A8" s="53"/>
      <c r="B8" s="52"/>
      <c r="C8" s="52"/>
      <c r="D8" s="52"/>
      <c r="E8" s="52"/>
      <c r="F8" s="52"/>
      <c r="G8" s="52"/>
      <c r="H8" s="52"/>
      <c r="I8" s="52"/>
      <c r="J8" s="52"/>
      <c r="K8" s="54"/>
      <c r="L8" s="222" t="s">
        <v>278</v>
      </c>
      <c r="M8" s="223"/>
      <c r="N8" s="223"/>
      <c r="O8" s="223"/>
      <c r="P8" s="223"/>
      <c r="Q8" s="223"/>
      <c r="R8" s="223"/>
      <c r="S8" s="223"/>
      <c r="T8" s="224"/>
      <c r="U8" s="53"/>
    </row>
    <row r="9" spans="1:21" ht="67.150000000000006" customHeight="1" x14ac:dyDescent="0.25">
      <c r="A9" s="53"/>
      <c r="B9" s="260" t="s">
        <v>233</v>
      </c>
      <c r="C9" s="260"/>
      <c r="D9" s="260"/>
      <c r="E9" s="260"/>
      <c r="F9" s="260"/>
      <c r="G9" s="260"/>
      <c r="H9" s="260"/>
      <c r="I9" s="260"/>
      <c r="J9" s="65"/>
      <c r="K9" s="54"/>
      <c r="L9" s="225"/>
      <c r="M9" s="226"/>
      <c r="N9" s="226"/>
      <c r="O9" s="226"/>
      <c r="P9" s="226"/>
      <c r="Q9" s="226"/>
      <c r="R9" s="226"/>
      <c r="S9" s="226"/>
      <c r="T9" s="227"/>
      <c r="U9" s="53"/>
    </row>
    <row r="10" spans="1:21" ht="35.25" customHeight="1" thickBot="1" x14ac:dyDescent="0.3">
      <c r="A10" s="53"/>
      <c r="B10" s="68"/>
      <c r="C10" s="68"/>
      <c r="D10" s="68"/>
      <c r="E10" s="68"/>
      <c r="F10" s="68"/>
      <c r="G10" s="68"/>
      <c r="H10" s="68"/>
      <c r="I10" s="68"/>
      <c r="J10" s="65"/>
      <c r="K10" s="54"/>
      <c r="L10" s="225"/>
      <c r="M10" s="226"/>
      <c r="N10" s="226"/>
      <c r="O10" s="226"/>
      <c r="P10" s="226"/>
      <c r="Q10" s="226"/>
      <c r="R10" s="226"/>
      <c r="S10" s="226"/>
      <c r="T10" s="227"/>
      <c r="U10" s="53"/>
    </row>
    <row r="11" spans="1:21" ht="32.25" customHeight="1" thickBot="1" x14ac:dyDescent="0.7">
      <c r="A11" s="53"/>
      <c r="B11" s="261" t="s">
        <v>52</v>
      </c>
      <c r="C11" s="261"/>
      <c r="D11" s="261"/>
      <c r="E11" s="261"/>
      <c r="F11" s="261"/>
      <c r="G11" s="261"/>
      <c r="H11" s="261"/>
      <c r="I11" s="261"/>
      <c r="J11" s="66"/>
      <c r="K11" s="54"/>
      <c r="L11" s="74"/>
      <c r="M11" s="240" t="s">
        <v>53</v>
      </c>
      <c r="N11" s="241"/>
      <c r="O11" s="241"/>
      <c r="P11" s="242"/>
      <c r="Q11" s="71" t="s">
        <v>54</v>
      </c>
      <c r="R11" s="69"/>
      <c r="S11" s="69"/>
      <c r="T11" s="75"/>
      <c r="U11" s="53"/>
    </row>
    <row r="12" spans="1:21" ht="26.25" customHeight="1" thickBot="1" x14ac:dyDescent="0.4">
      <c r="A12" s="53"/>
      <c r="B12" s="69"/>
      <c r="C12" s="69"/>
      <c r="D12" s="70"/>
      <c r="E12" s="69"/>
      <c r="F12" s="69"/>
      <c r="G12" s="70"/>
      <c r="H12" s="69"/>
      <c r="I12" s="69"/>
      <c r="J12" s="54"/>
      <c r="K12" s="54"/>
      <c r="L12" s="74"/>
      <c r="M12" s="218" t="s">
        <v>55</v>
      </c>
      <c r="N12" s="219"/>
      <c r="O12" s="219"/>
      <c r="P12" s="220"/>
      <c r="Q12" s="76">
        <v>5</v>
      </c>
      <c r="R12" s="69"/>
      <c r="S12" s="69"/>
      <c r="T12" s="75"/>
      <c r="U12" s="53"/>
    </row>
    <row r="13" spans="1:21" ht="26.25" customHeight="1" x14ac:dyDescent="0.35">
      <c r="A13" s="53"/>
      <c r="B13" s="221" t="s">
        <v>56</v>
      </c>
      <c r="C13" s="221"/>
      <c r="D13" s="221"/>
      <c r="E13" s="221"/>
      <c r="F13" s="221"/>
      <c r="G13" s="221"/>
      <c r="H13" s="221"/>
      <c r="I13" s="221"/>
      <c r="J13" s="57"/>
      <c r="K13" s="54"/>
      <c r="L13" s="74"/>
      <c r="M13" s="228" t="s">
        <v>57</v>
      </c>
      <c r="N13" s="229"/>
      <c r="O13" s="229"/>
      <c r="P13" s="230"/>
      <c r="Q13" s="243">
        <v>4</v>
      </c>
      <c r="R13" s="69"/>
      <c r="S13" s="69"/>
      <c r="T13" s="75"/>
      <c r="U13" s="53"/>
    </row>
    <row r="14" spans="1:21" ht="38.25" customHeight="1" thickBot="1" x14ac:dyDescent="0.4">
      <c r="A14" s="53"/>
      <c r="B14" s="54"/>
      <c r="C14" s="54"/>
      <c r="D14" s="54"/>
      <c r="E14" s="54"/>
      <c r="F14" s="54"/>
      <c r="G14" s="54"/>
      <c r="H14" s="54"/>
      <c r="I14" s="54"/>
      <c r="J14" s="54"/>
      <c r="K14" s="54"/>
      <c r="L14" s="74"/>
      <c r="M14" s="234"/>
      <c r="N14" s="235"/>
      <c r="O14" s="235"/>
      <c r="P14" s="236"/>
      <c r="Q14" s="244"/>
      <c r="R14" s="69"/>
      <c r="S14" s="69"/>
      <c r="T14" s="75"/>
      <c r="U14" s="53"/>
    </row>
    <row r="15" spans="1:21" ht="66.75" customHeight="1" thickBot="1" x14ac:dyDescent="0.4">
      <c r="A15" s="53"/>
      <c r="B15" s="71" t="s">
        <v>58</v>
      </c>
      <c r="C15" s="218" t="s">
        <v>59</v>
      </c>
      <c r="D15" s="219"/>
      <c r="E15" s="219"/>
      <c r="F15" s="219"/>
      <c r="G15" s="219"/>
      <c r="H15" s="219"/>
      <c r="I15" s="220"/>
      <c r="J15" s="64"/>
      <c r="K15" s="54"/>
      <c r="L15" s="74"/>
      <c r="M15" s="228" t="s">
        <v>60</v>
      </c>
      <c r="N15" s="229"/>
      <c r="O15" s="229"/>
      <c r="P15" s="230"/>
      <c r="Q15" s="243">
        <v>3</v>
      </c>
      <c r="R15" s="69"/>
      <c r="S15" s="69"/>
      <c r="T15" s="75"/>
      <c r="U15" s="53"/>
    </row>
    <row r="16" spans="1:21" ht="24.75" customHeight="1" thickBot="1" x14ac:dyDescent="0.4">
      <c r="A16" s="53"/>
      <c r="B16" s="237" t="s">
        <v>61</v>
      </c>
      <c r="C16" s="228" t="s">
        <v>62</v>
      </c>
      <c r="D16" s="229"/>
      <c r="E16" s="229"/>
      <c r="F16" s="229"/>
      <c r="G16" s="229"/>
      <c r="H16" s="229"/>
      <c r="I16" s="230"/>
      <c r="J16" s="64"/>
      <c r="K16" s="54"/>
      <c r="L16" s="74"/>
      <c r="M16" s="234"/>
      <c r="N16" s="235"/>
      <c r="O16" s="235"/>
      <c r="P16" s="236"/>
      <c r="Q16" s="244"/>
      <c r="R16" s="69"/>
      <c r="S16" s="69"/>
      <c r="T16" s="75"/>
      <c r="U16" s="53"/>
    </row>
    <row r="17" spans="1:21" ht="51.75" customHeight="1" thickBot="1" x14ac:dyDescent="0.4">
      <c r="A17" s="53"/>
      <c r="B17" s="238"/>
      <c r="C17" s="231"/>
      <c r="D17" s="232"/>
      <c r="E17" s="232"/>
      <c r="F17" s="232"/>
      <c r="G17" s="232"/>
      <c r="H17" s="232"/>
      <c r="I17" s="233"/>
      <c r="J17" s="64"/>
      <c r="K17" s="54"/>
      <c r="L17" s="74"/>
      <c r="M17" s="218" t="s">
        <v>63</v>
      </c>
      <c r="N17" s="219"/>
      <c r="O17" s="219"/>
      <c r="P17" s="220"/>
      <c r="Q17" s="76">
        <v>2</v>
      </c>
      <c r="R17" s="69"/>
      <c r="S17" s="69"/>
      <c r="T17" s="75"/>
      <c r="U17" s="53"/>
    </row>
    <row r="18" spans="1:21" ht="61.5" customHeight="1" thickBot="1" x14ac:dyDescent="0.4">
      <c r="A18" s="53"/>
      <c r="B18" s="239"/>
      <c r="C18" s="234"/>
      <c r="D18" s="235"/>
      <c r="E18" s="235"/>
      <c r="F18" s="235"/>
      <c r="G18" s="235"/>
      <c r="H18" s="235"/>
      <c r="I18" s="236"/>
      <c r="J18" s="64"/>
      <c r="K18" s="54"/>
      <c r="L18" s="77"/>
      <c r="M18" s="218" t="s">
        <v>64</v>
      </c>
      <c r="N18" s="219"/>
      <c r="O18" s="219"/>
      <c r="P18" s="220"/>
      <c r="Q18" s="76">
        <v>1</v>
      </c>
      <c r="R18" s="78"/>
      <c r="S18" s="78"/>
      <c r="T18" s="79"/>
      <c r="U18" s="53"/>
    </row>
    <row r="19" spans="1:21" ht="90" customHeight="1" thickBot="1" x14ac:dyDescent="0.3">
      <c r="A19" s="53"/>
      <c r="B19" s="72" t="s">
        <v>65</v>
      </c>
      <c r="C19" s="218" t="s">
        <v>66</v>
      </c>
      <c r="D19" s="219"/>
      <c r="E19" s="219"/>
      <c r="F19" s="219"/>
      <c r="G19" s="219"/>
      <c r="H19" s="219"/>
      <c r="I19" s="220"/>
      <c r="J19" s="64"/>
      <c r="K19" s="54"/>
      <c r="L19" s="257" t="s">
        <v>67</v>
      </c>
      <c r="M19" s="258"/>
      <c r="N19" s="258"/>
      <c r="O19" s="258"/>
      <c r="P19" s="258"/>
      <c r="Q19" s="258"/>
      <c r="R19" s="258"/>
      <c r="S19" s="258"/>
      <c r="T19" s="259"/>
      <c r="U19" s="53"/>
    </row>
    <row r="20" spans="1:21" ht="48.75" customHeight="1" x14ac:dyDescent="0.35">
      <c r="A20" s="53"/>
      <c r="B20" s="237" t="s">
        <v>68</v>
      </c>
      <c r="C20" s="228" t="s">
        <v>69</v>
      </c>
      <c r="D20" s="229"/>
      <c r="E20" s="229"/>
      <c r="F20" s="229"/>
      <c r="G20" s="229"/>
      <c r="H20" s="229"/>
      <c r="I20" s="230"/>
      <c r="J20" s="64"/>
      <c r="K20" s="54"/>
      <c r="L20" s="80" t="s">
        <v>70</v>
      </c>
      <c r="M20" s="248" t="s">
        <v>231</v>
      </c>
      <c r="N20" s="249"/>
      <c r="O20" s="249"/>
      <c r="P20" s="249"/>
      <c r="Q20" s="249"/>
      <c r="R20" s="249"/>
      <c r="S20" s="249"/>
      <c r="T20" s="250"/>
      <c r="U20" s="53"/>
    </row>
    <row r="21" spans="1:21" ht="38.25" customHeight="1" thickBot="1" x14ac:dyDescent="0.4">
      <c r="A21" s="53"/>
      <c r="B21" s="239"/>
      <c r="C21" s="234"/>
      <c r="D21" s="235"/>
      <c r="E21" s="235"/>
      <c r="F21" s="235"/>
      <c r="G21" s="235"/>
      <c r="H21" s="235"/>
      <c r="I21" s="236"/>
      <c r="J21" s="64"/>
      <c r="K21" s="54"/>
      <c r="L21" s="81"/>
      <c r="M21" s="251"/>
      <c r="N21" s="252"/>
      <c r="O21" s="252"/>
      <c r="P21" s="252"/>
      <c r="Q21" s="252"/>
      <c r="R21" s="252"/>
      <c r="S21" s="252"/>
      <c r="T21" s="253"/>
      <c r="U21" s="53"/>
    </row>
    <row r="22" spans="1:21" ht="15" customHeight="1" x14ac:dyDescent="0.25">
      <c r="A22" s="53"/>
      <c r="B22" s="237" t="s">
        <v>71</v>
      </c>
      <c r="C22" s="228" t="s">
        <v>72</v>
      </c>
      <c r="D22" s="229"/>
      <c r="E22" s="229"/>
      <c r="F22" s="229"/>
      <c r="G22" s="229"/>
      <c r="H22" s="229"/>
      <c r="I22" s="230"/>
      <c r="J22" s="64"/>
      <c r="K22" s="54"/>
      <c r="L22" s="82" t="s">
        <v>73</v>
      </c>
      <c r="M22" s="248" t="s">
        <v>74</v>
      </c>
      <c r="N22" s="249"/>
      <c r="O22" s="249"/>
      <c r="P22" s="249"/>
      <c r="Q22" s="249"/>
      <c r="R22" s="249"/>
      <c r="S22" s="249"/>
      <c r="T22" s="250"/>
      <c r="U22" s="53"/>
    </row>
    <row r="23" spans="1:21" ht="59.25" customHeight="1" x14ac:dyDescent="0.25">
      <c r="A23" s="53"/>
      <c r="B23" s="238"/>
      <c r="C23" s="231"/>
      <c r="D23" s="232"/>
      <c r="E23" s="232"/>
      <c r="F23" s="232"/>
      <c r="G23" s="232"/>
      <c r="H23" s="232"/>
      <c r="I23" s="233"/>
      <c r="J23" s="64"/>
      <c r="K23" s="54"/>
      <c r="L23" s="83"/>
      <c r="M23" s="251"/>
      <c r="N23" s="252"/>
      <c r="O23" s="252"/>
      <c r="P23" s="252"/>
      <c r="Q23" s="252"/>
      <c r="R23" s="252"/>
      <c r="S23" s="252"/>
      <c r="T23" s="253"/>
      <c r="U23" s="53"/>
    </row>
    <row r="24" spans="1:21" ht="93" customHeight="1" thickBot="1" x14ac:dyDescent="0.3">
      <c r="A24" s="53"/>
      <c r="B24" s="239"/>
      <c r="C24" s="234"/>
      <c r="D24" s="235"/>
      <c r="E24" s="235"/>
      <c r="F24" s="235"/>
      <c r="G24" s="235"/>
      <c r="H24" s="235"/>
      <c r="I24" s="236"/>
      <c r="J24" s="64"/>
      <c r="K24" s="54"/>
      <c r="L24" s="84" t="s">
        <v>75</v>
      </c>
      <c r="M24" s="245" t="s">
        <v>232</v>
      </c>
      <c r="N24" s="246"/>
      <c r="O24" s="246"/>
      <c r="P24" s="246"/>
      <c r="Q24" s="246"/>
      <c r="R24" s="246"/>
      <c r="S24" s="246"/>
      <c r="T24" s="247"/>
      <c r="U24" s="53"/>
    </row>
    <row r="25" spans="1:21" ht="90" customHeight="1" x14ac:dyDescent="0.25">
      <c r="A25" s="53"/>
      <c r="B25" s="237" t="s">
        <v>277</v>
      </c>
      <c r="C25" s="228" t="s">
        <v>234</v>
      </c>
      <c r="D25" s="229"/>
      <c r="E25" s="229"/>
      <c r="F25" s="229"/>
      <c r="G25" s="229"/>
      <c r="H25" s="229"/>
      <c r="I25" s="230"/>
      <c r="J25" s="64"/>
      <c r="K25" s="54"/>
      <c r="L25" s="82" t="s">
        <v>76</v>
      </c>
      <c r="M25" s="248" t="s">
        <v>77</v>
      </c>
      <c r="N25" s="249"/>
      <c r="O25" s="249"/>
      <c r="P25" s="249"/>
      <c r="Q25" s="249"/>
      <c r="R25" s="249"/>
      <c r="S25" s="249"/>
      <c r="T25" s="250"/>
      <c r="U25" s="53"/>
    </row>
    <row r="26" spans="1:21" ht="54.75" customHeight="1" x14ac:dyDescent="0.25">
      <c r="A26" s="53"/>
      <c r="B26" s="238"/>
      <c r="C26" s="231"/>
      <c r="D26" s="232"/>
      <c r="E26" s="232"/>
      <c r="F26" s="232"/>
      <c r="G26" s="232"/>
      <c r="H26" s="232"/>
      <c r="I26" s="233"/>
      <c r="J26" s="64"/>
      <c r="K26" s="54"/>
      <c r="L26" s="83"/>
      <c r="M26" s="251"/>
      <c r="N26" s="252"/>
      <c r="O26" s="252"/>
      <c r="P26" s="252"/>
      <c r="Q26" s="252"/>
      <c r="R26" s="252"/>
      <c r="S26" s="252"/>
      <c r="T26" s="253"/>
      <c r="U26" s="53"/>
    </row>
    <row r="27" spans="1:21" ht="65.25" customHeight="1" x14ac:dyDescent="0.25">
      <c r="A27" s="53"/>
      <c r="B27" s="238"/>
      <c r="C27" s="231"/>
      <c r="D27" s="232"/>
      <c r="E27" s="232"/>
      <c r="F27" s="232"/>
      <c r="G27" s="232"/>
      <c r="H27" s="232"/>
      <c r="I27" s="233"/>
      <c r="J27" s="64"/>
      <c r="K27" s="54"/>
      <c r="L27" s="82" t="s">
        <v>78</v>
      </c>
      <c r="M27" s="248" t="s">
        <v>79</v>
      </c>
      <c r="N27" s="249"/>
      <c r="O27" s="249"/>
      <c r="P27" s="249"/>
      <c r="Q27" s="249"/>
      <c r="R27" s="249"/>
      <c r="S27" s="249"/>
      <c r="T27" s="250"/>
      <c r="U27" s="53"/>
    </row>
    <row r="28" spans="1:21" ht="81" customHeight="1" thickBot="1" x14ac:dyDescent="0.3">
      <c r="A28" s="53"/>
      <c r="B28" s="238"/>
      <c r="C28" s="231"/>
      <c r="D28" s="232"/>
      <c r="E28" s="232"/>
      <c r="F28" s="232"/>
      <c r="G28" s="232"/>
      <c r="H28" s="232"/>
      <c r="I28" s="233"/>
      <c r="J28" s="64"/>
      <c r="K28" s="54"/>
      <c r="L28" s="85"/>
      <c r="M28" s="254"/>
      <c r="N28" s="255"/>
      <c r="O28" s="255"/>
      <c r="P28" s="255"/>
      <c r="Q28" s="255"/>
      <c r="R28" s="255"/>
      <c r="S28" s="255"/>
      <c r="T28" s="256"/>
      <c r="U28" s="53"/>
    </row>
    <row r="29" spans="1:21" ht="57" customHeight="1" thickBot="1" x14ac:dyDescent="0.3">
      <c r="A29" s="53"/>
      <c r="B29" s="73" t="s">
        <v>80</v>
      </c>
      <c r="C29" s="218" t="s">
        <v>81</v>
      </c>
      <c r="D29" s="219"/>
      <c r="E29" s="219"/>
      <c r="F29" s="219"/>
      <c r="G29" s="219"/>
      <c r="H29" s="219"/>
      <c r="I29" s="220"/>
      <c r="J29" s="64"/>
      <c r="K29" s="54"/>
      <c r="L29" s="55"/>
      <c r="M29" s="55"/>
      <c r="N29" s="55"/>
      <c r="O29" s="55"/>
      <c r="P29" s="55"/>
      <c r="Q29" s="55"/>
      <c r="R29" s="55"/>
      <c r="S29" s="55"/>
      <c r="T29" s="55"/>
      <c r="U29" s="53"/>
    </row>
    <row r="30" spans="1:21" ht="24.75" customHeight="1" x14ac:dyDescent="0.25">
      <c r="A30" s="53"/>
      <c r="B30" s="237" t="s">
        <v>82</v>
      </c>
      <c r="C30" s="228" t="s">
        <v>83</v>
      </c>
      <c r="D30" s="229"/>
      <c r="E30" s="229"/>
      <c r="F30" s="229"/>
      <c r="G30" s="229"/>
      <c r="H30" s="229"/>
      <c r="I30" s="230"/>
      <c r="J30" s="64"/>
      <c r="K30" s="54"/>
      <c r="L30" s="55"/>
      <c r="M30" s="55"/>
      <c r="N30" s="55"/>
      <c r="O30" s="55"/>
      <c r="P30" s="55"/>
      <c r="Q30" s="55"/>
      <c r="R30" s="55"/>
      <c r="S30" s="55"/>
      <c r="T30" s="55"/>
      <c r="U30" s="53"/>
    </row>
    <row r="31" spans="1:21" ht="49.9" customHeight="1" x14ac:dyDescent="0.25">
      <c r="A31" s="53"/>
      <c r="B31" s="238"/>
      <c r="C31" s="231"/>
      <c r="D31" s="232"/>
      <c r="E31" s="232"/>
      <c r="F31" s="232"/>
      <c r="G31" s="232"/>
      <c r="H31" s="232"/>
      <c r="I31" s="233"/>
      <c r="J31" s="64"/>
      <c r="K31" s="54"/>
      <c r="L31" s="55"/>
      <c r="M31" s="55"/>
      <c r="N31" s="55"/>
      <c r="O31" s="55"/>
      <c r="P31" s="55"/>
      <c r="Q31" s="55"/>
      <c r="R31" s="55"/>
      <c r="S31" s="55"/>
      <c r="T31" s="55"/>
      <c r="U31" s="53"/>
    </row>
    <row r="32" spans="1:21" ht="9.6" customHeight="1" x14ac:dyDescent="0.25">
      <c r="A32" s="53"/>
      <c r="B32" s="238"/>
      <c r="C32" s="231"/>
      <c r="D32" s="232"/>
      <c r="E32" s="232"/>
      <c r="F32" s="232"/>
      <c r="G32" s="232"/>
      <c r="H32" s="232"/>
      <c r="I32" s="233"/>
      <c r="J32" s="64"/>
      <c r="K32" s="55"/>
      <c r="L32" s="55"/>
      <c r="M32" s="55"/>
      <c r="N32" s="55"/>
      <c r="O32" s="55"/>
      <c r="P32" s="55"/>
      <c r="Q32" s="55"/>
      <c r="R32" s="55"/>
      <c r="S32" s="55"/>
      <c r="T32" s="55"/>
      <c r="U32" s="53"/>
    </row>
    <row r="33" spans="1:21" ht="15.75" customHeight="1" thickBot="1" x14ac:dyDescent="0.3">
      <c r="A33" s="53"/>
      <c r="B33" s="239"/>
      <c r="C33" s="234"/>
      <c r="D33" s="235"/>
      <c r="E33" s="235"/>
      <c r="F33" s="235"/>
      <c r="G33" s="235"/>
      <c r="H33" s="235"/>
      <c r="I33" s="236"/>
      <c r="J33" s="64"/>
      <c r="K33" s="55"/>
      <c r="L33" s="55"/>
      <c r="M33" s="55"/>
      <c r="N33" s="55"/>
      <c r="O33" s="55"/>
      <c r="P33" s="55"/>
      <c r="Q33" s="55"/>
      <c r="R33" s="55"/>
      <c r="S33" s="55"/>
      <c r="T33" s="55"/>
      <c r="U33" s="53"/>
    </row>
    <row r="34" spans="1:21" ht="30" customHeight="1" x14ac:dyDescent="0.25">
      <c r="A34" s="53"/>
      <c r="B34" s="237" t="s">
        <v>84</v>
      </c>
      <c r="C34" s="228" t="s">
        <v>85</v>
      </c>
      <c r="D34" s="229"/>
      <c r="E34" s="229"/>
      <c r="F34" s="229"/>
      <c r="G34" s="229"/>
      <c r="H34" s="229"/>
      <c r="I34" s="230"/>
      <c r="J34" s="64"/>
      <c r="K34" s="55"/>
      <c r="L34" s="55"/>
      <c r="M34" s="55"/>
      <c r="N34" s="55"/>
      <c r="O34" s="55"/>
      <c r="P34" s="55"/>
      <c r="Q34" s="55"/>
      <c r="R34" s="55"/>
      <c r="S34" s="55"/>
      <c r="T34" s="55"/>
      <c r="U34" s="53"/>
    </row>
    <row r="35" spans="1:21" ht="42.75" customHeight="1" thickBot="1" x14ac:dyDescent="0.3">
      <c r="A35" s="53"/>
      <c r="B35" s="239"/>
      <c r="C35" s="234"/>
      <c r="D35" s="235"/>
      <c r="E35" s="235"/>
      <c r="F35" s="235"/>
      <c r="G35" s="235"/>
      <c r="H35" s="235"/>
      <c r="I35" s="236"/>
      <c r="J35" s="64"/>
      <c r="K35" s="55"/>
      <c r="L35" s="55"/>
      <c r="M35" s="55"/>
      <c r="N35" s="55"/>
      <c r="O35" s="55"/>
      <c r="P35" s="55"/>
      <c r="Q35" s="55"/>
      <c r="R35" s="55"/>
      <c r="S35" s="55"/>
      <c r="T35" s="55"/>
      <c r="U35" s="53"/>
    </row>
    <row r="36" spans="1:21" ht="59.25" customHeight="1" thickBot="1" x14ac:dyDescent="0.3">
      <c r="A36" s="53"/>
      <c r="B36" s="73" t="s">
        <v>86</v>
      </c>
      <c r="C36" s="218" t="s">
        <v>87</v>
      </c>
      <c r="D36" s="219"/>
      <c r="E36" s="219"/>
      <c r="F36" s="219"/>
      <c r="G36" s="219"/>
      <c r="H36" s="219"/>
      <c r="I36" s="220"/>
      <c r="J36" s="64"/>
      <c r="K36" s="55"/>
      <c r="L36" s="55"/>
      <c r="M36" s="55"/>
      <c r="N36" s="55"/>
      <c r="O36" s="55"/>
      <c r="P36" s="55"/>
      <c r="Q36" s="55"/>
      <c r="R36" s="55"/>
      <c r="S36" s="55"/>
      <c r="T36" s="55"/>
      <c r="U36" s="53"/>
    </row>
    <row r="37" spans="1:21" ht="15" customHeight="1" x14ac:dyDescent="0.25">
      <c r="A37" s="53"/>
      <c r="B37" s="237" t="s">
        <v>88</v>
      </c>
      <c r="C37" s="228" t="s">
        <v>89</v>
      </c>
      <c r="D37" s="229"/>
      <c r="E37" s="229"/>
      <c r="F37" s="229"/>
      <c r="G37" s="229"/>
      <c r="H37" s="229"/>
      <c r="I37" s="230"/>
      <c r="J37" s="64"/>
      <c r="K37" s="55"/>
      <c r="L37" s="55"/>
      <c r="M37" s="55"/>
      <c r="N37" s="55"/>
      <c r="O37" s="55"/>
      <c r="P37" s="55"/>
      <c r="Q37" s="55"/>
      <c r="R37" s="55"/>
      <c r="S37" s="55"/>
      <c r="T37" s="55"/>
      <c r="U37" s="53"/>
    </row>
    <row r="38" spans="1:21" ht="15" customHeight="1" x14ac:dyDescent="0.25">
      <c r="A38" s="53"/>
      <c r="B38" s="238"/>
      <c r="C38" s="231"/>
      <c r="D38" s="232"/>
      <c r="E38" s="232"/>
      <c r="F38" s="232"/>
      <c r="G38" s="232"/>
      <c r="H38" s="232"/>
      <c r="I38" s="233"/>
      <c r="J38" s="64"/>
      <c r="K38" s="55"/>
      <c r="L38" s="55"/>
      <c r="M38" s="55"/>
      <c r="N38" s="55"/>
      <c r="O38" s="55"/>
      <c r="P38" s="55"/>
      <c r="Q38" s="55"/>
      <c r="R38" s="55"/>
      <c r="S38" s="55"/>
      <c r="T38" s="55"/>
      <c r="U38" s="53"/>
    </row>
    <row r="39" spans="1:21" ht="15" customHeight="1" x14ac:dyDescent="0.25">
      <c r="A39" s="53"/>
      <c r="B39" s="238"/>
      <c r="C39" s="231"/>
      <c r="D39" s="232"/>
      <c r="E39" s="232"/>
      <c r="F39" s="232"/>
      <c r="G39" s="232"/>
      <c r="H39" s="232"/>
      <c r="I39" s="233"/>
      <c r="J39" s="64"/>
      <c r="K39" s="55"/>
      <c r="L39" s="55"/>
      <c r="M39" s="55"/>
      <c r="N39" s="55"/>
      <c r="O39" s="55"/>
      <c r="P39" s="55"/>
      <c r="Q39" s="55"/>
      <c r="R39" s="55"/>
      <c r="S39" s="55"/>
      <c r="T39" s="55"/>
      <c r="U39" s="53"/>
    </row>
    <row r="40" spans="1:21" ht="50.25" customHeight="1" thickBot="1" x14ac:dyDescent="0.3">
      <c r="A40" s="53"/>
      <c r="B40" s="239"/>
      <c r="C40" s="234"/>
      <c r="D40" s="235"/>
      <c r="E40" s="235"/>
      <c r="F40" s="235"/>
      <c r="G40" s="235"/>
      <c r="H40" s="235"/>
      <c r="I40" s="236"/>
      <c r="J40" s="64"/>
      <c r="K40" s="55"/>
      <c r="L40" s="55"/>
      <c r="M40" s="55"/>
      <c r="N40" s="55"/>
      <c r="O40" s="55"/>
      <c r="P40" s="55"/>
      <c r="Q40" s="55"/>
      <c r="R40" s="55"/>
      <c r="S40" s="55"/>
      <c r="T40" s="55"/>
      <c r="U40" s="53"/>
    </row>
    <row r="41" spans="1:21" ht="41.25" customHeight="1" thickBot="1" x14ac:dyDescent="0.3">
      <c r="A41" s="53"/>
      <c r="B41" s="73" t="s">
        <v>90</v>
      </c>
      <c r="C41" s="218" t="s">
        <v>91</v>
      </c>
      <c r="D41" s="219"/>
      <c r="E41" s="219"/>
      <c r="F41" s="219"/>
      <c r="G41" s="219"/>
      <c r="H41" s="219"/>
      <c r="I41" s="220"/>
      <c r="J41" s="64"/>
      <c r="K41" s="55"/>
      <c r="L41" s="53"/>
      <c r="M41" s="53"/>
      <c r="N41" s="53"/>
      <c r="O41" s="53"/>
      <c r="P41" s="53"/>
      <c r="Q41" s="53"/>
      <c r="R41" s="53"/>
      <c r="S41" s="53"/>
      <c r="U41" s="53"/>
    </row>
    <row r="42" spans="1:21" ht="51.75" customHeight="1" thickBot="1" x14ac:dyDescent="0.3">
      <c r="A42" s="53"/>
      <c r="B42" s="72" t="s">
        <v>92</v>
      </c>
      <c r="C42" s="218" t="s">
        <v>93</v>
      </c>
      <c r="D42" s="219"/>
      <c r="E42" s="219"/>
      <c r="F42" s="219"/>
      <c r="G42" s="219"/>
      <c r="H42" s="219"/>
      <c r="I42" s="220"/>
      <c r="J42" s="64"/>
      <c r="K42" s="55"/>
      <c r="L42" s="53"/>
      <c r="M42" s="53"/>
      <c r="N42" s="53"/>
      <c r="O42" s="53"/>
      <c r="P42" s="53"/>
      <c r="Q42" s="53"/>
      <c r="R42" s="53"/>
      <c r="S42" s="53"/>
      <c r="T42" s="53"/>
      <c r="U42" s="53"/>
    </row>
    <row r="43" spans="1:21" ht="15" customHeight="1" x14ac:dyDescent="0.25">
      <c r="A43" s="53"/>
      <c r="B43" s="237" t="s">
        <v>94</v>
      </c>
      <c r="C43" s="228" t="s">
        <v>95</v>
      </c>
      <c r="D43" s="229"/>
      <c r="E43" s="229"/>
      <c r="F43" s="229"/>
      <c r="G43" s="229"/>
      <c r="H43" s="229"/>
      <c r="I43" s="230"/>
      <c r="J43" s="64"/>
      <c r="K43" s="55"/>
      <c r="L43" s="53"/>
      <c r="M43" s="53"/>
      <c r="N43" s="53"/>
      <c r="O43" s="53"/>
      <c r="P43" s="53"/>
      <c r="Q43" s="53"/>
      <c r="R43" s="53"/>
      <c r="S43" s="53"/>
      <c r="T43" s="53"/>
      <c r="U43" s="53"/>
    </row>
    <row r="44" spans="1:21" ht="39" customHeight="1" x14ac:dyDescent="0.25">
      <c r="A44" s="53"/>
      <c r="B44" s="238"/>
      <c r="C44" s="231"/>
      <c r="D44" s="232"/>
      <c r="E44" s="232"/>
      <c r="F44" s="232"/>
      <c r="G44" s="232"/>
      <c r="H44" s="232"/>
      <c r="I44" s="233"/>
      <c r="J44" s="64"/>
      <c r="K44" s="53"/>
      <c r="L44" s="53"/>
      <c r="M44" s="53"/>
      <c r="N44" s="53"/>
      <c r="O44" s="53"/>
      <c r="P44" s="53"/>
      <c r="Q44" s="53"/>
      <c r="R44" s="53"/>
      <c r="S44" s="53"/>
      <c r="T44" s="53"/>
      <c r="U44" s="53"/>
    </row>
    <row r="45" spans="1:21" ht="27" customHeight="1" x14ac:dyDescent="0.25">
      <c r="A45" s="53"/>
      <c r="B45" s="238"/>
      <c r="C45" s="231"/>
      <c r="D45" s="232"/>
      <c r="E45" s="232"/>
      <c r="F45" s="232"/>
      <c r="G45" s="232"/>
      <c r="H45" s="232"/>
      <c r="I45" s="233"/>
      <c r="J45" s="64"/>
      <c r="K45" s="53"/>
      <c r="L45" s="53"/>
      <c r="M45" s="53"/>
      <c r="N45" s="53"/>
      <c r="O45" s="53"/>
      <c r="P45" s="53"/>
      <c r="Q45" s="53"/>
      <c r="R45" s="53"/>
      <c r="S45" s="53"/>
      <c r="T45" s="53"/>
      <c r="U45" s="53"/>
    </row>
    <row r="46" spans="1:21" ht="24.75" customHeight="1" thickBot="1" x14ac:dyDescent="0.3">
      <c r="A46" s="53"/>
      <c r="B46" s="239"/>
      <c r="C46" s="234"/>
      <c r="D46" s="235"/>
      <c r="E46" s="235"/>
      <c r="F46" s="235"/>
      <c r="G46" s="235"/>
      <c r="H46" s="235"/>
      <c r="I46" s="236"/>
      <c r="J46" s="64"/>
      <c r="K46" s="53"/>
      <c r="L46" s="53"/>
      <c r="M46" s="53"/>
      <c r="N46" s="53"/>
      <c r="O46" s="53"/>
      <c r="P46" s="53"/>
      <c r="Q46" s="53"/>
      <c r="R46" s="53"/>
      <c r="S46" s="53"/>
      <c r="T46" s="53"/>
      <c r="U46" s="53"/>
    </row>
    <row r="47" spans="1:21" ht="36.75" customHeight="1" x14ac:dyDescent="0.25">
      <c r="A47" s="53"/>
      <c r="B47" s="55"/>
      <c r="C47" s="55"/>
      <c r="D47" s="55"/>
      <c r="E47" s="55"/>
      <c r="F47" s="55"/>
      <c r="G47" s="55"/>
      <c r="H47" s="55"/>
      <c r="I47" s="55"/>
      <c r="J47" s="55"/>
      <c r="K47" s="53"/>
      <c r="L47" s="53"/>
      <c r="M47" s="53"/>
      <c r="N47" s="53"/>
      <c r="O47" s="53"/>
      <c r="P47" s="53"/>
      <c r="Q47" s="53"/>
      <c r="R47" s="53"/>
      <c r="S47" s="53"/>
      <c r="T47" s="53"/>
      <c r="U47" s="53"/>
    </row>
    <row r="48" spans="1:21" ht="15" customHeight="1" x14ac:dyDescent="0.25">
      <c r="A48" s="53"/>
      <c r="B48" s="53"/>
      <c r="C48" s="53"/>
      <c r="D48" s="53"/>
      <c r="E48" s="53"/>
      <c r="F48" s="53"/>
      <c r="G48" s="53"/>
      <c r="H48" s="53"/>
      <c r="I48" s="53"/>
      <c r="J48" s="53"/>
      <c r="K48" s="53"/>
      <c r="U48" s="53"/>
    </row>
    <row r="49" spans="1:21" ht="15" customHeight="1" x14ac:dyDescent="0.25">
      <c r="A49" s="53"/>
      <c r="B49" s="53"/>
      <c r="C49" s="53"/>
      <c r="D49" s="53"/>
      <c r="E49" s="53"/>
      <c r="F49" s="53"/>
      <c r="G49" s="53"/>
      <c r="H49" s="53"/>
      <c r="I49" s="53"/>
      <c r="J49" s="53"/>
      <c r="K49" s="53"/>
      <c r="U49" s="53"/>
    </row>
    <row r="50" spans="1:21" ht="15" customHeight="1" x14ac:dyDescent="0.25">
      <c r="A50" s="53"/>
      <c r="B50" s="53"/>
      <c r="C50" s="53"/>
      <c r="D50" s="53"/>
      <c r="E50" s="53"/>
      <c r="F50" s="53"/>
      <c r="G50" s="53"/>
      <c r="H50" s="53"/>
      <c r="I50" s="53"/>
      <c r="J50" s="53"/>
      <c r="K50" s="53"/>
      <c r="U50" s="53"/>
    </row>
    <row r="51" spans="1:21" ht="15" customHeight="1" x14ac:dyDescent="0.25">
      <c r="A51" s="53"/>
      <c r="B51" s="53"/>
      <c r="C51" s="53"/>
      <c r="D51" s="53"/>
      <c r="E51" s="53"/>
      <c r="F51" s="53"/>
      <c r="G51" s="53"/>
      <c r="H51" s="53"/>
      <c r="I51" s="53"/>
      <c r="J51" s="53"/>
    </row>
    <row r="52" spans="1:21" ht="15" customHeight="1" x14ac:dyDescent="0.25">
      <c r="A52" s="53"/>
      <c r="B52" s="53"/>
      <c r="C52" s="53"/>
      <c r="D52" s="53"/>
      <c r="E52" s="53"/>
      <c r="F52" s="53"/>
      <c r="G52" s="53"/>
      <c r="H52" s="53"/>
      <c r="I52" s="53"/>
      <c r="J52" s="53"/>
    </row>
    <row r="53" spans="1:21" ht="15" customHeight="1" x14ac:dyDescent="0.25">
      <c r="A53" s="53"/>
      <c r="B53" s="53"/>
      <c r="C53" s="53"/>
      <c r="D53" s="53"/>
      <c r="E53" s="53"/>
      <c r="F53" s="53"/>
      <c r="G53" s="53"/>
      <c r="H53" s="53"/>
      <c r="I53" s="53"/>
      <c r="J53" s="53"/>
    </row>
    <row r="54" spans="1:21" ht="15" customHeight="1" x14ac:dyDescent="0.25">
      <c r="A54" s="53"/>
      <c r="B54" s="53"/>
      <c r="C54" s="53"/>
      <c r="D54" s="53"/>
      <c r="E54" s="53"/>
      <c r="F54" s="53"/>
      <c r="G54" s="53"/>
      <c r="H54" s="53"/>
      <c r="I54" s="53"/>
      <c r="J54" s="53"/>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 ref="M20:T21"/>
    <mergeCell ref="M22:T23"/>
    <mergeCell ref="M13:P14"/>
    <mergeCell ref="M15:P16"/>
    <mergeCell ref="M17:P17"/>
    <mergeCell ref="M18:P18"/>
    <mergeCell ref="L19:T19"/>
    <mergeCell ref="M24:T24"/>
    <mergeCell ref="M25:T26"/>
    <mergeCell ref="M27:T28"/>
    <mergeCell ref="C29:I29"/>
    <mergeCell ref="C37:I40"/>
    <mergeCell ref="C34:I35"/>
    <mergeCell ref="C25:I28"/>
    <mergeCell ref="C30:I33"/>
    <mergeCell ref="C22:I24"/>
    <mergeCell ref="C15:I15"/>
    <mergeCell ref="L4:T4"/>
    <mergeCell ref="L8:T10"/>
    <mergeCell ref="C16:I18"/>
    <mergeCell ref="B16:B18"/>
    <mergeCell ref="M12:P12"/>
    <mergeCell ref="M11:P11"/>
    <mergeCell ref="Q15:Q16"/>
    <mergeCell ref="Q13:Q14"/>
  </mergeCells>
  <printOptions horizontalCentered="1"/>
  <pageMargins left="0.9055118110236221" right="0.9055118110236221" top="0.74803149606299213" bottom="0.74803149606299213" header="0.31496062992125984" footer="0.31496062992125984"/>
  <pageSetup scale="59" orientation="portrait" r:id="rId1"/>
  <colBreaks count="1" manualBreakCount="1">
    <brk id="10"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S23"/>
  <sheetViews>
    <sheetView showGridLines="0" tabSelected="1" view="pageLayout" zoomScale="40" zoomScaleNormal="50" zoomScaleSheetLayoutView="40" zoomScalePageLayoutView="40" workbookViewId="0">
      <selection activeCell="I31" sqref="I31"/>
    </sheetView>
  </sheetViews>
  <sheetFormatPr baseColWidth="10" defaultColWidth="10.7109375" defaultRowHeight="18" x14ac:dyDescent="0.25"/>
  <cols>
    <col min="1" max="1" width="13" style="143" bestFit="1" customWidth="1"/>
    <col min="2" max="2" width="39" style="144" customWidth="1"/>
    <col min="3" max="3" width="38.28515625" style="144" customWidth="1"/>
    <col min="4" max="4" width="32.42578125" style="144" customWidth="1"/>
    <col min="5" max="5" width="29.7109375" style="144" customWidth="1"/>
    <col min="6" max="6" width="33.5703125" style="144" customWidth="1"/>
    <col min="7" max="7" width="32" style="144" customWidth="1"/>
    <col min="8" max="8" width="32" style="144" hidden="1" customWidth="1"/>
    <col min="9" max="12" width="41.28515625" style="144" customWidth="1"/>
    <col min="13" max="13" width="37.28515625" style="144" customWidth="1"/>
    <col min="14" max="14" width="36.28515625" style="144" customWidth="1"/>
    <col min="15" max="15" width="33.28515625" style="145" customWidth="1"/>
    <col min="16" max="16" width="45.42578125" style="144" customWidth="1"/>
    <col min="17" max="17" width="36.5703125" style="144" hidden="1" customWidth="1"/>
    <col min="18" max="19" width="10.7109375" style="144" hidden="1" customWidth="1"/>
    <col min="20" max="20" width="7.28515625" style="144" customWidth="1"/>
    <col min="21" max="16384" width="10.7109375" style="144"/>
  </cols>
  <sheetData>
    <row r="2" spans="1:19" ht="64.5" customHeight="1" x14ac:dyDescent="0.2">
      <c r="A2" s="293" t="s">
        <v>96</v>
      </c>
      <c r="B2" s="293"/>
      <c r="C2" s="293"/>
      <c r="D2" s="293"/>
      <c r="E2" s="293"/>
      <c r="F2" s="293"/>
      <c r="G2" s="293"/>
      <c r="H2" s="293"/>
      <c r="I2" s="293"/>
      <c r="J2" s="293"/>
      <c r="K2" s="293"/>
      <c r="L2" s="293"/>
      <c r="M2" s="293"/>
      <c r="N2" s="293"/>
      <c r="O2" s="293"/>
      <c r="P2" s="293"/>
      <c r="Q2" s="293"/>
      <c r="R2" s="146"/>
      <c r="S2" s="146"/>
    </row>
    <row r="3" spans="1:19" ht="75" customHeight="1" x14ac:dyDescent="0.2">
      <c r="A3" s="294" t="s">
        <v>229</v>
      </c>
      <c r="B3" s="294"/>
      <c r="C3" s="294"/>
      <c r="D3" s="294"/>
      <c r="E3" s="294"/>
      <c r="F3" s="294"/>
      <c r="G3" s="294"/>
      <c r="H3" s="147"/>
      <c r="I3" s="147"/>
      <c r="J3" s="294"/>
      <c r="K3" s="294"/>
      <c r="L3" s="294"/>
      <c r="M3" s="294"/>
      <c r="N3" s="294" t="s">
        <v>230</v>
      </c>
      <c r="O3" s="294"/>
      <c r="P3" s="294"/>
      <c r="Q3" s="294"/>
      <c r="R3" s="146"/>
      <c r="S3" s="146"/>
    </row>
    <row r="4" spans="1:19" s="148" customFormat="1" ht="56.25" customHeight="1" thickBot="1" x14ac:dyDescent="0.4">
      <c r="A4" s="295" t="s">
        <v>17</v>
      </c>
      <c r="B4" s="296" t="s">
        <v>97</v>
      </c>
      <c r="C4" s="296" t="s">
        <v>98</v>
      </c>
      <c r="D4" s="296" t="s">
        <v>99</v>
      </c>
      <c r="E4" s="296" t="s">
        <v>100</v>
      </c>
      <c r="F4" s="296" t="s">
        <v>71</v>
      </c>
      <c r="G4" s="296" t="s">
        <v>101</v>
      </c>
      <c r="H4" s="301"/>
      <c r="I4" s="298" t="s">
        <v>102</v>
      </c>
      <c r="J4" s="299"/>
      <c r="K4" s="299"/>
      <c r="L4" s="299"/>
      <c r="M4" s="300"/>
      <c r="N4" s="297" t="s">
        <v>103</v>
      </c>
      <c r="O4" s="305" t="s">
        <v>104</v>
      </c>
      <c r="P4" s="296" t="s">
        <v>94</v>
      </c>
      <c r="Q4" s="296"/>
      <c r="R4" s="146"/>
      <c r="S4" s="146"/>
    </row>
    <row r="5" spans="1:19" s="151" customFormat="1" ht="129" customHeight="1" x14ac:dyDescent="0.35">
      <c r="A5" s="295"/>
      <c r="B5" s="296"/>
      <c r="C5" s="296"/>
      <c r="D5" s="296"/>
      <c r="E5" s="296"/>
      <c r="F5" s="296"/>
      <c r="G5" s="296"/>
      <c r="H5" s="296"/>
      <c r="I5" s="149" t="s">
        <v>105</v>
      </c>
      <c r="J5" s="149" t="s">
        <v>106</v>
      </c>
      <c r="K5" s="149" t="s">
        <v>107</v>
      </c>
      <c r="L5" s="149" t="s">
        <v>108</v>
      </c>
      <c r="M5" s="149" t="s">
        <v>109</v>
      </c>
      <c r="N5" s="296"/>
      <c r="O5" s="305"/>
      <c r="P5" s="150" t="s">
        <v>110</v>
      </c>
      <c r="Q5" s="150" t="s">
        <v>111</v>
      </c>
      <c r="R5" s="146"/>
      <c r="S5" s="146"/>
    </row>
    <row r="6" spans="1:19" ht="67.5" customHeight="1" x14ac:dyDescent="0.2">
      <c r="A6" s="282">
        <v>1</v>
      </c>
      <c r="B6" s="262"/>
      <c r="C6" s="312"/>
      <c r="D6" s="284"/>
      <c r="E6" s="313"/>
      <c r="F6" s="306"/>
      <c r="G6" s="283"/>
      <c r="H6" s="281"/>
      <c r="I6" s="283"/>
      <c r="J6" s="283"/>
      <c r="K6" s="284"/>
      <c r="L6" s="281"/>
      <c r="M6" s="281"/>
      <c r="N6" s="271">
        <f>IF(SUM(J6,M6)&gt;100%,"NO PERMITIDO",SUM(J6,M6))</f>
        <v>0</v>
      </c>
      <c r="O6" s="304">
        <f>G6*N6/100%</f>
        <v>0</v>
      </c>
      <c r="P6" s="284"/>
      <c r="Q6" s="284"/>
      <c r="R6" s="146"/>
      <c r="S6" s="146"/>
    </row>
    <row r="7" spans="1:19" ht="67.5" customHeight="1" x14ac:dyDescent="0.2">
      <c r="A7" s="282"/>
      <c r="B7" s="263"/>
      <c r="C7" s="312"/>
      <c r="D7" s="284"/>
      <c r="E7" s="284"/>
      <c r="F7" s="307"/>
      <c r="G7" s="284"/>
      <c r="H7" s="281"/>
      <c r="I7" s="284"/>
      <c r="J7" s="284"/>
      <c r="K7" s="284"/>
      <c r="L7" s="281"/>
      <c r="M7" s="281"/>
      <c r="N7" s="271"/>
      <c r="O7" s="304"/>
      <c r="P7" s="284"/>
      <c r="Q7" s="284"/>
      <c r="R7" s="146"/>
      <c r="S7" s="146"/>
    </row>
    <row r="8" spans="1:19" ht="67.5" customHeight="1" x14ac:dyDescent="0.2">
      <c r="A8" s="282"/>
      <c r="B8" s="263"/>
      <c r="C8" s="312"/>
      <c r="D8" s="284"/>
      <c r="E8" s="284"/>
      <c r="F8" s="307"/>
      <c r="G8" s="284"/>
      <c r="H8" s="152"/>
      <c r="I8" s="284"/>
      <c r="J8" s="284"/>
      <c r="K8" s="284"/>
      <c r="L8" s="281"/>
      <c r="M8" s="281"/>
      <c r="N8" s="271"/>
      <c r="O8" s="304"/>
      <c r="P8" s="284"/>
      <c r="Q8" s="284"/>
      <c r="R8" s="146"/>
      <c r="S8" s="146"/>
    </row>
    <row r="9" spans="1:19" ht="67.5" customHeight="1" x14ac:dyDescent="0.2">
      <c r="A9" s="282"/>
      <c r="B9" s="263"/>
      <c r="C9" s="312"/>
      <c r="D9" s="284"/>
      <c r="E9" s="284"/>
      <c r="F9" s="307"/>
      <c r="G9" s="284"/>
      <c r="H9" s="152"/>
      <c r="I9" s="284"/>
      <c r="J9" s="284"/>
      <c r="K9" s="284"/>
      <c r="L9" s="281"/>
      <c r="M9" s="281"/>
      <c r="N9" s="271"/>
      <c r="O9" s="304"/>
      <c r="P9" s="284"/>
      <c r="Q9" s="284"/>
      <c r="R9" s="146"/>
      <c r="S9" s="146"/>
    </row>
    <row r="10" spans="1:19" ht="67.5" customHeight="1" x14ac:dyDescent="0.2">
      <c r="A10" s="282">
        <v>2</v>
      </c>
      <c r="B10" s="262"/>
      <c r="C10" s="262"/>
      <c r="D10" s="262"/>
      <c r="E10" s="262"/>
      <c r="F10" s="306"/>
      <c r="G10" s="309"/>
      <c r="H10" s="152"/>
      <c r="I10" s="275"/>
      <c r="J10" s="275"/>
      <c r="K10" s="275"/>
      <c r="L10" s="275"/>
      <c r="M10" s="275"/>
      <c r="N10" s="278">
        <f t="shared" ref="N10" si="0">IF(SUM(J10,M10)&gt;100%,"NO PERMITIDO",SUM(J10,M10))</f>
        <v>0</v>
      </c>
      <c r="O10" s="314">
        <f t="shared" ref="O10" si="1">G10*N10/100%</f>
        <v>0</v>
      </c>
      <c r="P10" s="262"/>
      <c r="Q10" s="284"/>
      <c r="R10" s="146"/>
      <c r="S10" s="146"/>
    </row>
    <row r="11" spans="1:19" ht="67.5" customHeight="1" x14ac:dyDescent="0.2">
      <c r="A11" s="282"/>
      <c r="B11" s="263"/>
      <c r="C11" s="263"/>
      <c r="D11" s="263"/>
      <c r="E11" s="263"/>
      <c r="F11" s="307"/>
      <c r="G11" s="310"/>
      <c r="H11" s="152"/>
      <c r="I11" s="276"/>
      <c r="J11" s="276"/>
      <c r="K11" s="276"/>
      <c r="L11" s="276"/>
      <c r="M11" s="276"/>
      <c r="N11" s="279"/>
      <c r="O11" s="315"/>
      <c r="P11" s="263"/>
      <c r="Q11" s="284"/>
      <c r="R11" s="146"/>
      <c r="S11" s="146"/>
    </row>
    <row r="12" spans="1:19" ht="67.5" customHeight="1" x14ac:dyDescent="0.2">
      <c r="A12" s="282"/>
      <c r="B12" s="264"/>
      <c r="C12" s="264"/>
      <c r="D12" s="264"/>
      <c r="E12" s="264"/>
      <c r="F12" s="308"/>
      <c r="G12" s="311"/>
      <c r="H12" s="281"/>
      <c r="I12" s="277"/>
      <c r="J12" s="277"/>
      <c r="K12" s="277"/>
      <c r="L12" s="277"/>
      <c r="M12" s="277"/>
      <c r="N12" s="280"/>
      <c r="O12" s="316"/>
      <c r="P12" s="264"/>
      <c r="Q12" s="284"/>
      <c r="R12" s="146"/>
      <c r="S12" s="146"/>
    </row>
    <row r="13" spans="1:19" ht="67.5" customHeight="1" x14ac:dyDescent="0.2">
      <c r="A13" s="282">
        <v>3</v>
      </c>
      <c r="B13" s="262"/>
      <c r="C13" s="262"/>
      <c r="D13" s="262"/>
      <c r="E13" s="262"/>
      <c r="F13" s="306"/>
      <c r="G13" s="309"/>
      <c r="H13" s="281"/>
      <c r="I13" s="275"/>
      <c r="J13" s="275"/>
      <c r="K13" s="275"/>
      <c r="L13" s="275"/>
      <c r="M13" s="275"/>
      <c r="N13" s="278">
        <f t="shared" ref="N13" si="2">IF(SUM(J13,M13)&gt;100%,"NO PERMITIDO",SUM(J13,M13))</f>
        <v>0</v>
      </c>
      <c r="O13" s="314">
        <f t="shared" ref="O13" si="3">G13*N13/100%</f>
        <v>0</v>
      </c>
      <c r="P13" s="262"/>
      <c r="Q13" s="284"/>
      <c r="R13" s="146"/>
      <c r="S13" s="146"/>
    </row>
    <row r="14" spans="1:19" ht="67.5" customHeight="1" x14ac:dyDescent="0.2">
      <c r="A14" s="282"/>
      <c r="B14" s="263"/>
      <c r="C14" s="263"/>
      <c r="D14" s="263"/>
      <c r="E14" s="263"/>
      <c r="F14" s="307"/>
      <c r="G14" s="310"/>
      <c r="H14" s="281"/>
      <c r="I14" s="276"/>
      <c r="J14" s="276"/>
      <c r="K14" s="276"/>
      <c r="L14" s="276"/>
      <c r="M14" s="276"/>
      <c r="N14" s="279"/>
      <c r="O14" s="315"/>
      <c r="P14" s="263"/>
      <c r="Q14" s="284"/>
      <c r="R14" s="146"/>
      <c r="S14" s="146"/>
    </row>
    <row r="15" spans="1:19" ht="67.5" customHeight="1" x14ac:dyDescent="0.2">
      <c r="A15" s="282"/>
      <c r="B15" s="264"/>
      <c r="C15" s="264"/>
      <c r="D15" s="264"/>
      <c r="E15" s="264"/>
      <c r="F15" s="308"/>
      <c r="G15" s="311"/>
      <c r="H15" s="281"/>
      <c r="I15" s="277"/>
      <c r="J15" s="277"/>
      <c r="K15" s="277"/>
      <c r="L15" s="277"/>
      <c r="M15" s="277"/>
      <c r="N15" s="280"/>
      <c r="O15" s="316"/>
      <c r="P15" s="264"/>
      <c r="Q15" s="284"/>
      <c r="R15" s="146"/>
      <c r="S15" s="146"/>
    </row>
    <row r="16" spans="1:19" ht="47.25" customHeight="1" x14ac:dyDescent="0.25">
      <c r="A16" s="153" t="s">
        <v>48</v>
      </c>
      <c r="B16" s="154"/>
      <c r="C16" s="154"/>
      <c r="D16" s="155"/>
      <c r="E16" s="155"/>
      <c r="F16" s="155"/>
      <c r="G16" s="156">
        <f>IF(SUM(G6:G15)&gt;100%,"supera el 100%",SUM(G6:G15))</f>
        <v>0</v>
      </c>
      <c r="H16" s="157"/>
      <c r="I16" s="157"/>
      <c r="J16" s="157"/>
      <c r="K16" s="156"/>
      <c r="L16" s="156"/>
      <c r="M16" s="157"/>
      <c r="N16" s="156"/>
      <c r="O16" s="158">
        <f>SUM(O6:O15)</f>
        <v>0</v>
      </c>
      <c r="P16" s="159"/>
      <c r="Q16" s="159"/>
      <c r="R16" s="146"/>
      <c r="S16" s="146"/>
    </row>
    <row r="17" spans="1:19" ht="47.25" customHeight="1" x14ac:dyDescent="0.2">
      <c r="A17" s="272" t="s">
        <v>112</v>
      </c>
      <c r="B17" s="273"/>
      <c r="C17" s="273"/>
      <c r="D17" s="273"/>
      <c r="E17" s="273"/>
      <c r="F17" s="273"/>
      <c r="G17" s="273"/>
      <c r="H17" s="273"/>
      <c r="I17" s="273"/>
      <c r="J17" s="273"/>
      <c r="K17" s="273"/>
      <c r="L17" s="273"/>
      <c r="M17" s="273"/>
      <c r="N17" s="274"/>
      <c r="O17" s="160">
        <v>0</v>
      </c>
      <c r="P17" s="302"/>
      <c r="Q17" s="303"/>
      <c r="R17" s="146"/>
      <c r="S17" s="146"/>
    </row>
    <row r="18" spans="1:19" ht="27" customHeight="1" x14ac:dyDescent="0.2">
      <c r="A18" s="161"/>
      <c r="B18" s="162"/>
      <c r="C18" s="162"/>
      <c r="D18" s="162"/>
      <c r="E18" s="162"/>
      <c r="F18" s="162"/>
      <c r="G18" s="162"/>
      <c r="H18" s="162"/>
      <c r="I18" s="162"/>
      <c r="J18" s="162"/>
      <c r="K18" s="162"/>
      <c r="L18" s="163"/>
      <c r="M18" s="163"/>
      <c r="N18" s="163"/>
      <c r="O18" s="164">
        <f>SUM(O16:O17)</f>
        <v>0</v>
      </c>
      <c r="P18" s="302"/>
      <c r="Q18" s="303"/>
      <c r="R18" s="146"/>
      <c r="S18" s="146"/>
    </row>
    <row r="19" spans="1:19" ht="27" customHeight="1" x14ac:dyDescent="0.2">
      <c r="A19" s="165"/>
      <c r="B19" s="166"/>
      <c r="C19" s="166"/>
      <c r="D19" s="166"/>
      <c r="E19" s="163"/>
      <c r="F19" s="163"/>
      <c r="G19" s="163"/>
      <c r="H19" s="163"/>
      <c r="I19" s="163"/>
      <c r="J19" s="163"/>
      <c r="K19" s="163"/>
      <c r="L19" s="163"/>
      <c r="M19" s="163"/>
      <c r="N19" s="163"/>
      <c r="O19" s="163"/>
      <c r="P19" s="302"/>
      <c r="Q19" s="303"/>
      <c r="R19" s="146"/>
      <c r="S19" s="146"/>
    </row>
    <row r="20" spans="1:19" ht="29.25" customHeight="1" thickBot="1" x14ac:dyDescent="0.25">
      <c r="A20" s="167"/>
      <c r="B20" s="168"/>
      <c r="C20" s="169"/>
      <c r="D20" s="169"/>
      <c r="E20" s="168"/>
      <c r="F20" s="168"/>
      <c r="G20" s="169"/>
      <c r="H20" s="169"/>
      <c r="I20" s="169"/>
      <c r="J20" s="169" t="s">
        <v>228</v>
      </c>
      <c r="K20" s="169"/>
      <c r="L20" s="169"/>
      <c r="M20" s="169"/>
      <c r="N20" s="169"/>
      <c r="O20" s="170"/>
      <c r="P20" s="169"/>
      <c r="Q20" s="171"/>
      <c r="R20" s="146"/>
      <c r="S20" s="146"/>
    </row>
    <row r="21" spans="1:19" ht="48.75" customHeight="1" x14ac:dyDescent="0.2">
      <c r="A21" s="167"/>
      <c r="B21" s="172" t="s">
        <v>113</v>
      </c>
      <c r="C21" s="285">
        <f>'ANEXO 3'!E28</f>
        <v>0</v>
      </c>
      <c r="D21" s="285"/>
      <c r="E21" s="169"/>
      <c r="F21" s="290"/>
      <c r="G21" s="291"/>
      <c r="H21" s="291"/>
      <c r="I21" s="292"/>
      <c r="J21" s="173"/>
      <c r="K21" s="265"/>
      <c r="L21" s="266"/>
      <c r="M21" s="266"/>
      <c r="N21" s="267"/>
      <c r="O21" s="174"/>
      <c r="P21" s="175"/>
      <c r="Q21" s="176"/>
      <c r="R21" s="146"/>
      <c r="S21" s="146"/>
    </row>
    <row r="22" spans="1:19" ht="48" customHeight="1" thickBot="1" x14ac:dyDescent="0.25">
      <c r="A22" s="167"/>
      <c r="B22" s="172" t="s">
        <v>114</v>
      </c>
      <c r="C22" s="286">
        <f>'ANEXO 3'!E29</f>
        <v>0</v>
      </c>
      <c r="D22" s="286"/>
      <c r="E22" s="169"/>
      <c r="F22" s="287" t="s">
        <v>225</v>
      </c>
      <c r="G22" s="288"/>
      <c r="H22" s="288"/>
      <c r="I22" s="289"/>
      <c r="J22" s="173"/>
      <c r="K22" s="268" t="s">
        <v>115</v>
      </c>
      <c r="L22" s="269"/>
      <c r="M22" s="269"/>
      <c r="N22" s="270"/>
      <c r="O22" s="177"/>
      <c r="P22" s="178"/>
      <c r="Q22" s="179"/>
      <c r="R22" s="146"/>
      <c r="S22" s="146"/>
    </row>
    <row r="23" spans="1:19" ht="25.5" thickBot="1" x14ac:dyDescent="0.25">
      <c r="A23" s="180"/>
      <c r="B23" s="181"/>
      <c r="C23" s="182"/>
      <c r="D23" s="182"/>
      <c r="E23" s="182"/>
      <c r="F23" s="182"/>
      <c r="G23" s="182"/>
      <c r="H23" s="182"/>
      <c r="I23" s="182"/>
      <c r="J23" s="182"/>
      <c r="K23" s="182"/>
      <c r="L23" s="182"/>
      <c r="M23" s="182"/>
      <c r="N23" s="182"/>
      <c r="O23" s="183"/>
      <c r="P23" s="182"/>
      <c r="Q23" s="184"/>
      <c r="R23" s="146"/>
      <c r="S23" s="146"/>
    </row>
  </sheetData>
  <mergeCells count="72">
    <mergeCell ref="O10:O12"/>
    <mergeCell ref="O13:O15"/>
    <mergeCell ref="P10:P12"/>
    <mergeCell ref="P13:P15"/>
    <mergeCell ref="Q10:Q15"/>
    <mergeCell ref="A6:A9"/>
    <mergeCell ref="C6:C9"/>
    <mergeCell ref="D6:D9"/>
    <mergeCell ref="E6:E9"/>
    <mergeCell ref="F6:F9"/>
    <mergeCell ref="F10:F12"/>
    <mergeCell ref="F13:F15"/>
    <mergeCell ref="G10:G12"/>
    <mergeCell ref="G13:G15"/>
    <mergeCell ref="G6:G9"/>
    <mergeCell ref="I10:I12"/>
    <mergeCell ref="J10:J12"/>
    <mergeCell ref="K10:K12"/>
    <mergeCell ref="L10:L12"/>
    <mergeCell ref="M10:M12"/>
    <mergeCell ref="O6:O9"/>
    <mergeCell ref="N3:Q3"/>
    <mergeCell ref="E4:E5"/>
    <mergeCell ref="O4:O5"/>
    <mergeCell ref="P4:Q4"/>
    <mergeCell ref="Q6:Q9"/>
    <mergeCell ref="L6:L9"/>
    <mergeCell ref="M6:M9"/>
    <mergeCell ref="H6:H7"/>
    <mergeCell ref="P6:P9"/>
    <mergeCell ref="J6:J9"/>
    <mergeCell ref="K6:K9"/>
    <mergeCell ref="C21:D21"/>
    <mergeCell ref="C22:D22"/>
    <mergeCell ref="F22:I22"/>
    <mergeCell ref="F21:I21"/>
    <mergeCell ref="A2:Q2"/>
    <mergeCell ref="A3:G3"/>
    <mergeCell ref="A4:A5"/>
    <mergeCell ref="D4:D5"/>
    <mergeCell ref="B4:B5"/>
    <mergeCell ref="C4:C5"/>
    <mergeCell ref="N4:N5"/>
    <mergeCell ref="I4:M4"/>
    <mergeCell ref="G4:H5"/>
    <mergeCell ref="P17:Q19"/>
    <mergeCell ref="J3:M3"/>
    <mergeCell ref="F4:F5"/>
    <mergeCell ref="K21:N21"/>
    <mergeCell ref="K22:N22"/>
    <mergeCell ref="N6:N9"/>
    <mergeCell ref="A17:N17"/>
    <mergeCell ref="I13:I15"/>
    <mergeCell ref="J13:J15"/>
    <mergeCell ref="K13:K15"/>
    <mergeCell ref="L13:L15"/>
    <mergeCell ref="M13:M15"/>
    <mergeCell ref="N10:N12"/>
    <mergeCell ref="N13:N15"/>
    <mergeCell ref="H12:H15"/>
    <mergeCell ref="A13:A15"/>
    <mergeCell ref="I6:I9"/>
    <mergeCell ref="A10:A12"/>
    <mergeCell ref="B6:B9"/>
    <mergeCell ref="B10:B12"/>
    <mergeCell ref="B13:B15"/>
    <mergeCell ref="C10:C12"/>
    <mergeCell ref="D10:D12"/>
    <mergeCell ref="E10:E12"/>
    <mergeCell ref="C13:C15"/>
    <mergeCell ref="D13:D15"/>
    <mergeCell ref="E13:E15"/>
  </mergeCells>
  <conditionalFormatting sqref="N6 N10 N13">
    <cfRule type="cellIs" dxfId="4" priority="2" operator="greaterThan">
      <formula>100</formula>
    </cfRule>
  </conditionalFormatting>
  <dataValidations disablePrompts="1" count="1">
    <dataValidation allowBlank="1" showInputMessage="1" showErrorMessage="1" errorTitle="error" error="solo datos númericos" sqref="G6:G10 G13" xr:uid="{00000000-0002-0000-0200-000000000000}"/>
  </dataValidations>
  <printOptions horizontalCentered="1"/>
  <pageMargins left="0.55118110236220474" right="0.31496062992125984" top="0.83125000000000004" bottom="0.94488188976377963" header="0.31496062992125984" footer="0.31496062992125984"/>
  <pageSetup paperSize="5" scale="30" orientation="landscape" r:id="rId1"/>
  <headerFooter>
    <oddHeader>&amp;L
&amp;C&amp;"Verdana,Normal"&amp;26&amp;K04+000
&amp;"Verdana,Negrita"SEGUIMIENTO 
ACUERDO DE GESTIÓN&amp;R
&amp;G</oddHeader>
    <oddFooter>&amp;L&amp;"Montserrat,Negrita"&amp;10&amp;K01+012Dirección: Calle 24A No. 59-42 Torre 4 Piso 3 
Centro Empresarial Sarmiento Angulo
Conmutador: (+601) 307 8038
Línea gratuita: 01 8000 119703&amp;K0070C0
&amp;K04+000
&amp;C
&amp;R&amp;P de &amp;N
FOR-GTH-310-112
16/08/2024 Version: 14</oddFooter>
  </headerFooter>
  <legacyDrawing r:id="rId2"/>
  <legacyDrawingHF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38"/>
  <sheetViews>
    <sheetView zoomScale="80" zoomScaleNormal="80" zoomScalePageLayoutView="80" workbookViewId="0">
      <selection activeCell="D11" sqref="D11"/>
    </sheetView>
  </sheetViews>
  <sheetFormatPr baseColWidth="10" defaultColWidth="10.71093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28515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7109375" style="1"/>
  </cols>
  <sheetData>
    <row r="2" spans="1:18" x14ac:dyDescent="0.25">
      <c r="B2" s="185" t="s">
        <v>116</v>
      </c>
      <c r="C2" s="185"/>
      <c r="D2" s="185"/>
      <c r="E2" s="185"/>
      <c r="F2" s="322"/>
      <c r="G2" s="322"/>
      <c r="H2" s="322"/>
      <c r="I2" s="322"/>
      <c r="J2" s="322"/>
      <c r="K2" s="322"/>
      <c r="L2" s="322"/>
      <c r="M2" s="322"/>
      <c r="N2" s="322"/>
      <c r="O2" s="322"/>
      <c r="P2" s="322"/>
      <c r="Q2" s="322"/>
      <c r="R2" s="322"/>
    </row>
    <row r="3" spans="1:18" x14ac:dyDescent="0.25">
      <c r="B3" s="201" t="s">
        <v>1</v>
      </c>
      <c r="C3" s="201"/>
      <c r="D3" s="201"/>
      <c r="E3" s="201"/>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117</v>
      </c>
      <c r="D8" s="6">
        <v>41715</v>
      </c>
      <c r="F8" s="7"/>
    </row>
    <row r="9" spans="1:18" x14ac:dyDescent="0.25">
      <c r="C9" s="195" t="s">
        <v>118</v>
      </c>
      <c r="D9" s="5" t="s">
        <v>119</v>
      </c>
      <c r="G9" s="7"/>
    </row>
    <row r="10" spans="1:18" x14ac:dyDescent="0.25">
      <c r="C10" s="195"/>
      <c r="D10" s="5" t="s">
        <v>13</v>
      </c>
    </row>
    <row r="11" spans="1:18" x14ac:dyDescent="0.25">
      <c r="C11" s="2" t="s">
        <v>120</v>
      </c>
      <c r="D11" s="5" t="s">
        <v>119</v>
      </c>
    </row>
    <row r="12" spans="1:18" x14ac:dyDescent="0.25">
      <c r="C12" s="2"/>
      <c r="D12" s="5" t="s">
        <v>121</v>
      </c>
    </row>
    <row r="13" spans="1:18" x14ac:dyDescent="0.25">
      <c r="D13" s="26"/>
    </row>
    <row r="14" spans="1:18" ht="15.75" thickBot="1" x14ac:dyDescent="0.3"/>
    <row r="15" spans="1:18" ht="15.75" thickBot="1" x14ac:dyDescent="0.3">
      <c r="A15" s="323" t="s">
        <v>14</v>
      </c>
      <c r="B15" s="324"/>
      <c r="C15" s="324"/>
      <c r="D15" s="324"/>
      <c r="E15" s="324"/>
      <c r="F15" s="324"/>
      <c r="G15" s="324"/>
      <c r="H15" s="325" t="s">
        <v>122</v>
      </c>
      <c r="I15" s="326"/>
      <c r="J15" s="326"/>
      <c r="K15" s="326"/>
      <c r="L15" s="326"/>
      <c r="M15" s="326"/>
      <c r="N15" s="326"/>
      <c r="O15" s="326"/>
      <c r="P15" s="326"/>
      <c r="Q15" s="326"/>
      <c r="R15" s="327"/>
    </row>
    <row r="16" spans="1:18" ht="28.5" customHeight="1" x14ac:dyDescent="0.25">
      <c r="A16" s="60" t="s">
        <v>17</v>
      </c>
      <c r="B16" s="60" t="s">
        <v>18</v>
      </c>
      <c r="C16" s="67" t="s">
        <v>19</v>
      </c>
      <c r="D16" s="60" t="s">
        <v>20</v>
      </c>
      <c r="E16" s="60" t="s">
        <v>123</v>
      </c>
      <c r="F16" s="60" t="s">
        <v>22</v>
      </c>
      <c r="G16" s="32" t="s">
        <v>23</v>
      </c>
      <c r="H16" s="317" t="s">
        <v>124</v>
      </c>
      <c r="I16" s="318"/>
      <c r="J16" s="318"/>
      <c r="K16" s="319"/>
      <c r="L16" s="60" t="s">
        <v>125</v>
      </c>
      <c r="M16" s="320" t="s">
        <v>126</v>
      </c>
      <c r="N16" s="206" t="s">
        <v>127</v>
      </c>
      <c r="O16" s="317" t="s">
        <v>128</v>
      </c>
      <c r="P16" s="319"/>
      <c r="Q16" s="317" t="s">
        <v>16</v>
      </c>
      <c r="R16" s="319"/>
    </row>
    <row r="17" spans="1:18" ht="30" customHeight="1" x14ac:dyDescent="0.25">
      <c r="A17" s="199" t="s">
        <v>26</v>
      </c>
      <c r="B17" s="200">
        <v>0.3</v>
      </c>
      <c r="C17" s="186" t="s">
        <v>27</v>
      </c>
      <c r="D17" s="9" t="s">
        <v>28</v>
      </c>
      <c r="E17" s="186">
        <v>4</v>
      </c>
      <c r="F17" s="186" t="s">
        <v>29</v>
      </c>
      <c r="G17" s="192" t="s">
        <v>30</v>
      </c>
      <c r="H17" s="58" t="s">
        <v>129</v>
      </c>
      <c r="I17" s="58" t="s">
        <v>130</v>
      </c>
      <c r="J17" s="58" t="s">
        <v>131</v>
      </c>
      <c r="K17" s="58" t="s">
        <v>132</v>
      </c>
      <c r="L17" s="8" t="s">
        <v>133</v>
      </c>
      <c r="M17" s="321"/>
      <c r="N17" s="207"/>
      <c r="O17" s="19" t="s">
        <v>134</v>
      </c>
      <c r="P17" s="19" t="s">
        <v>111</v>
      </c>
      <c r="Q17" s="19" t="s">
        <v>24</v>
      </c>
      <c r="R17" s="19" t="s">
        <v>25</v>
      </c>
    </row>
    <row r="18" spans="1:18" ht="45" customHeight="1" x14ac:dyDescent="0.25">
      <c r="A18" s="199"/>
      <c r="B18" s="199"/>
      <c r="C18" s="187"/>
      <c r="D18" s="10" t="s">
        <v>31</v>
      </c>
      <c r="E18" s="187"/>
      <c r="F18" s="187"/>
      <c r="G18" s="192"/>
      <c r="H18" s="331">
        <v>0.25</v>
      </c>
      <c r="I18" s="331">
        <f>1/E17</f>
        <v>0.25</v>
      </c>
      <c r="J18" s="331"/>
      <c r="K18" s="331"/>
      <c r="L18" s="328">
        <f>SUM(H18:K18)</f>
        <v>0.5</v>
      </c>
      <c r="M18" s="328">
        <f>2*B17/E17</f>
        <v>0.15</v>
      </c>
      <c r="N18" s="336" t="s">
        <v>135</v>
      </c>
      <c r="O18" s="336" t="s">
        <v>136</v>
      </c>
      <c r="P18" s="186" t="s">
        <v>137</v>
      </c>
      <c r="Q18" s="336" t="s">
        <v>138</v>
      </c>
      <c r="R18" s="186"/>
    </row>
    <row r="19" spans="1:18" ht="35.25" customHeight="1" x14ac:dyDescent="0.25">
      <c r="A19" s="199"/>
      <c r="B19" s="199"/>
      <c r="C19" s="187"/>
      <c r="D19" s="10" t="s">
        <v>32</v>
      </c>
      <c r="E19" s="187"/>
      <c r="F19" s="187"/>
      <c r="G19" s="192"/>
      <c r="H19" s="332"/>
      <c r="I19" s="334"/>
      <c r="J19" s="334"/>
      <c r="K19" s="334"/>
      <c r="L19" s="329"/>
      <c r="M19" s="329"/>
      <c r="N19" s="337"/>
      <c r="O19" s="337"/>
      <c r="P19" s="187"/>
      <c r="Q19" s="337"/>
      <c r="R19" s="187"/>
    </row>
    <row r="20" spans="1:18" ht="39.75" customHeight="1" x14ac:dyDescent="0.25">
      <c r="A20" s="199"/>
      <c r="B20" s="199"/>
      <c r="C20" s="188"/>
      <c r="D20" s="10" t="s">
        <v>33</v>
      </c>
      <c r="E20" s="188"/>
      <c r="F20" s="188"/>
      <c r="G20" s="192"/>
      <c r="H20" s="333"/>
      <c r="I20" s="335"/>
      <c r="J20" s="335"/>
      <c r="K20" s="335"/>
      <c r="L20" s="330"/>
      <c r="M20" s="330"/>
      <c r="N20" s="338"/>
      <c r="O20" s="338"/>
      <c r="P20" s="188"/>
      <c r="Q20" s="338"/>
      <c r="R20" s="188"/>
    </row>
    <row r="21" spans="1:18" ht="56.25" customHeight="1" x14ac:dyDescent="0.25">
      <c r="A21" s="205" t="s">
        <v>34</v>
      </c>
      <c r="B21" s="189">
        <v>0.4</v>
      </c>
      <c r="C21" s="186" t="s">
        <v>35</v>
      </c>
      <c r="D21" s="10" t="s">
        <v>139</v>
      </c>
      <c r="E21" s="186">
        <v>20</v>
      </c>
      <c r="F21" s="186" t="s">
        <v>37</v>
      </c>
      <c r="G21" s="186" t="s">
        <v>140</v>
      </c>
      <c r="H21" s="331">
        <v>0.08</v>
      </c>
      <c r="I21" s="331">
        <f>7/E21</f>
        <v>0.35</v>
      </c>
      <c r="J21" s="339"/>
      <c r="K21" s="186"/>
      <c r="L21" s="339">
        <f>+H21+I21+J21+K21</f>
        <v>0.43</v>
      </c>
      <c r="M21" s="339">
        <f>9*B21/E21</f>
        <v>0.18</v>
      </c>
      <c r="N21" s="186"/>
      <c r="O21" s="186"/>
      <c r="P21" s="186"/>
      <c r="Q21" s="186"/>
      <c r="R21" s="209"/>
    </row>
    <row r="22" spans="1:18" ht="47.25" customHeight="1" x14ac:dyDescent="0.25">
      <c r="A22" s="206"/>
      <c r="B22" s="190"/>
      <c r="C22" s="187"/>
      <c r="D22" s="10" t="s">
        <v>39</v>
      </c>
      <c r="E22" s="187"/>
      <c r="F22" s="187"/>
      <c r="G22" s="187"/>
      <c r="H22" s="334"/>
      <c r="I22" s="334"/>
      <c r="J22" s="187"/>
      <c r="K22" s="187"/>
      <c r="L22" s="340"/>
      <c r="M22" s="340"/>
      <c r="N22" s="187"/>
      <c r="O22" s="187"/>
      <c r="P22" s="187"/>
      <c r="Q22" s="187"/>
      <c r="R22" s="210"/>
    </row>
    <row r="23" spans="1:18" ht="57" customHeight="1" x14ac:dyDescent="0.25">
      <c r="A23" s="207"/>
      <c r="B23" s="191"/>
      <c r="C23" s="188"/>
      <c r="D23" s="10" t="s">
        <v>41</v>
      </c>
      <c r="E23" s="187"/>
      <c r="F23" s="188"/>
      <c r="G23" s="188"/>
      <c r="H23" s="335"/>
      <c r="I23" s="335"/>
      <c r="J23" s="188"/>
      <c r="K23" s="188"/>
      <c r="L23" s="341"/>
      <c r="M23" s="341"/>
      <c r="N23" s="188"/>
      <c r="O23" s="188"/>
      <c r="P23" s="188"/>
      <c r="Q23" s="188"/>
      <c r="R23" s="211"/>
    </row>
    <row r="24" spans="1:18" ht="55.5" customHeight="1" x14ac:dyDescent="0.25">
      <c r="A24" s="205" t="s">
        <v>43</v>
      </c>
      <c r="B24" s="189">
        <v>0.3</v>
      </c>
      <c r="C24" s="186" t="s">
        <v>44</v>
      </c>
      <c r="D24" s="10" t="s">
        <v>45</v>
      </c>
      <c r="E24" s="186">
        <v>15</v>
      </c>
      <c r="F24" s="186" t="s">
        <v>29</v>
      </c>
      <c r="G24" s="186" t="s">
        <v>42</v>
      </c>
      <c r="H24" s="331">
        <v>0.1</v>
      </c>
      <c r="I24" s="331">
        <f>5/E24</f>
        <v>0.33333333333333331</v>
      </c>
      <c r="J24" s="186"/>
      <c r="K24" s="186"/>
      <c r="L24" s="339">
        <f>+H24+I24+J24+K24</f>
        <v>0.43333333333333335</v>
      </c>
      <c r="M24" s="339">
        <f>8*B24/E24</f>
        <v>0.16</v>
      </c>
      <c r="N24" s="186"/>
      <c r="O24" s="186"/>
      <c r="P24" s="186"/>
      <c r="Q24" s="186"/>
      <c r="R24" s="186"/>
    </row>
    <row r="25" spans="1:18" ht="39.75" customHeight="1" x14ac:dyDescent="0.25">
      <c r="A25" s="206"/>
      <c r="B25" s="190"/>
      <c r="C25" s="187"/>
      <c r="D25" s="10" t="s">
        <v>46</v>
      </c>
      <c r="E25" s="187"/>
      <c r="F25" s="187"/>
      <c r="G25" s="187"/>
      <c r="H25" s="334"/>
      <c r="I25" s="334"/>
      <c r="J25" s="187"/>
      <c r="K25" s="187"/>
      <c r="L25" s="340"/>
      <c r="M25" s="340"/>
      <c r="N25" s="187"/>
      <c r="O25" s="187"/>
      <c r="P25" s="187"/>
      <c r="Q25" s="187"/>
      <c r="R25" s="187"/>
    </row>
    <row r="26" spans="1:18" ht="39" customHeight="1" x14ac:dyDescent="0.25">
      <c r="A26" s="207"/>
      <c r="B26" s="191"/>
      <c r="C26" s="188"/>
      <c r="D26" s="10" t="s">
        <v>47</v>
      </c>
      <c r="E26" s="188"/>
      <c r="F26" s="188"/>
      <c r="G26" s="188"/>
      <c r="H26" s="335"/>
      <c r="I26" s="335"/>
      <c r="J26" s="188"/>
      <c r="K26" s="188"/>
      <c r="L26" s="341"/>
      <c r="M26" s="341"/>
      <c r="N26" s="188"/>
      <c r="O26" s="188"/>
      <c r="P26" s="188"/>
      <c r="Q26" s="188"/>
      <c r="R26" s="188"/>
    </row>
    <row r="27" spans="1:18" ht="33.75" customHeight="1" x14ac:dyDescent="0.25">
      <c r="A27" s="19" t="s">
        <v>48</v>
      </c>
      <c r="B27" s="59">
        <f>SUM(B17:B26)</f>
        <v>1</v>
      </c>
      <c r="C27" s="59"/>
      <c r="D27" s="5"/>
      <c r="E27" s="5"/>
      <c r="F27" s="5"/>
      <c r="G27" s="10"/>
      <c r="H27" s="59">
        <f>SUM(H18:H26)</f>
        <v>0.43000000000000005</v>
      </c>
      <c r="I27" s="59">
        <f>SUM(I18:I26)</f>
        <v>0.93333333333333335</v>
      </c>
      <c r="J27" s="5"/>
      <c r="K27" s="5"/>
      <c r="L27" s="20">
        <f>SUM(L18:L26)/3</f>
        <v>0.45444444444444443</v>
      </c>
      <c r="M27" s="20">
        <f>SUM(M18:M26)</f>
        <v>0.49</v>
      </c>
      <c r="N27" s="5"/>
      <c r="O27" s="5"/>
      <c r="P27" s="5"/>
      <c r="Q27" s="5"/>
      <c r="R27" s="5"/>
    </row>
    <row r="28" spans="1:18" ht="29.25" customHeight="1" thickBot="1" x14ac:dyDescent="0.3">
      <c r="A28" s="12"/>
    </row>
    <row r="29" spans="1:18" ht="20.25" customHeight="1" x14ac:dyDescent="0.25">
      <c r="A29" s="12"/>
      <c r="D29" s="214"/>
      <c r="E29" s="215"/>
      <c r="F29" s="342"/>
      <c r="G29" s="343"/>
      <c r="H29" s="344"/>
      <c r="I29" s="21"/>
      <c r="J29" s="21"/>
      <c r="K29" s="21"/>
      <c r="L29" s="21"/>
      <c r="M29" s="21"/>
      <c r="N29" s="21"/>
      <c r="O29" s="21"/>
      <c r="P29" s="21"/>
      <c r="Q29" s="21"/>
      <c r="R29" s="21"/>
    </row>
    <row r="30" spans="1:18" ht="15.75" thickBot="1" x14ac:dyDescent="0.3">
      <c r="A30" s="12"/>
      <c r="D30" s="212" t="s">
        <v>49</v>
      </c>
      <c r="E30" s="213"/>
      <c r="F30" s="62"/>
      <c r="G30" s="213" t="s">
        <v>50</v>
      </c>
      <c r="H30" s="216"/>
      <c r="I30" s="22"/>
      <c r="J30" s="22"/>
      <c r="K30" s="22"/>
      <c r="L30" s="22"/>
      <c r="M30" s="22"/>
      <c r="N30" s="22"/>
      <c r="O30" s="22"/>
      <c r="P30" s="22"/>
      <c r="Q30" s="22"/>
      <c r="R30" s="22"/>
    </row>
    <row r="31" spans="1:18" ht="15.75" thickBot="1" x14ac:dyDescent="0.3">
      <c r="A31" s="12"/>
    </row>
    <row r="32" spans="1:18" ht="15.75" thickBot="1" x14ac:dyDescent="0.3">
      <c r="A32" s="12"/>
      <c r="B32" s="345" t="s">
        <v>141</v>
      </c>
      <c r="C32" s="326"/>
      <c r="D32" s="326"/>
      <c r="E32" s="326"/>
      <c r="F32" s="326"/>
      <c r="G32" s="326"/>
      <c r="H32" s="327"/>
      <c r="I32" s="31"/>
      <c r="J32" s="31"/>
      <c r="K32" s="31"/>
      <c r="L32" s="31"/>
      <c r="M32" s="31"/>
      <c r="N32" s="31"/>
      <c r="O32" s="31"/>
      <c r="P32" s="31"/>
      <c r="Q32" s="31"/>
      <c r="R32" s="31"/>
    </row>
    <row r="33" spans="1:18" ht="42.75" x14ac:dyDescent="0.25">
      <c r="A33" s="12"/>
      <c r="B33" s="13" t="s">
        <v>142</v>
      </c>
      <c r="C33" s="27" t="s">
        <v>143</v>
      </c>
      <c r="D33" s="14" t="s">
        <v>144</v>
      </c>
      <c r="E33" s="14" t="s">
        <v>145</v>
      </c>
      <c r="F33" s="14" t="s">
        <v>146</v>
      </c>
      <c r="G33" s="67" t="s">
        <v>147</v>
      </c>
      <c r="H33" s="67" t="s">
        <v>148</v>
      </c>
      <c r="I33" s="22"/>
      <c r="J33" s="22"/>
      <c r="K33" s="22"/>
      <c r="L33" s="22"/>
      <c r="M33" s="22"/>
      <c r="N33" s="22"/>
      <c r="O33" s="22"/>
      <c r="P33" s="22"/>
      <c r="Q33" s="22"/>
      <c r="R33" s="22"/>
    </row>
    <row r="34" spans="1:18" ht="105" x14ac:dyDescent="0.25">
      <c r="B34" s="23" t="s">
        <v>149</v>
      </c>
      <c r="C34" s="10" t="s">
        <v>150</v>
      </c>
      <c r="D34" s="10" t="s">
        <v>151</v>
      </c>
      <c r="E34" s="15">
        <v>41807</v>
      </c>
      <c r="F34" s="10" t="s">
        <v>152</v>
      </c>
      <c r="H34" s="16"/>
    </row>
    <row r="35" spans="1:18" ht="42.75" x14ac:dyDescent="0.25">
      <c r="B35" s="24" t="s">
        <v>153</v>
      </c>
      <c r="C35" s="28"/>
      <c r="D35" s="5"/>
      <c r="E35" s="5"/>
      <c r="F35" s="5"/>
      <c r="G35" s="5"/>
      <c r="H35" s="16"/>
    </row>
    <row r="36" spans="1:18" x14ac:dyDescent="0.25">
      <c r="B36" s="25" t="s">
        <v>71</v>
      </c>
      <c r="C36" s="29"/>
      <c r="D36" s="5"/>
      <c r="E36" s="5"/>
      <c r="F36" s="5"/>
      <c r="G36" s="5"/>
      <c r="H36" s="16"/>
    </row>
    <row r="37" spans="1:18" x14ac:dyDescent="0.25">
      <c r="B37" s="25" t="s">
        <v>154</v>
      </c>
      <c r="C37" s="29"/>
      <c r="D37" s="5"/>
      <c r="E37" s="5"/>
      <c r="F37" s="5"/>
      <c r="G37" s="5"/>
      <c r="H37" s="16"/>
    </row>
    <row r="38" spans="1:18" ht="15.75" thickBot="1" x14ac:dyDescent="0.3">
      <c r="B38" s="61" t="s">
        <v>155</v>
      </c>
      <c r="C38" s="30"/>
      <c r="D38" s="17"/>
      <c r="E38" s="17"/>
      <c r="F38" s="17"/>
      <c r="G38" s="17"/>
      <c r="H38" s="18"/>
    </row>
  </sheetData>
  <mergeCells count="66">
    <mergeCell ref="P21:P23"/>
    <mergeCell ref="P24:P26"/>
    <mergeCell ref="Q21:Q23"/>
    <mergeCell ref="Q24:Q26"/>
    <mergeCell ref="R21:R23"/>
    <mergeCell ref="R24:R26"/>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3"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R38"/>
  <sheetViews>
    <sheetView zoomScale="80" zoomScaleNormal="80" zoomScalePageLayoutView="80" workbookViewId="0">
      <selection activeCell="D24" sqref="D24"/>
    </sheetView>
  </sheetViews>
  <sheetFormatPr baseColWidth="10" defaultColWidth="10.71093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28515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7109375" style="1"/>
  </cols>
  <sheetData>
    <row r="2" spans="1:18" x14ac:dyDescent="0.25">
      <c r="B2" s="185" t="s">
        <v>116</v>
      </c>
      <c r="C2" s="185"/>
      <c r="D2" s="185"/>
      <c r="E2" s="185"/>
      <c r="F2" s="322"/>
      <c r="G2" s="322"/>
      <c r="H2" s="322"/>
      <c r="I2" s="322"/>
      <c r="J2" s="322"/>
      <c r="K2" s="322"/>
      <c r="L2" s="322"/>
      <c r="M2" s="322"/>
      <c r="N2" s="322"/>
      <c r="O2" s="322"/>
      <c r="P2" s="322"/>
      <c r="Q2" s="322"/>
      <c r="R2" s="322"/>
    </row>
    <row r="3" spans="1:18" x14ac:dyDescent="0.25">
      <c r="B3" s="201" t="s">
        <v>1</v>
      </c>
      <c r="C3" s="201"/>
      <c r="D3" s="201"/>
      <c r="E3" s="201"/>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117</v>
      </c>
      <c r="D8" s="6">
        <v>41715</v>
      </c>
      <c r="F8" s="7"/>
    </row>
    <row r="9" spans="1:18" x14ac:dyDescent="0.25">
      <c r="C9" s="195" t="s">
        <v>118</v>
      </c>
      <c r="D9" s="5" t="s">
        <v>119</v>
      </c>
      <c r="G9" s="7"/>
    </row>
    <row r="10" spans="1:18" x14ac:dyDescent="0.25">
      <c r="C10" s="195"/>
      <c r="D10" s="5" t="s">
        <v>13</v>
      </c>
    </row>
    <row r="11" spans="1:18" x14ac:dyDescent="0.25">
      <c r="C11" s="2" t="s">
        <v>120</v>
      </c>
      <c r="D11" s="5" t="s">
        <v>156</v>
      </c>
    </row>
    <row r="12" spans="1:18" x14ac:dyDescent="0.25">
      <c r="C12" s="2"/>
      <c r="D12" s="5" t="s">
        <v>157</v>
      </c>
    </row>
    <row r="13" spans="1:18" x14ac:dyDescent="0.25">
      <c r="D13" s="26"/>
    </row>
    <row r="14" spans="1:18" ht="15.75" thickBot="1" x14ac:dyDescent="0.3"/>
    <row r="15" spans="1:18" ht="15.75" thickBot="1" x14ac:dyDescent="0.3">
      <c r="A15" s="323" t="s">
        <v>14</v>
      </c>
      <c r="B15" s="324"/>
      <c r="C15" s="324"/>
      <c r="D15" s="324"/>
      <c r="E15" s="324"/>
      <c r="F15" s="324"/>
      <c r="G15" s="324"/>
      <c r="H15" s="325" t="s">
        <v>122</v>
      </c>
      <c r="I15" s="326"/>
      <c r="J15" s="326"/>
      <c r="K15" s="326"/>
      <c r="L15" s="326"/>
      <c r="M15" s="326"/>
      <c r="N15" s="326"/>
      <c r="O15" s="326"/>
      <c r="P15" s="326"/>
      <c r="Q15" s="326"/>
      <c r="R15" s="327"/>
    </row>
    <row r="16" spans="1:18" ht="28.5" customHeight="1" x14ac:dyDescent="0.25">
      <c r="A16" s="60" t="s">
        <v>17</v>
      </c>
      <c r="B16" s="60" t="s">
        <v>18</v>
      </c>
      <c r="C16" s="67" t="s">
        <v>19</v>
      </c>
      <c r="D16" s="60" t="s">
        <v>20</v>
      </c>
      <c r="E16" s="60" t="s">
        <v>123</v>
      </c>
      <c r="F16" s="60" t="s">
        <v>22</v>
      </c>
      <c r="G16" s="32" t="s">
        <v>23</v>
      </c>
      <c r="H16" s="317" t="s">
        <v>124</v>
      </c>
      <c r="I16" s="318"/>
      <c r="J16" s="318"/>
      <c r="K16" s="319"/>
      <c r="L16" s="60" t="s">
        <v>125</v>
      </c>
      <c r="M16" s="320" t="s">
        <v>126</v>
      </c>
      <c r="N16" s="206" t="s">
        <v>127</v>
      </c>
      <c r="O16" s="317" t="s">
        <v>128</v>
      </c>
      <c r="P16" s="319"/>
      <c r="Q16" s="317" t="s">
        <v>16</v>
      </c>
      <c r="R16" s="319"/>
    </row>
    <row r="17" spans="1:18" ht="30" customHeight="1" x14ac:dyDescent="0.25">
      <c r="A17" s="199" t="s">
        <v>26</v>
      </c>
      <c r="B17" s="200">
        <v>0.3</v>
      </c>
      <c r="C17" s="186" t="s">
        <v>27</v>
      </c>
      <c r="D17" s="9" t="s">
        <v>28</v>
      </c>
      <c r="E17" s="186">
        <v>4</v>
      </c>
      <c r="F17" s="186" t="s">
        <v>29</v>
      </c>
      <c r="G17" s="192" t="s">
        <v>30</v>
      </c>
      <c r="H17" s="58" t="s">
        <v>129</v>
      </c>
      <c r="I17" s="58" t="s">
        <v>130</v>
      </c>
      <c r="J17" s="58" t="s">
        <v>131</v>
      </c>
      <c r="K17" s="58" t="s">
        <v>132</v>
      </c>
      <c r="L17" s="8" t="s">
        <v>133</v>
      </c>
      <c r="M17" s="321"/>
      <c r="N17" s="207"/>
      <c r="O17" s="19" t="s">
        <v>134</v>
      </c>
      <c r="P17" s="19" t="s">
        <v>111</v>
      </c>
      <c r="Q17" s="19" t="s">
        <v>24</v>
      </c>
      <c r="R17" s="19" t="s">
        <v>25</v>
      </c>
    </row>
    <row r="18" spans="1:18" ht="45" customHeight="1" x14ac:dyDescent="0.25">
      <c r="A18" s="199"/>
      <c r="B18" s="199"/>
      <c r="C18" s="187"/>
      <c r="D18" s="10" t="s">
        <v>31</v>
      </c>
      <c r="E18" s="187"/>
      <c r="F18" s="187"/>
      <c r="G18" s="192"/>
      <c r="H18" s="331">
        <f>1/E17</f>
        <v>0.25</v>
      </c>
      <c r="I18" s="331">
        <f>+'Seguimiento 2'!I18:I20</f>
        <v>0.25</v>
      </c>
      <c r="J18" s="331">
        <f>2/E17</f>
        <v>0.5</v>
      </c>
      <c r="K18" s="331"/>
      <c r="L18" s="328">
        <f>+H18+I18+J18</f>
        <v>1</v>
      </c>
      <c r="M18" s="328">
        <f>4*B17/E17</f>
        <v>0.3</v>
      </c>
      <c r="N18" s="336" t="s">
        <v>135</v>
      </c>
      <c r="O18" s="336" t="s">
        <v>136</v>
      </c>
      <c r="P18" s="186" t="s">
        <v>137</v>
      </c>
      <c r="Q18" s="336" t="s">
        <v>138</v>
      </c>
      <c r="R18" s="186"/>
    </row>
    <row r="19" spans="1:18" ht="35.25" customHeight="1" x14ac:dyDescent="0.25">
      <c r="A19" s="199"/>
      <c r="B19" s="199"/>
      <c r="C19" s="187"/>
      <c r="D19" s="10" t="s">
        <v>32</v>
      </c>
      <c r="E19" s="187"/>
      <c r="F19" s="187"/>
      <c r="G19" s="192"/>
      <c r="H19" s="334"/>
      <c r="I19" s="334"/>
      <c r="J19" s="334"/>
      <c r="K19" s="334"/>
      <c r="L19" s="329"/>
      <c r="M19" s="329"/>
      <c r="N19" s="337"/>
      <c r="O19" s="337"/>
      <c r="P19" s="187"/>
      <c r="Q19" s="337"/>
      <c r="R19" s="187"/>
    </row>
    <row r="20" spans="1:18" ht="39.75" customHeight="1" x14ac:dyDescent="0.25">
      <c r="A20" s="199"/>
      <c r="B20" s="199"/>
      <c r="C20" s="188"/>
      <c r="D20" s="10" t="s">
        <v>33</v>
      </c>
      <c r="E20" s="188"/>
      <c r="F20" s="188"/>
      <c r="G20" s="192"/>
      <c r="H20" s="335"/>
      <c r="I20" s="335"/>
      <c r="J20" s="335"/>
      <c r="K20" s="335"/>
      <c r="L20" s="330"/>
      <c r="M20" s="330"/>
      <c r="N20" s="338"/>
      <c r="O20" s="338"/>
      <c r="P20" s="188"/>
      <c r="Q20" s="338"/>
      <c r="R20" s="188"/>
    </row>
    <row r="21" spans="1:18" ht="56.25" customHeight="1" x14ac:dyDescent="0.25">
      <c r="A21" s="205" t="s">
        <v>34</v>
      </c>
      <c r="B21" s="189">
        <v>0.4</v>
      </c>
      <c r="C21" s="186" t="s">
        <v>35</v>
      </c>
      <c r="D21" s="10" t="s">
        <v>139</v>
      </c>
      <c r="E21" s="186">
        <v>20</v>
      </c>
      <c r="F21" s="186" t="s">
        <v>37</v>
      </c>
      <c r="G21" s="186" t="s">
        <v>140</v>
      </c>
      <c r="H21" s="331">
        <f>7/25</f>
        <v>0.28000000000000003</v>
      </c>
      <c r="I21" s="339">
        <f>+'Seguimiento 2'!I21:I23</f>
        <v>0.35</v>
      </c>
      <c r="J21" s="331">
        <f>5/E21</f>
        <v>0.25</v>
      </c>
      <c r="K21" s="186"/>
      <c r="L21" s="339">
        <f>+H21+I21+J21+K21</f>
        <v>0.88</v>
      </c>
      <c r="M21" s="339">
        <f>+L21*B21</f>
        <v>0.35200000000000004</v>
      </c>
      <c r="N21" s="186"/>
      <c r="O21" s="186"/>
      <c r="P21" s="186"/>
      <c r="Q21" s="186"/>
      <c r="R21" s="186"/>
    </row>
    <row r="22" spans="1:18" ht="47.25" customHeight="1" x14ac:dyDescent="0.25">
      <c r="A22" s="206"/>
      <c r="B22" s="190"/>
      <c r="C22" s="187"/>
      <c r="D22" s="10" t="s">
        <v>39</v>
      </c>
      <c r="E22" s="187"/>
      <c r="F22" s="187"/>
      <c r="G22" s="187"/>
      <c r="H22" s="334"/>
      <c r="I22" s="187"/>
      <c r="J22" s="334"/>
      <c r="K22" s="187"/>
      <c r="L22" s="340"/>
      <c r="M22" s="340"/>
      <c r="N22" s="187"/>
      <c r="O22" s="187"/>
      <c r="P22" s="187"/>
      <c r="Q22" s="187"/>
      <c r="R22" s="187"/>
    </row>
    <row r="23" spans="1:18" ht="57" customHeight="1" x14ac:dyDescent="0.25">
      <c r="A23" s="207"/>
      <c r="B23" s="191"/>
      <c r="C23" s="188"/>
      <c r="D23" s="10" t="s">
        <v>41</v>
      </c>
      <c r="E23" s="187"/>
      <c r="F23" s="188"/>
      <c r="G23" s="188"/>
      <c r="H23" s="335"/>
      <c r="I23" s="188"/>
      <c r="J23" s="335"/>
      <c r="K23" s="188"/>
      <c r="L23" s="341"/>
      <c r="M23" s="341"/>
      <c r="N23" s="188"/>
      <c r="O23" s="188"/>
      <c r="P23" s="188"/>
      <c r="Q23" s="188"/>
      <c r="R23" s="188"/>
    </row>
    <row r="24" spans="1:18" ht="55.5" customHeight="1" x14ac:dyDescent="0.25">
      <c r="A24" s="205" t="s">
        <v>43</v>
      </c>
      <c r="B24" s="189">
        <v>0.3</v>
      </c>
      <c r="C24" s="186" t="s">
        <v>44</v>
      </c>
      <c r="D24" s="10" t="s">
        <v>45</v>
      </c>
      <c r="E24" s="186">
        <v>15</v>
      </c>
      <c r="F24" s="186" t="s">
        <v>29</v>
      </c>
      <c r="G24" s="186" t="s">
        <v>42</v>
      </c>
      <c r="H24" s="331">
        <f>3/30</f>
        <v>0.1</v>
      </c>
      <c r="I24" s="339">
        <f>+'Seguimiento 2'!I24:I26</f>
        <v>0.33333333333333331</v>
      </c>
      <c r="J24" s="331">
        <f>6/E24</f>
        <v>0.4</v>
      </c>
      <c r="K24" s="186"/>
      <c r="L24" s="339">
        <f>+H24+I24+J24+K24</f>
        <v>0.83333333333333337</v>
      </c>
      <c r="M24" s="339">
        <f>14*B24/E24</f>
        <v>0.28000000000000003</v>
      </c>
      <c r="N24" s="186"/>
      <c r="O24" s="186"/>
      <c r="P24" s="186"/>
      <c r="Q24" s="186"/>
      <c r="R24" s="186"/>
    </row>
    <row r="25" spans="1:18" ht="39.75" customHeight="1" x14ac:dyDescent="0.25">
      <c r="A25" s="206"/>
      <c r="B25" s="190"/>
      <c r="C25" s="187"/>
      <c r="D25" s="10" t="s">
        <v>46</v>
      </c>
      <c r="E25" s="187"/>
      <c r="F25" s="187"/>
      <c r="G25" s="187"/>
      <c r="H25" s="334"/>
      <c r="I25" s="187"/>
      <c r="J25" s="334"/>
      <c r="K25" s="187"/>
      <c r="L25" s="340"/>
      <c r="M25" s="340"/>
      <c r="N25" s="187"/>
      <c r="O25" s="187"/>
      <c r="P25" s="187"/>
      <c r="Q25" s="187"/>
      <c r="R25" s="187"/>
    </row>
    <row r="26" spans="1:18" ht="39" customHeight="1" x14ac:dyDescent="0.25">
      <c r="A26" s="207"/>
      <c r="B26" s="191"/>
      <c r="C26" s="188"/>
      <c r="D26" s="10" t="s">
        <v>47</v>
      </c>
      <c r="E26" s="188"/>
      <c r="F26" s="188"/>
      <c r="G26" s="188"/>
      <c r="H26" s="335"/>
      <c r="I26" s="188"/>
      <c r="J26" s="335"/>
      <c r="K26" s="188"/>
      <c r="L26" s="341"/>
      <c r="M26" s="341"/>
      <c r="N26" s="188"/>
      <c r="O26" s="188"/>
      <c r="P26" s="188"/>
      <c r="Q26" s="188"/>
      <c r="R26" s="188"/>
    </row>
    <row r="27" spans="1:18" ht="33.75" customHeight="1" x14ac:dyDescent="0.25">
      <c r="A27" s="19" t="s">
        <v>48</v>
      </c>
      <c r="B27" s="59">
        <f>SUM(B17:B26)</f>
        <v>1</v>
      </c>
      <c r="C27" s="59"/>
      <c r="D27" s="5"/>
      <c r="E27" s="5"/>
      <c r="F27" s="5"/>
      <c r="G27" s="10"/>
      <c r="H27" s="59">
        <f>SUM(H18:H26)</f>
        <v>0.63</v>
      </c>
      <c r="I27" s="59">
        <f>SUM(I18:I26)</f>
        <v>0.93333333333333335</v>
      </c>
      <c r="J27" s="59">
        <f>SUM(J18:J26)</f>
        <v>1.1499999999999999</v>
      </c>
      <c r="K27" s="5"/>
      <c r="L27" s="20">
        <f>SUM(L18:L26)/3</f>
        <v>0.9044444444444445</v>
      </c>
      <c r="M27" s="20">
        <f>SUM(M18:M26)</f>
        <v>0.93200000000000005</v>
      </c>
      <c r="N27" s="5"/>
      <c r="O27" s="5"/>
      <c r="P27" s="5"/>
      <c r="Q27" s="5"/>
      <c r="R27" s="5"/>
    </row>
    <row r="28" spans="1:18" ht="29.25" customHeight="1" thickBot="1" x14ac:dyDescent="0.3">
      <c r="A28" s="12"/>
    </row>
    <row r="29" spans="1:18" ht="20.25" customHeight="1" x14ac:dyDescent="0.25">
      <c r="A29" s="12"/>
      <c r="D29" s="214"/>
      <c r="E29" s="215"/>
      <c r="F29" s="342"/>
      <c r="G29" s="343"/>
      <c r="H29" s="344"/>
      <c r="I29" s="21"/>
      <c r="J29" s="21"/>
      <c r="K29" s="21"/>
      <c r="L29" s="21"/>
      <c r="M29" s="21"/>
      <c r="N29" s="21"/>
      <c r="O29" s="21"/>
      <c r="P29" s="21"/>
      <c r="Q29" s="21"/>
      <c r="R29" s="21"/>
    </row>
    <row r="30" spans="1:18" ht="15.75" thickBot="1" x14ac:dyDescent="0.3">
      <c r="A30" s="12"/>
      <c r="D30" s="212" t="s">
        <v>49</v>
      </c>
      <c r="E30" s="213"/>
      <c r="F30" s="62"/>
      <c r="G30" s="213" t="s">
        <v>50</v>
      </c>
      <c r="H30" s="216"/>
      <c r="I30" s="22"/>
      <c r="J30" s="22"/>
      <c r="K30" s="22"/>
      <c r="L30" s="22"/>
      <c r="M30" s="22"/>
      <c r="N30" s="22"/>
      <c r="O30" s="22"/>
      <c r="P30" s="22"/>
      <c r="Q30" s="22"/>
      <c r="R30" s="22"/>
    </row>
    <row r="31" spans="1:18" ht="15.75" thickBot="1" x14ac:dyDescent="0.3">
      <c r="A31" s="12"/>
    </row>
    <row r="32" spans="1:18" ht="15.75" thickBot="1" x14ac:dyDescent="0.3">
      <c r="A32" s="12"/>
      <c r="B32" s="345" t="s">
        <v>141</v>
      </c>
      <c r="C32" s="326"/>
      <c r="D32" s="326"/>
      <c r="E32" s="326"/>
      <c r="F32" s="326"/>
      <c r="G32" s="326"/>
      <c r="H32" s="327"/>
      <c r="I32" s="31"/>
      <c r="J32" s="31"/>
      <c r="K32" s="31"/>
      <c r="L32" s="31"/>
      <c r="M32" s="31"/>
      <c r="N32" s="31"/>
      <c r="O32" s="31"/>
      <c r="P32" s="31"/>
      <c r="Q32" s="31"/>
      <c r="R32" s="31"/>
    </row>
    <row r="33" spans="1:18" ht="42.75" x14ac:dyDescent="0.25">
      <c r="A33" s="12"/>
      <c r="B33" s="13" t="s">
        <v>142</v>
      </c>
      <c r="C33" s="27" t="s">
        <v>143</v>
      </c>
      <c r="D33" s="14" t="s">
        <v>144</v>
      </c>
      <c r="E33" s="14" t="s">
        <v>145</v>
      </c>
      <c r="F33" s="14" t="s">
        <v>146</v>
      </c>
      <c r="G33" s="67" t="s">
        <v>147</v>
      </c>
      <c r="H33" s="67" t="s">
        <v>148</v>
      </c>
      <c r="I33" s="22"/>
      <c r="J33" s="22"/>
      <c r="K33" s="22"/>
      <c r="L33" s="22"/>
      <c r="M33" s="22"/>
      <c r="N33" s="22"/>
      <c r="O33" s="22"/>
      <c r="P33" s="22"/>
      <c r="Q33" s="22"/>
      <c r="R33" s="22"/>
    </row>
    <row r="34" spans="1:18" ht="105" x14ac:dyDescent="0.25">
      <c r="B34" s="23" t="s">
        <v>149</v>
      </c>
      <c r="C34" s="10" t="s">
        <v>150</v>
      </c>
      <c r="D34" s="10" t="s">
        <v>151</v>
      </c>
      <c r="E34" s="15">
        <v>41807</v>
      </c>
      <c r="F34" s="10" t="s">
        <v>152</v>
      </c>
      <c r="H34" s="16"/>
    </row>
    <row r="35" spans="1:18" ht="42.75" x14ac:dyDescent="0.25">
      <c r="B35" s="24" t="s">
        <v>153</v>
      </c>
      <c r="C35" s="28"/>
      <c r="D35" s="5"/>
      <c r="E35" s="5"/>
      <c r="F35" s="5"/>
      <c r="G35" s="5"/>
      <c r="H35" s="16"/>
    </row>
    <row r="36" spans="1:18" x14ac:dyDescent="0.25">
      <c r="B36" s="25" t="s">
        <v>71</v>
      </c>
      <c r="C36" s="29"/>
      <c r="D36" s="5"/>
      <c r="E36" s="5"/>
      <c r="F36" s="5"/>
      <c r="G36" s="5"/>
      <c r="H36" s="16"/>
    </row>
    <row r="37" spans="1:18" x14ac:dyDescent="0.25">
      <c r="B37" s="25" t="s">
        <v>154</v>
      </c>
      <c r="C37" s="29"/>
      <c r="D37" s="5"/>
      <c r="E37" s="5"/>
      <c r="F37" s="5"/>
      <c r="G37" s="5"/>
      <c r="H37" s="16"/>
    </row>
    <row r="38" spans="1:18" ht="15.75" thickBot="1" x14ac:dyDescent="0.3">
      <c r="B38" s="61" t="s">
        <v>155</v>
      </c>
      <c r="C38" s="30"/>
      <c r="D38" s="17"/>
      <c r="E38" s="17"/>
      <c r="F38" s="17"/>
      <c r="G38" s="17"/>
      <c r="H38" s="18"/>
    </row>
  </sheetData>
  <mergeCells count="66">
    <mergeCell ref="P21:P23"/>
    <mergeCell ref="Q21:Q23"/>
    <mergeCell ref="P24:P26"/>
    <mergeCell ref="Q24:Q26"/>
    <mergeCell ref="R24:R26"/>
    <mergeCell ref="R21:R23"/>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2"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38"/>
  <sheetViews>
    <sheetView topLeftCell="E10" zoomScale="80" zoomScaleNormal="80" zoomScalePageLayoutView="80" workbookViewId="0">
      <selection activeCell="A15" sqref="A15:G15"/>
    </sheetView>
  </sheetViews>
  <sheetFormatPr baseColWidth="10" defaultColWidth="10.71093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28515625" style="1" customWidth="1"/>
    <col min="8" max="8" width="14.42578125" style="1" customWidth="1"/>
    <col min="9" max="9" width="14.71093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7109375" style="1"/>
  </cols>
  <sheetData>
    <row r="2" spans="1:18" x14ac:dyDescent="0.25">
      <c r="B2" s="185" t="s">
        <v>116</v>
      </c>
      <c r="C2" s="185"/>
      <c r="D2" s="185"/>
      <c r="E2" s="185"/>
      <c r="F2" s="322"/>
      <c r="G2" s="322"/>
      <c r="H2" s="322"/>
      <c r="I2" s="322"/>
      <c r="J2" s="322"/>
      <c r="K2" s="322"/>
      <c r="L2" s="322"/>
      <c r="M2" s="322"/>
      <c r="N2" s="322"/>
      <c r="O2" s="322"/>
      <c r="P2" s="322"/>
      <c r="Q2" s="322"/>
      <c r="R2" s="322"/>
    </row>
    <row r="3" spans="1:18" x14ac:dyDescent="0.25">
      <c r="B3" s="201" t="s">
        <v>1</v>
      </c>
      <c r="C3" s="201"/>
      <c r="D3" s="201"/>
      <c r="E3" s="201"/>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117</v>
      </c>
      <c r="D8" s="6">
        <v>41715</v>
      </c>
      <c r="F8" s="7"/>
    </row>
    <row r="9" spans="1:18" x14ac:dyDescent="0.25">
      <c r="C9" s="195" t="s">
        <v>118</v>
      </c>
      <c r="D9" s="5" t="s">
        <v>119</v>
      </c>
      <c r="G9" s="7"/>
    </row>
    <row r="10" spans="1:18" x14ac:dyDescent="0.25">
      <c r="C10" s="195"/>
      <c r="D10" s="5" t="s">
        <v>13</v>
      </c>
    </row>
    <row r="11" spans="1:18" x14ac:dyDescent="0.25">
      <c r="C11" s="2" t="s">
        <v>120</v>
      </c>
      <c r="D11" s="5" t="s">
        <v>158</v>
      </c>
    </row>
    <row r="12" spans="1:18" x14ac:dyDescent="0.25">
      <c r="C12" s="2"/>
      <c r="D12" s="5" t="s">
        <v>13</v>
      </c>
    </row>
    <row r="13" spans="1:18" x14ac:dyDescent="0.25">
      <c r="D13" s="26"/>
    </row>
    <row r="14" spans="1:18" ht="15.75" thickBot="1" x14ac:dyDescent="0.3"/>
    <row r="15" spans="1:18" ht="15.75" thickBot="1" x14ac:dyDescent="0.3">
      <c r="A15" s="323" t="s">
        <v>14</v>
      </c>
      <c r="B15" s="324"/>
      <c r="C15" s="324"/>
      <c r="D15" s="324"/>
      <c r="E15" s="324"/>
      <c r="F15" s="324"/>
      <c r="G15" s="324"/>
      <c r="H15" s="325" t="s">
        <v>122</v>
      </c>
      <c r="I15" s="326"/>
      <c r="J15" s="326"/>
      <c r="K15" s="326"/>
      <c r="L15" s="326"/>
      <c r="M15" s="326"/>
      <c r="N15" s="326"/>
      <c r="O15" s="326"/>
      <c r="P15" s="326"/>
      <c r="Q15" s="326"/>
      <c r="R15" s="327"/>
    </row>
    <row r="16" spans="1:18" ht="28.5" customHeight="1" x14ac:dyDescent="0.25">
      <c r="A16" s="60" t="s">
        <v>17</v>
      </c>
      <c r="B16" s="60" t="s">
        <v>18</v>
      </c>
      <c r="C16" s="67" t="s">
        <v>19</v>
      </c>
      <c r="D16" s="60" t="s">
        <v>20</v>
      </c>
      <c r="E16" s="60" t="s">
        <v>123</v>
      </c>
      <c r="F16" s="60" t="s">
        <v>22</v>
      </c>
      <c r="G16" s="32" t="s">
        <v>23</v>
      </c>
      <c r="H16" s="317" t="s">
        <v>124</v>
      </c>
      <c r="I16" s="318"/>
      <c r="J16" s="318"/>
      <c r="K16" s="319"/>
      <c r="L16" s="60" t="s">
        <v>125</v>
      </c>
      <c r="M16" s="320" t="s">
        <v>126</v>
      </c>
      <c r="N16" s="206" t="s">
        <v>127</v>
      </c>
      <c r="O16" s="317" t="s">
        <v>128</v>
      </c>
      <c r="P16" s="319"/>
      <c r="Q16" s="317" t="s">
        <v>16</v>
      </c>
      <c r="R16" s="319"/>
    </row>
    <row r="17" spans="1:18" ht="30" customHeight="1" x14ac:dyDescent="0.25">
      <c r="A17" s="199" t="s">
        <v>26</v>
      </c>
      <c r="B17" s="200">
        <v>0.3</v>
      </c>
      <c r="C17" s="186" t="s">
        <v>27</v>
      </c>
      <c r="D17" s="9" t="s">
        <v>28</v>
      </c>
      <c r="E17" s="186">
        <v>4</v>
      </c>
      <c r="F17" s="186" t="s">
        <v>29</v>
      </c>
      <c r="G17" s="192" t="s">
        <v>30</v>
      </c>
      <c r="H17" s="58" t="s">
        <v>129</v>
      </c>
      <c r="I17" s="58" t="s">
        <v>130</v>
      </c>
      <c r="J17" s="58" t="s">
        <v>131</v>
      </c>
      <c r="K17" s="58" t="s">
        <v>132</v>
      </c>
      <c r="L17" s="8" t="s">
        <v>133</v>
      </c>
      <c r="M17" s="321"/>
      <c r="N17" s="207"/>
      <c r="O17" s="19" t="s">
        <v>134</v>
      </c>
      <c r="P17" s="19" t="s">
        <v>111</v>
      </c>
      <c r="Q17" s="19" t="s">
        <v>24</v>
      </c>
      <c r="R17" s="19" t="s">
        <v>25</v>
      </c>
    </row>
    <row r="18" spans="1:18" ht="45" customHeight="1" x14ac:dyDescent="0.25">
      <c r="A18" s="199"/>
      <c r="B18" s="199"/>
      <c r="C18" s="187"/>
      <c r="D18" s="10" t="s">
        <v>31</v>
      </c>
      <c r="E18" s="187"/>
      <c r="F18" s="187"/>
      <c r="G18" s="192"/>
      <c r="H18" s="331">
        <f>1/E17</f>
        <v>0.25</v>
      </c>
      <c r="I18" s="331">
        <f>+'Seguimiento 2'!I18:I20</f>
        <v>0.25</v>
      </c>
      <c r="J18" s="331">
        <f>+'Seguimiento 3'!J18:J20</f>
        <v>0.5</v>
      </c>
      <c r="K18" s="331">
        <v>0</v>
      </c>
      <c r="L18" s="328">
        <f>+H18+I18+J18+K18</f>
        <v>1</v>
      </c>
      <c r="M18" s="328">
        <f>4*B17/E17</f>
        <v>0.3</v>
      </c>
      <c r="N18" s="336" t="s">
        <v>135</v>
      </c>
      <c r="O18" s="336" t="s">
        <v>136</v>
      </c>
      <c r="P18" s="186" t="s">
        <v>137</v>
      </c>
      <c r="Q18" s="336" t="s">
        <v>138</v>
      </c>
      <c r="R18" s="186"/>
    </row>
    <row r="19" spans="1:18" ht="35.25" customHeight="1" x14ac:dyDescent="0.25">
      <c r="A19" s="199"/>
      <c r="B19" s="199"/>
      <c r="C19" s="187"/>
      <c r="D19" s="10" t="s">
        <v>32</v>
      </c>
      <c r="E19" s="187"/>
      <c r="F19" s="187"/>
      <c r="G19" s="192"/>
      <c r="H19" s="334"/>
      <c r="I19" s="334"/>
      <c r="J19" s="334"/>
      <c r="K19" s="334"/>
      <c r="L19" s="329"/>
      <c r="M19" s="329"/>
      <c r="N19" s="337"/>
      <c r="O19" s="337"/>
      <c r="P19" s="187"/>
      <c r="Q19" s="337"/>
      <c r="R19" s="187"/>
    </row>
    <row r="20" spans="1:18" ht="39.75" customHeight="1" x14ac:dyDescent="0.25">
      <c r="A20" s="199"/>
      <c r="B20" s="199"/>
      <c r="C20" s="188"/>
      <c r="D20" s="10" t="s">
        <v>33</v>
      </c>
      <c r="E20" s="188"/>
      <c r="F20" s="188"/>
      <c r="G20" s="192"/>
      <c r="H20" s="335"/>
      <c r="I20" s="335"/>
      <c r="J20" s="335"/>
      <c r="K20" s="335"/>
      <c r="L20" s="330"/>
      <c r="M20" s="330"/>
      <c r="N20" s="338"/>
      <c r="O20" s="338"/>
      <c r="P20" s="188"/>
      <c r="Q20" s="338"/>
      <c r="R20" s="188"/>
    </row>
    <row r="21" spans="1:18" ht="56.25" customHeight="1" x14ac:dyDescent="0.25">
      <c r="A21" s="205" t="s">
        <v>34</v>
      </c>
      <c r="B21" s="189">
        <v>0.4</v>
      </c>
      <c r="C21" s="186" t="s">
        <v>35</v>
      </c>
      <c r="D21" s="10" t="s">
        <v>139</v>
      </c>
      <c r="E21" s="186">
        <v>20</v>
      </c>
      <c r="F21" s="186" t="s">
        <v>37</v>
      </c>
      <c r="G21" s="186" t="s">
        <v>140</v>
      </c>
      <c r="H21" s="331">
        <f>7/25</f>
        <v>0.28000000000000003</v>
      </c>
      <c r="I21" s="339">
        <f>+'Seguimiento 2'!I21:I23</f>
        <v>0.35</v>
      </c>
      <c r="J21" s="339">
        <f>+'Seguimiento 3'!J21:J23</f>
        <v>0.25</v>
      </c>
      <c r="K21" s="331">
        <f>8/E21</f>
        <v>0.4</v>
      </c>
      <c r="L21" s="339">
        <f>+H21+I21+J21+K21</f>
        <v>1.28</v>
      </c>
      <c r="M21" s="339">
        <f>22*B21/E21</f>
        <v>0.44000000000000006</v>
      </c>
      <c r="N21" s="186"/>
      <c r="O21" s="186"/>
      <c r="P21" s="186"/>
      <c r="Q21" s="186"/>
      <c r="R21" s="209"/>
    </row>
    <row r="22" spans="1:18" ht="47.25" customHeight="1" x14ac:dyDescent="0.25">
      <c r="A22" s="206"/>
      <c r="B22" s="190"/>
      <c r="C22" s="187"/>
      <c r="D22" s="10" t="s">
        <v>39</v>
      </c>
      <c r="E22" s="187"/>
      <c r="F22" s="187"/>
      <c r="G22" s="187"/>
      <c r="H22" s="334"/>
      <c r="I22" s="187"/>
      <c r="J22" s="187"/>
      <c r="K22" s="334"/>
      <c r="L22" s="340"/>
      <c r="M22" s="340"/>
      <c r="N22" s="187"/>
      <c r="O22" s="187"/>
      <c r="P22" s="187"/>
      <c r="Q22" s="187"/>
      <c r="R22" s="210"/>
    </row>
    <row r="23" spans="1:18" ht="57" customHeight="1" x14ac:dyDescent="0.25">
      <c r="A23" s="207"/>
      <c r="B23" s="191"/>
      <c r="C23" s="188"/>
      <c r="D23" s="10" t="s">
        <v>41</v>
      </c>
      <c r="E23" s="187"/>
      <c r="F23" s="188"/>
      <c r="G23" s="188"/>
      <c r="H23" s="335"/>
      <c r="I23" s="188"/>
      <c r="J23" s="188"/>
      <c r="K23" s="335"/>
      <c r="L23" s="341"/>
      <c r="M23" s="341"/>
      <c r="N23" s="188"/>
      <c r="O23" s="188"/>
      <c r="P23" s="188"/>
      <c r="Q23" s="188"/>
      <c r="R23" s="211"/>
    </row>
    <row r="24" spans="1:18" ht="55.5" customHeight="1" x14ac:dyDescent="0.25">
      <c r="A24" s="205" t="s">
        <v>43</v>
      </c>
      <c r="B24" s="189">
        <v>0.3</v>
      </c>
      <c r="C24" s="186" t="s">
        <v>44</v>
      </c>
      <c r="D24" s="10" t="s">
        <v>45</v>
      </c>
      <c r="E24" s="186">
        <v>15</v>
      </c>
      <c r="F24" s="186" t="s">
        <v>29</v>
      </c>
      <c r="G24" s="186" t="s">
        <v>42</v>
      </c>
      <c r="H24" s="331">
        <f>3/30</f>
        <v>0.1</v>
      </c>
      <c r="I24" s="339">
        <f>+'Seguimiento 2'!I24:I26</f>
        <v>0.33333333333333331</v>
      </c>
      <c r="J24" s="339">
        <f>+'Seguimiento 3'!J24:J26</f>
        <v>0.4</v>
      </c>
      <c r="K24" s="331">
        <f>1/E24</f>
        <v>6.6666666666666666E-2</v>
      </c>
      <c r="L24" s="339">
        <f>+H24+I24+J24+K24</f>
        <v>0.9</v>
      </c>
      <c r="M24" s="339">
        <f>15*B24/E24</f>
        <v>0.3</v>
      </c>
      <c r="N24" s="186"/>
      <c r="O24" s="186"/>
      <c r="P24" s="186"/>
      <c r="Q24" s="186"/>
      <c r="R24" s="186"/>
    </row>
    <row r="25" spans="1:18" ht="39.75" customHeight="1" x14ac:dyDescent="0.25">
      <c r="A25" s="206"/>
      <c r="B25" s="190"/>
      <c r="C25" s="187"/>
      <c r="D25" s="10" t="s">
        <v>46</v>
      </c>
      <c r="E25" s="187"/>
      <c r="F25" s="187"/>
      <c r="G25" s="187"/>
      <c r="H25" s="334"/>
      <c r="I25" s="187"/>
      <c r="J25" s="187"/>
      <c r="K25" s="334"/>
      <c r="L25" s="340"/>
      <c r="M25" s="340"/>
      <c r="N25" s="187"/>
      <c r="O25" s="187"/>
      <c r="P25" s="187"/>
      <c r="Q25" s="187"/>
      <c r="R25" s="187"/>
    </row>
    <row r="26" spans="1:18" ht="39" customHeight="1" x14ac:dyDescent="0.25">
      <c r="A26" s="207"/>
      <c r="B26" s="191"/>
      <c r="C26" s="188"/>
      <c r="D26" s="10" t="s">
        <v>47</v>
      </c>
      <c r="E26" s="188"/>
      <c r="F26" s="188"/>
      <c r="G26" s="188"/>
      <c r="H26" s="335"/>
      <c r="I26" s="188"/>
      <c r="J26" s="188"/>
      <c r="K26" s="335"/>
      <c r="L26" s="341"/>
      <c r="M26" s="341"/>
      <c r="N26" s="188"/>
      <c r="O26" s="188"/>
      <c r="P26" s="188"/>
      <c r="Q26" s="188"/>
      <c r="R26" s="188"/>
    </row>
    <row r="27" spans="1:18" ht="33.75" customHeight="1" x14ac:dyDescent="0.25">
      <c r="A27" s="19" t="s">
        <v>48</v>
      </c>
      <c r="B27" s="59">
        <f>SUM(B17:B26)</f>
        <v>1</v>
      </c>
      <c r="C27" s="59"/>
      <c r="D27" s="5"/>
      <c r="E27" s="5"/>
      <c r="F27" s="5"/>
      <c r="G27" s="10"/>
      <c r="H27" s="59">
        <f>SUM(H18:H26)</f>
        <v>0.63</v>
      </c>
      <c r="I27" s="59">
        <f>SUM(I18:I26)</f>
        <v>0.93333333333333335</v>
      </c>
      <c r="J27" s="59">
        <f>SUM(J18:J26)</f>
        <v>1.1499999999999999</v>
      </c>
      <c r="K27" s="59">
        <f>SUM(K18:K26)</f>
        <v>0.46666666666666667</v>
      </c>
      <c r="L27" s="20">
        <f>SUM(L18:L26)/3</f>
        <v>1.06</v>
      </c>
      <c r="M27" s="20">
        <f>SUM(M18:M26)</f>
        <v>1.04</v>
      </c>
      <c r="N27" s="5"/>
      <c r="O27" s="5"/>
      <c r="P27" s="5"/>
      <c r="Q27" s="5"/>
      <c r="R27" s="5"/>
    </row>
    <row r="28" spans="1:18" ht="29.25" customHeight="1" thickBot="1" x14ac:dyDescent="0.3">
      <c r="A28" s="12"/>
    </row>
    <row r="29" spans="1:18" ht="20.25" customHeight="1" x14ac:dyDescent="0.25">
      <c r="A29" s="12"/>
      <c r="D29" s="214"/>
      <c r="E29" s="215"/>
      <c r="F29" s="342"/>
      <c r="G29" s="343"/>
      <c r="H29" s="344"/>
      <c r="I29" s="21"/>
      <c r="J29" s="21"/>
      <c r="K29" s="21"/>
      <c r="L29" s="21"/>
      <c r="M29" s="21"/>
      <c r="N29" s="21"/>
      <c r="O29" s="21"/>
      <c r="P29" s="21"/>
      <c r="Q29" s="21"/>
      <c r="R29" s="21"/>
    </row>
    <row r="30" spans="1:18" ht="15.75" thickBot="1" x14ac:dyDescent="0.3">
      <c r="A30" s="12"/>
      <c r="D30" s="212" t="s">
        <v>49</v>
      </c>
      <c r="E30" s="213"/>
      <c r="F30" s="62"/>
      <c r="G30" s="213" t="s">
        <v>50</v>
      </c>
      <c r="H30" s="216"/>
      <c r="I30" s="22"/>
      <c r="J30" s="22"/>
      <c r="K30" s="22"/>
      <c r="L30" s="22"/>
      <c r="M30" s="22"/>
      <c r="N30" s="22"/>
      <c r="O30" s="22"/>
      <c r="P30" s="22"/>
      <c r="Q30" s="22"/>
      <c r="R30" s="22"/>
    </row>
    <row r="31" spans="1:18" ht="15.75" thickBot="1" x14ac:dyDescent="0.3">
      <c r="A31" s="12"/>
    </row>
    <row r="32" spans="1:18" ht="15.75" thickBot="1" x14ac:dyDescent="0.3">
      <c r="A32" s="12"/>
      <c r="B32" s="345" t="s">
        <v>141</v>
      </c>
      <c r="C32" s="326"/>
      <c r="D32" s="326"/>
      <c r="E32" s="326"/>
      <c r="F32" s="326"/>
      <c r="G32" s="326"/>
      <c r="H32" s="327"/>
      <c r="I32" s="31"/>
      <c r="J32" s="31"/>
      <c r="K32" s="31"/>
      <c r="L32" s="31"/>
      <c r="M32" s="31"/>
      <c r="N32" s="31"/>
      <c r="O32" s="31"/>
      <c r="P32" s="31"/>
      <c r="Q32" s="31"/>
      <c r="R32" s="31"/>
    </row>
    <row r="33" spans="1:18" ht="42.75" x14ac:dyDescent="0.25">
      <c r="A33" s="12"/>
      <c r="B33" s="13" t="s">
        <v>142</v>
      </c>
      <c r="C33" s="27" t="s">
        <v>143</v>
      </c>
      <c r="D33" s="14" t="s">
        <v>144</v>
      </c>
      <c r="E33" s="14" t="s">
        <v>145</v>
      </c>
      <c r="F33" s="14" t="s">
        <v>146</v>
      </c>
      <c r="G33" s="67" t="s">
        <v>147</v>
      </c>
      <c r="H33" s="67" t="s">
        <v>148</v>
      </c>
      <c r="I33" s="22"/>
      <c r="J33" s="22"/>
      <c r="K33" s="22"/>
      <c r="L33" s="22"/>
      <c r="M33" s="22"/>
      <c r="N33" s="22"/>
      <c r="O33" s="22"/>
      <c r="P33" s="22"/>
      <c r="Q33" s="22"/>
      <c r="R33" s="22"/>
    </row>
    <row r="34" spans="1:18" ht="105" x14ac:dyDescent="0.25">
      <c r="B34" s="23" t="s">
        <v>149</v>
      </c>
      <c r="C34" s="10" t="s">
        <v>150</v>
      </c>
      <c r="D34" s="10" t="s">
        <v>151</v>
      </c>
      <c r="E34" s="15">
        <v>41807</v>
      </c>
      <c r="F34" s="10" t="s">
        <v>152</v>
      </c>
      <c r="H34" s="16"/>
    </row>
    <row r="35" spans="1:18" ht="42.75" x14ac:dyDescent="0.25">
      <c r="B35" s="24" t="s">
        <v>153</v>
      </c>
      <c r="C35" s="28"/>
      <c r="D35" s="5"/>
      <c r="E35" s="5"/>
      <c r="F35" s="5"/>
      <c r="G35" s="5"/>
      <c r="H35" s="16"/>
    </row>
    <row r="36" spans="1:18" x14ac:dyDescent="0.25">
      <c r="B36" s="25" t="s">
        <v>71</v>
      </c>
      <c r="C36" s="29"/>
      <c r="D36" s="5"/>
      <c r="E36" s="5"/>
      <c r="F36" s="5"/>
      <c r="G36" s="5"/>
      <c r="H36" s="16"/>
    </row>
    <row r="37" spans="1:18" x14ac:dyDescent="0.25">
      <c r="B37" s="25" t="s">
        <v>154</v>
      </c>
      <c r="C37" s="29"/>
      <c r="D37" s="5"/>
      <c r="E37" s="5"/>
      <c r="F37" s="5"/>
      <c r="G37" s="5"/>
      <c r="H37" s="16"/>
    </row>
    <row r="38" spans="1:18" ht="15.75" thickBot="1" x14ac:dyDescent="0.3">
      <c r="B38" s="61" t="s">
        <v>155</v>
      </c>
      <c r="C38" s="30"/>
      <c r="D38" s="17"/>
      <c r="E38" s="17"/>
      <c r="F38" s="17"/>
      <c r="G38" s="17"/>
      <c r="H38" s="18"/>
    </row>
  </sheetData>
  <mergeCells count="66">
    <mergeCell ref="Q21:Q23"/>
    <mergeCell ref="Q24:Q26"/>
    <mergeCell ref="R21:R23"/>
    <mergeCell ref="R24:R26"/>
    <mergeCell ref="K24:K26"/>
    <mergeCell ref="M24:M26"/>
    <mergeCell ref="N21:N23"/>
    <mergeCell ref="N24:N26"/>
    <mergeCell ref="O21:O23"/>
    <mergeCell ref="P21:P23"/>
    <mergeCell ref="O24:O26"/>
    <mergeCell ref="P24:P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1"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17"/>
  <sheetViews>
    <sheetView zoomScale="80" zoomScaleNormal="80" zoomScalePageLayoutView="80" workbookViewId="0">
      <selection activeCell="N13" sqref="N13"/>
    </sheetView>
  </sheetViews>
  <sheetFormatPr baseColWidth="10" defaultColWidth="10.71093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28515625" style="1" customWidth="1"/>
    <col min="8" max="8" width="14.42578125" style="1" customWidth="1"/>
    <col min="9" max="9" width="14.7109375" style="1" customWidth="1"/>
    <col min="10" max="10" width="13" style="1" customWidth="1"/>
    <col min="11" max="11" width="13.42578125" style="1" customWidth="1"/>
    <col min="12" max="13" width="15.42578125" style="1" customWidth="1"/>
    <col min="14" max="16384" width="10.7109375" style="1"/>
  </cols>
  <sheetData>
    <row r="2" spans="1:13" x14ac:dyDescent="0.25">
      <c r="B2" s="185" t="s">
        <v>116</v>
      </c>
      <c r="C2" s="185"/>
      <c r="D2" s="185"/>
      <c r="E2" s="185"/>
      <c r="F2" s="322"/>
      <c r="G2" s="322"/>
      <c r="H2" s="322"/>
      <c r="I2" s="322"/>
      <c r="J2" s="322"/>
      <c r="K2" s="322"/>
      <c r="L2" s="322"/>
      <c r="M2" s="322"/>
    </row>
    <row r="3" spans="1:13" ht="15.75" thickBot="1" x14ac:dyDescent="0.3"/>
    <row r="4" spans="1:13" ht="15.75" thickBot="1" x14ac:dyDescent="0.3">
      <c r="A4" s="323" t="s">
        <v>14</v>
      </c>
      <c r="B4" s="324"/>
      <c r="C4" s="324"/>
      <c r="D4" s="324"/>
      <c r="E4" s="324"/>
      <c r="F4" s="324"/>
      <c r="G4" s="324"/>
      <c r="H4" s="325" t="s">
        <v>122</v>
      </c>
      <c r="I4" s="326"/>
      <c r="J4" s="326"/>
      <c r="K4" s="326"/>
      <c r="L4" s="326"/>
      <c r="M4" s="326"/>
    </row>
    <row r="5" spans="1:13" ht="28.5" customHeight="1" x14ac:dyDescent="0.25">
      <c r="A5" s="60" t="s">
        <v>17</v>
      </c>
      <c r="B5" s="60" t="s">
        <v>18</v>
      </c>
      <c r="C5" s="67" t="s">
        <v>19</v>
      </c>
      <c r="D5" s="60" t="s">
        <v>20</v>
      </c>
      <c r="E5" s="60" t="s">
        <v>123</v>
      </c>
      <c r="F5" s="60" t="s">
        <v>22</v>
      </c>
      <c r="G5" s="32" t="s">
        <v>23</v>
      </c>
      <c r="H5" s="317" t="s">
        <v>124</v>
      </c>
      <c r="I5" s="318"/>
      <c r="J5" s="318"/>
      <c r="K5" s="319"/>
      <c r="L5" s="60" t="s">
        <v>125</v>
      </c>
      <c r="M5" s="320" t="s">
        <v>126</v>
      </c>
    </row>
    <row r="6" spans="1:13" ht="30" customHeight="1" x14ac:dyDescent="0.25">
      <c r="A6" s="199" t="s">
        <v>26</v>
      </c>
      <c r="B6" s="200">
        <v>0.3</v>
      </c>
      <c r="C6" s="186" t="s">
        <v>27</v>
      </c>
      <c r="D6" s="9" t="s">
        <v>28</v>
      </c>
      <c r="E6" s="186">
        <v>4</v>
      </c>
      <c r="F6" s="186" t="s">
        <v>29</v>
      </c>
      <c r="G6" s="192" t="s">
        <v>30</v>
      </c>
      <c r="H6" s="58" t="s">
        <v>129</v>
      </c>
      <c r="I6" s="58" t="s">
        <v>130</v>
      </c>
      <c r="J6" s="58" t="s">
        <v>131</v>
      </c>
      <c r="K6" s="58" t="s">
        <v>132</v>
      </c>
      <c r="L6" s="8" t="s">
        <v>133</v>
      </c>
      <c r="M6" s="321"/>
    </row>
    <row r="7" spans="1:13" ht="45" customHeight="1" x14ac:dyDescent="0.25">
      <c r="A7" s="199"/>
      <c r="B7" s="199"/>
      <c r="C7" s="187"/>
      <c r="D7" s="10" t="s">
        <v>31</v>
      </c>
      <c r="E7" s="187"/>
      <c r="F7" s="187"/>
      <c r="G7" s="192"/>
      <c r="H7" s="331">
        <f>1/E6</f>
        <v>0.25</v>
      </c>
      <c r="I7" s="331">
        <v>0.25</v>
      </c>
      <c r="J7" s="331">
        <v>0.5</v>
      </c>
      <c r="K7" s="331">
        <v>0</v>
      </c>
      <c r="L7" s="328">
        <f>+H7+I7+J7+K7</f>
        <v>1</v>
      </c>
      <c r="M7" s="328">
        <f>4*B6/E6</f>
        <v>0.3</v>
      </c>
    </row>
    <row r="8" spans="1:13" ht="35.25" customHeight="1" x14ac:dyDescent="0.25">
      <c r="A8" s="199"/>
      <c r="B8" s="199"/>
      <c r="C8" s="187"/>
      <c r="D8" s="10" t="s">
        <v>32</v>
      </c>
      <c r="E8" s="187"/>
      <c r="F8" s="187"/>
      <c r="G8" s="192"/>
      <c r="H8" s="334"/>
      <c r="I8" s="334"/>
      <c r="J8" s="334"/>
      <c r="K8" s="334"/>
      <c r="L8" s="329"/>
      <c r="M8" s="329"/>
    </row>
    <row r="9" spans="1:13" ht="39.75" customHeight="1" x14ac:dyDescent="0.25">
      <c r="A9" s="199"/>
      <c r="B9" s="199"/>
      <c r="C9" s="188"/>
      <c r="D9" s="10" t="s">
        <v>33</v>
      </c>
      <c r="E9" s="188"/>
      <c r="F9" s="188"/>
      <c r="G9" s="192"/>
      <c r="H9" s="335"/>
      <c r="I9" s="335"/>
      <c r="J9" s="335"/>
      <c r="K9" s="335"/>
      <c r="L9" s="330"/>
      <c r="M9" s="330"/>
    </row>
    <row r="10" spans="1:13" ht="56.25" customHeight="1" x14ac:dyDescent="0.25">
      <c r="A10" s="205" t="s">
        <v>34</v>
      </c>
      <c r="B10" s="189">
        <v>0.4</v>
      </c>
      <c r="C10" s="186" t="s">
        <v>35</v>
      </c>
      <c r="D10" s="10" t="s">
        <v>139</v>
      </c>
      <c r="E10" s="186">
        <v>20</v>
      </c>
      <c r="F10" s="186" t="s">
        <v>37</v>
      </c>
      <c r="G10" s="186" t="s">
        <v>140</v>
      </c>
      <c r="H10" s="331">
        <f>7/25</f>
        <v>0.28000000000000003</v>
      </c>
      <c r="I10" s="339">
        <v>0.35</v>
      </c>
      <c r="J10" s="339">
        <v>0.25</v>
      </c>
      <c r="K10" s="331">
        <f>8/E10</f>
        <v>0.4</v>
      </c>
      <c r="L10" s="339">
        <f>+H10+I10+J10+K10</f>
        <v>1.28</v>
      </c>
      <c r="M10" s="339">
        <f>22*B10/E10</f>
        <v>0.44000000000000006</v>
      </c>
    </row>
    <row r="11" spans="1:13" ht="47.25" customHeight="1" x14ac:dyDescent="0.25">
      <c r="A11" s="206"/>
      <c r="B11" s="190"/>
      <c r="C11" s="187"/>
      <c r="D11" s="10" t="s">
        <v>39</v>
      </c>
      <c r="E11" s="187"/>
      <c r="F11" s="187"/>
      <c r="G11" s="187"/>
      <c r="H11" s="334"/>
      <c r="I11" s="187"/>
      <c r="J11" s="187"/>
      <c r="K11" s="334"/>
      <c r="L11" s="340"/>
      <c r="M11" s="340"/>
    </row>
    <row r="12" spans="1:13" ht="57" customHeight="1" x14ac:dyDescent="0.25">
      <c r="A12" s="207"/>
      <c r="B12" s="191"/>
      <c r="C12" s="188"/>
      <c r="D12" s="10" t="s">
        <v>41</v>
      </c>
      <c r="E12" s="187"/>
      <c r="F12" s="188"/>
      <c r="G12" s="188"/>
      <c r="H12" s="335"/>
      <c r="I12" s="188"/>
      <c r="J12" s="188"/>
      <c r="K12" s="335"/>
      <c r="L12" s="341"/>
      <c r="M12" s="341"/>
    </row>
    <row r="13" spans="1:13" ht="55.5" customHeight="1" x14ac:dyDescent="0.25">
      <c r="A13" s="205" t="s">
        <v>43</v>
      </c>
      <c r="B13" s="189">
        <v>0.3</v>
      </c>
      <c r="C13" s="186" t="s">
        <v>44</v>
      </c>
      <c r="D13" s="10" t="s">
        <v>45</v>
      </c>
      <c r="E13" s="186">
        <v>15</v>
      </c>
      <c r="F13" s="186" t="s">
        <v>29</v>
      </c>
      <c r="G13" s="186" t="s">
        <v>42</v>
      </c>
      <c r="H13" s="331">
        <f>3/30</f>
        <v>0.1</v>
      </c>
      <c r="I13" s="339">
        <v>0.33</v>
      </c>
      <c r="J13" s="339">
        <v>0.4</v>
      </c>
      <c r="K13" s="331">
        <f>1/E13</f>
        <v>6.6666666666666666E-2</v>
      </c>
      <c r="L13" s="339">
        <f>+H13+I13+J13+K13</f>
        <v>0.89666666666666672</v>
      </c>
      <c r="M13" s="339">
        <f>15*B13/E13</f>
        <v>0.3</v>
      </c>
    </row>
    <row r="14" spans="1:13" ht="39.75" customHeight="1" x14ac:dyDescent="0.25">
      <c r="A14" s="206"/>
      <c r="B14" s="190"/>
      <c r="C14" s="187"/>
      <c r="D14" s="10" t="s">
        <v>46</v>
      </c>
      <c r="E14" s="187"/>
      <c r="F14" s="187"/>
      <c r="G14" s="187"/>
      <c r="H14" s="334"/>
      <c r="I14" s="187"/>
      <c r="J14" s="187"/>
      <c r="K14" s="334"/>
      <c r="L14" s="340"/>
      <c r="M14" s="340"/>
    </row>
    <row r="15" spans="1:13" ht="39" customHeight="1" x14ac:dyDescent="0.25">
      <c r="A15" s="207"/>
      <c r="B15" s="191"/>
      <c r="C15" s="188"/>
      <c r="D15" s="10" t="s">
        <v>47</v>
      </c>
      <c r="E15" s="188"/>
      <c r="F15" s="188"/>
      <c r="G15" s="188"/>
      <c r="H15" s="335"/>
      <c r="I15" s="188"/>
      <c r="J15" s="188"/>
      <c r="K15" s="335"/>
      <c r="L15" s="341"/>
      <c r="M15" s="341"/>
    </row>
    <row r="16" spans="1:13" ht="33.75" customHeight="1" x14ac:dyDescent="0.25">
      <c r="A16" s="19" t="s">
        <v>48</v>
      </c>
      <c r="B16" s="59">
        <f>SUM(B6:B15)</f>
        <v>1</v>
      </c>
      <c r="C16" s="59"/>
      <c r="D16" s="5"/>
      <c r="E16" s="5"/>
      <c r="F16" s="5"/>
      <c r="G16" s="10"/>
      <c r="H16" s="59">
        <f>SUM(H7:H15)</f>
        <v>0.63</v>
      </c>
      <c r="I16" s="59">
        <f>SUM(I7:I15)</f>
        <v>0.92999999999999994</v>
      </c>
      <c r="J16" s="59">
        <f>SUM(J7:J15)</f>
        <v>1.1499999999999999</v>
      </c>
      <c r="K16" s="59">
        <f>SUM(K7:K15)</f>
        <v>0.46666666666666667</v>
      </c>
      <c r="L16" s="20">
        <f>SUM(L7:L15)/3</f>
        <v>1.058888888888889</v>
      </c>
      <c r="M16" s="20">
        <f>SUM(M7:M15)</f>
        <v>1.04</v>
      </c>
    </row>
    <row r="17" spans="1:1" ht="29.25" customHeight="1" x14ac:dyDescent="0.25">
      <c r="A17" s="12"/>
    </row>
  </sheetData>
  <mergeCells count="41">
    <mergeCell ref="M13:M15"/>
    <mergeCell ref="A13:A15"/>
    <mergeCell ref="B13:B15"/>
    <mergeCell ref="C13:C15"/>
    <mergeCell ref="E13:E15"/>
    <mergeCell ref="F13:F15"/>
    <mergeCell ref="G13:G15"/>
    <mergeCell ref="H13:H15"/>
    <mergeCell ref="I13:I15"/>
    <mergeCell ref="J13:J15"/>
    <mergeCell ref="K13:K15"/>
    <mergeCell ref="L13:L15"/>
    <mergeCell ref="M10:M12"/>
    <mergeCell ref="G10:G12"/>
    <mergeCell ref="H10:H12"/>
    <mergeCell ref="I10:I12"/>
    <mergeCell ref="J10:J12"/>
    <mergeCell ref="K10:K12"/>
    <mergeCell ref="L10:L12"/>
    <mergeCell ref="A10:A12"/>
    <mergeCell ref="B10:B12"/>
    <mergeCell ref="C10:C12"/>
    <mergeCell ref="E10:E12"/>
    <mergeCell ref="F10:F12"/>
    <mergeCell ref="M7:M9"/>
    <mergeCell ref="A6:A9"/>
    <mergeCell ref="B6:B9"/>
    <mergeCell ref="C6:C9"/>
    <mergeCell ref="E6:E9"/>
    <mergeCell ref="F6:F9"/>
    <mergeCell ref="G6:G9"/>
    <mergeCell ref="H7:H9"/>
    <mergeCell ref="I7:I9"/>
    <mergeCell ref="J7:J9"/>
    <mergeCell ref="K7:K9"/>
    <mergeCell ref="L7:L9"/>
    <mergeCell ref="B2:M2"/>
    <mergeCell ref="A4:G4"/>
    <mergeCell ref="H4:M4"/>
    <mergeCell ref="H5:K5"/>
    <mergeCell ref="M5:M6"/>
  </mergeCells>
  <conditionalFormatting sqref="L7">
    <cfRule type="cellIs" dxfId="0"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7109375" customWidth="1"/>
    <col min="3" max="3" width="15.7109375" customWidth="1"/>
    <col min="4" max="4" width="19.7109375" customWidth="1"/>
    <col min="8" max="8" width="15.28515625" customWidth="1"/>
    <col min="9" max="9" width="17.7109375" customWidth="1"/>
  </cols>
  <sheetData>
    <row r="1" spans="2:9" ht="25.5" customHeight="1" thickBot="1" x14ac:dyDescent="0.3"/>
    <row r="2" spans="2:9" ht="15.75" hidden="1" thickBot="1" x14ac:dyDescent="0.3"/>
    <row r="3" spans="2:9" ht="38.25" customHeight="1" thickBot="1" x14ac:dyDescent="0.3">
      <c r="B3" s="357" t="s">
        <v>159</v>
      </c>
      <c r="C3" s="358"/>
      <c r="D3" s="358"/>
      <c r="E3" s="358"/>
      <c r="F3" s="358"/>
      <c r="G3" s="358"/>
      <c r="H3" s="358"/>
      <c r="I3" s="359"/>
    </row>
    <row r="4" spans="2:9" ht="15.75" thickBot="1" x14ac:dyDescent="0.3">
      <c r="B4" s="355" t="s">
        <v>160</v>
      </c>
      <c r="C4" s="351"/>
      <c r="D4" s="351"/>
      <c r="E4" s="360" t="s">
        <v>161</v>
      </c>
      <c r="F4" s="361"/>
      <c r="G4" s="362"/>
      <c r="H4" s="351" t="s">
        <v>162</v>
      </c>
      <c r="I4" s="352"/>
    </row>
    <row r="5" spans="2:9" ht="15.75" thickBot="1" x14ac:dyDescent="0.3">
      <c r="B5" s="356"/>
      <c r="C5" s="353"/>
      <c r="D5" s="353"/>
      <c r="E5" s="48">
        <v>1</v>
      </c>
      <c r="F5" s="49">
        <v>2</v>
      </c>
      <c r="G5" s="49">
        <v>3</v>
      </c>
      <c r="H5" s="353"/>
      <c r="I5" s="354"/>
    </row>
    <row r="6" spans="2:9" ht="30.75" customHeight="1" x14ac:dyDescent="0.25">
      <c r="B6" s="47">
        <v>1</v>
      </c>
      <c r="C6" s="366" t="s">
        <v>163</v>
      </c>
      <c r="D6" s="366"/>
      <c r="E6" s="50"/>
      <c r="F6" s="50"/>
      <c r="G6" s="50"/>
      <c r="H6" s="363"/>
      <c r="I6" s="364"/>
    </row>
    <row r="7" spans="2:9" ht="39" customHeight="1" x14ac:dyDescent="0.25">
      <c r="B7" s="46">
        <v>2</v>
      </c>
      <c r="C7" s="350" t="s">
        <v>164</v>
      </c>
      <c r="D7" s="350"/>
      <c r="E7" s="44"/>
      <c r="F7" s="44"/>
      <c r="G7" s="44"/>
      <c r="H7" s="348"/>
      <c r="I7" s="349"/>
    </row>
    <row r="8" spans="2:9" ht="30" customHeight="1" x14ac:dyDescent="0.25">
      <c r="B8" s="46">
        <v>3</v>
      </c>
      <c r="C8" s="350" t="s">
        <v>165</v>
      </c>
      <c r="D8" s="350"/>
      <c r="E8" s="44"/>
      <c r="F8" s="44"/>
      <c r="G8" s="44"/>
      <c r="H8" s="348"/>
      <c r="I8" s="349"/>
    </row>
    <row r="9" spans="2:9" ht="34.5" customHeight="1" x14ac:dyDescent="0.25">
      <c r="B9" s="46">
        <v>4</v>
      </c>
      <c r="C9" s="350" t="s">
        <v>166</v>
      </c>
      <c r="D9" s="350"/>
      <c r="E9" s="44"/>
      <c r="F9" s="44"/>
      <c r="G9" s="44"/>
      <c r="H9" s="348"/>
      <c r="I9" s="349"/>
    </row>
    <row r="10" spans="2:9" ht="30.75" customHeight="1" x14ac:dyDescent="0.25">
      <c r="B10" s="46">
        <v>5</v>
      </c>
      <c r="C10" s="350" t="s">
        <v>167</v>
      </c>
      <c r="D10" s="350"/>
      <c r="E10" s="44"/>
      <c r="F10" s="44"/>
      <c r="G10" s="44"/>
      <c r="H10" s="348"/>
      <c r="I10" s="349"/>
    </row>
    <row r="11" spans="2:9" ht="33.75" customHeight="1" x14ac:dyDescent="0.25">
      <c r="B11" s="46">
        <v>6</v>
      </c>
      <c r="C11" s="350" t="s">
        <v>168</v>
      </c>
      <c r="D11" s="350"/>
      <c r="E11" s="44"/>
      <c r="F11" s="44"/>
      <c r="G11" s="44"/>
      <c r="H11" s="348"/>
      <c r="I11" s="349"/>
    </row>
    <row r="12" spans="2:9" ht="25.5" customHeight="1" x14ac:dyDescent="0.25">
      <c r="B12" s="46">
        <v>7</v>
      </c>
      <c r="C12" s="350" t="s">
        <v>169</v>
      </c>
      <c r="D12" s="350"/>
      <c r="E12" s="45"/>
      <c r="F12" s="45"/>
      <c r="G12" s="45"/>
      <c r="H12" s="346"/>
      <c r="I12" s="347"/>
    </row>
    <row r="13" spans="2:9" ht="46.5" customHeight="1" x14ac:dyDescent="0.25">
      <c r="B13" s="46">
        <v>8</v>
      </c>
      <c r="C13" s="350" t="s">
        <v>170</v>
      </c>
      <c r="D13" s="350"/>
      <c r="E13" s="45"/>
      <c r="F13" s="45"/>
      <c r="G13" s="45"/>
      <c r="H13" s="346"/>
      <c r="I13" s="347"/>
    </row>
    <row r="14" spans="2:9" ht="30.75" customHeight="1" x14ac:dyDescent="0.25">
      <c r="B14" s="46">
        <v>9</v>
      </c>
      <c r="C14" s="350" t="s">
        <v>171</v>
      </c>
      <c r="D14" s="350"/>
      <c r="E14" s="45"/>
      <c r="F14" s="45"/>
      <c r="G14" s="45"/>
      <c r="H14" s="346"/>
      <c r="I14" s="347"/>
    </row>
    <row r="15" spans="2:9" x14ac:dyDescent="0.25">
      <c r="B15" s="46">
        <v>10</v>
      </c>
      <c r="C15" s="350"/>
      <c r="D15" s="350"/>
      <c r="E15" s="45"/>
      <c r="F15" s="45"/>
      <c r="G15" s="45"/>
      <c r="H15" s="346"/>
      <c r="I15" s="347"/>
    </row>
    <row r="16" spans="2:9" x14ac:dyDescent="0.25">
      <c r="B16" s="46">
        <v>11</v>
      </c>
      <c r="C16" s="350"/>
      <c r="D16" s="350"/>
      <c r="E16" s="45"/>
      <c r="F16" s="45"/>
      <c r="G16" s="45"/>
      <c r="H16" s="346"/>
      <c r="I16" s="347"/>
    </row>
    <row r="17" spans="2:9" x14ac:dyDescent="0.25">
      <c r="B17" s="46">
        <v>12</v>
      </c>
      <c r="C17" s="350"/>
      <c r="D17" s="350"/>
      <c r="E17" s="45"/>
      <c r="F17" s="45"/>
      <c r="G17" s="45"/>
      <c r="H17" s="346"/>
      <c r="I17" s="347"/>
    </row>
    <row r="18" spans="2:9" ht="15.75" thickBot="1" x14ac:dyDescent="0.3"/>
    <row r="19" spans="2:9" ht="11.25" customHeight="1" thickBot="1" x14ac:dyDescent="0.3">
      <c r="B19" s="365" t="s">
        <v>172</v>
      </c>
      <c r="C19" s="365"/>
      <c r="D19" s="365"/>
      <c r="E19" s="365"/>
      <c r="F19" s="365"/>
      <c r="G19" s="365"/>
      <c r="H19" s="365"/>
      <c r="I19" s="365"/>
    </row>
    <row r="20" spans="2:9" ht="6.75" customHeight="1" thickBot="1" x14ac:dyDescent="0.3">
      <c r="B20" s="365"/>
      <c r="C20" s="365"/>
      <c r="D20" s="365"/>
      <c r="E20" s="365"/>
      <c r="F20" s="365"/>
      <c r="G20" s="365"/>
      <c r="H20" s="365"/>
      <c r="I20" s="365"/>
    </row>
  </sheetData>
  <mergeCells count="29">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 ref="H4:I5"/>
    <mergeCell ref="B4:D5"/>
    <mergeCell ref="B3:I3"/>
    <mergeCell ref="E4:G4"/>
    <mergeCell ref="H6:I6"/>
    <mergeCell ref="H12:I12"/>
    <mergeCell ref="H10:I10"/>
    <mergeCell ref="C11:D11"/>
    <mergeCell ref="C12:D12"/>
    <mergeCell ref="H8:I8"/>
    <mergeCell ref="H9:I9"/>
    <mergeCell ref="H11:I11"/>
    <mergeCell ref="C10:D10"/>
  </mergeCells>
  <pageMargins left="0.7" right="0.7" top="0.75" bottom="0.75" header="0.3" footer="0.3"/>
  <pageSetup scale="80" orientation="portrait" r:id="rId1"/>
  <legacy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79998168889431442"/>
  </sheetPr>
  <dimension ref="A1:J69"/>
  <sheetViews>
    <sheetView view="pageLayout" zoomScale="70" zoomScaleNormal="100" zoomScaleSheetLayoutView="90" zoomScalePageLayoutView="70" workbookViewId="0">
      <selection activeCell="C9" sqref="C9:I9"/>
    </sheetView>
  </sheetViews>
  <sheetFormatPr baseColWidth="10" defaultColWidth="10.7109375" defaultRowHeight="18" x14ac:dyDescent="0.35"/>
  <cols>
    <col min="1" max="1" width="2.42578125" style="88" customWidth="1"/>
    <col min="2" max="2" width="4" style="88" customWidth="1"/>
    <col min="3" max="3" width="26.42578125" style="88" customWidth="1"/>
    <col min="4" max="4" width="66.28515625" style="89" customWidth="1"/>
    <col min="5" max="5" width="11.140625" style="88" customWidth="1"/>
    <col min="6" max="6" width="10.7109375" style="88" customWidth="1"/>
    <col min="7" max="7" width="14.85546875" style="88" customWidth="1"/>
    <col min="8" max="8" width="16.28515625" style="88" customWidth="1"/>
    <col min="9" max="9" width="14.28515625" style="88" customWidth="1"/>
    <col min="10" max="10" width="32.7109375" style="88" customWidth="1"/>
    <col min="11" max="16384" width="10.7109375" style="88"/>
  </cols>
  <sheetData>
    <row r="1" spans="1:10" ht="18.75" thickBot="1" x14ac:dyDescent="0.4"/>
    <row r="2" spans="1:10" ht="24.75" customHeight="1" thickBot="1" x14ac:dyDescent="0.4">
      <c r="A2" s="87"/>
      <c r="B2" s="368" t="s">
        <v>173</v>
      </c>
      <c r="C2" s="369"/>
      <c r="D2" s="369"/>
      <c r="E2" s="369"/>
      <c r="F2" s="369"/>
      <c r="G2" s="369"/>
      <c r="H2" s="369"/>
      <c r="I2" s="369"/>
      <c r="J2" s="370"/>
    </row>
    <row r="3" spans="1:10" ht="5.0999999999999996" customHeight="1" thickBot="1" x14ac:dyDescent="0.4">
      <c r="A3" s="87"/>
    </row>
    <row r="4" spans="1:10" ht="19.5" customHeight="1" thickBot="1" x14ac:dyDescent="0.4">
      <c r="A4" s="87"/>
      <c r="B4" s="371" t="s">
        <v>174</v>
      </c>
      <c r="C4" s="372"/>
      <c r="D4" s="372"/>
      <c r="E4" s="372"/>
      <c r="F4" s="372"/>
      <c r="G4" s="372"/>
      <c r="H4" s="372"/>
      <c r="I4" s="372"/>
      <c r="J4" s="373"/>
    </row>
    <row r="5" spans="1:10" ht="16.5" customHeight="1" x14ac:dyDescent="0.35">
      <c r="A5" s="87"/>
      <c r="B5" s="90"/>
      <c r="C5" s="374" t="s">
        <v>175</v>
      </c>
      <c r="D5" s="374"/>
      <c r="E5" s="374"/>
      <c r="F5" s="374"/>
      <c r="G5" s="374"/>
      <c r="H5" s="374"/>
      <c r="I5" s="374"/>
      <c r="J5" s="91">
        <v>5</v>
      </c>
    </row>
    <row r="6" spans="1:10" ht="14.25" customHeight="1" x14ac:dyDescent="0.35">
      <c r="A6" s="87"/>
      <c r="B6" s="92"/>
      <c r="C6" s="367" t="s">
        <v>176</v>
      </c>
      <c r="D6" s="367"/>
      <c r="E6" s="367"/>
      <c r="F6" s="367"/>
      <c r="G6" s="367"/>
      <c r="H6" s="367"/>
      <c r="I6" s="367"/>
      <c r="J6" s="93">
        <v>4</v>
      </c>
    </row>
    <row r="7" spans="1:10" ht="15.75" customHeight="1" x14ac:dyDescent="0.35">
      <c r="A7" s="87"/>
      <c r="B7" s="92"/>
      <c r="C7" s="367" t="s">
        <v>60</v>
      </c>
      <c r="D7" s="367"/>
      <c r="E7" s="367"/>
      <c r="F7" s="367"/>
      <c r="G7" s="367"/>
      <c r="H7" s="367"/>
      <c r="I7" s="367"/>
      <c r="J7" s="93">
        <v>3</v>
      </c>
    </row>
    <row r="8" spans="1:10" ht="15" customHeight="1" x14ac:dyDescent="0.35">
      <c r="A8" s="87"/>
      <c r="B8" s="92"/>
      <c r="C8" s="367" t="s">
        <v>63</v>
      </c>
      <c r="D8" s="367"/>
      <c r="E8" s="367"/>
      <c r="F8" s="367"/>
      <c r="G8" s="367"/>
      <c r="H8" s="367"/>
      <c r="I8" s="367"/>
      <c r="J8" s="93">
        <v>2</v>
      </c>
    </row>
    <row r="9" spans="1:10" ht="17.25" customHeight="1" thickBot="1" x14ac:dyDescent="0.4">
      <c r="A9" s="87"/>
      <c r="B9" s="94"/>
      <c r="C9" s="375" t="s">
        <v>177</v>
      </c>
      <c r="D9" s="376"/>
      <c r="E9" s="376"/>
      <c r="F9" s="376"/>
      <c r="G9" s="376"/>
      <c r="H9" s="376"/>
      <c r="I9" s="376"/>
      <c r="J9" s="95">
        <v>1</v>
      </c>
    </row>
    <row r="10" spans="1:10" ht="12.75" customHeight="1" thickBot="1" x14ac:dyDescent="0.4">
      <c r="A10" s="87"/>
      <c r="B10" s="87"/>
      <c r="C10" s="96"/>
      <c r="D10" s="96"/>
      <c r="E10" s="96"/>
      <c r="F10" s="96"/>
      <c r="G10" s="96"/>
      <c r="H10" s="96"/>
      <c r="I10" s="96"/>
      <c r="J10" s="97"/>
    </row>
    <row r="11" spans="1:10" ht="32.25" customHeight="1" x14ac:dyDescent="0.35">
      <c r="A11" s="87"/>
      <c r="B11" s="377" t="s">
        <v>178</v>
      </c>
      <c r="C11" s="378"/>
      <c r="D11" s="378" t="s">
        <v>179</v>
      </c>
      <c r="E11" s="378" t="s">
        <v>180</v>
      </c>
      <c r="F11" s="378"/>
      <c r="G11" s="378"/>
      <c r="H11" s="391" t="s">
        <v>181</v>
      </c>
      <c r="I11" s="383" t="s">
        <v>182</v>
      </c>
      <c r="J11" s="385" t="s">
        <v>183</v>
      </c>
    </row>
    <row r="12" spans="1:10" ht="21.75" customHeight="1" x14ac:dyDescent="0.35">
      <c r="A12" s="87"/>
      <c r="B12" s="379"/>
      <c r="C12" s="380"/>
      <c r="D12" s="380"/>
      <c r="E12" s="98" t="s">
        <v>184</v>
      </c>
      <c r="F12" s="98" t="s">
        <v>185</v>
      </c>
      <c r="G12" s="98" t="s">
        <v>276</v>
      </c>
      <c r="H12" s="392"/>
      <c r="I12" s="384"/>
      <c r="J12" s="386"/>
    </row>
    <row r="13" spans="1:10" ht="15" customHeight="1" x14ac:dyDescent="0.35">
      <c r="A13" s="87"/>
      <c r="B13" s="381"/>
      <c r="C13" s="382"/>
      <c r="D13" s="382"/>
      <c r="E13" s="99">
        <v>0.6</v>
      </c>
      <c r="F13" s="99">
        <v>0.2</v>
      </c>
      <c r="G13" s="99">
        <v>0.2</v>
      </c>
      <c r="H13" s="393"/>
      <c r="I13" s="384"/>
      <c r="J13" s="387"/>
    </row>
    <row r="14" spans="1:10" ht="24.75" customHeight="1" x14ac:dyDescent="0.35">
      <c r="A14" s="87"/>
      <c r="B14" s="388">
        <v>1</v>
      </c>
      <c r="C14" s="388" t="s">
        <v>242</v>
      </c>
      <c r="D14" s="100" t="s">
        <v>236</v>
      </c>
      <c r="E14" s="101"/>
      <c r="F14" s="101"/>
      <c r="G14" s="101"/>
      <c r="H14" s="389"/>
      <c r="I14" s="389">
        <f>SUM(E21:G21)</f>
        <v>0</v>
      </c>
      <c r="J14" s="390"/>
    </row>
    <row r="15" spans="1:10" ht="22.5" customHeight="1" x14ac:dyDescent="0.35">
      <c r="A15" s="87"/>
      <c r="B15" s="388"/>
      <c r="C15" s="388"/>
      <c r="D15" s="102" t="s">
        <v>237</v>
      </c>
      <c r="E15" s="101"/>
      <c r="F15" s="101"/>
      <c r="G15" s="101"/>
      <c r="H15" s="389"/>
      <c r="I15" s="389"/>
      <c r="J15" s="390"/>
    </row>
    <row r="16" spans="1:10" ht="22.5" customHeight="1" x14ac:dyDescent="0.35">
      <c r="A16" s="87"/>
      <c r="B16" s="388"/>
      <c r="C16" s="388"/>
      <c r="D16" s="102" t="s">
        <v>238</v>
      </c>
      <c r="E16" s="101"/>
      <c r="F16" s="101"/>
      <c r="G16" s="101"/>
      <c r="H16" s="389"/>
      <c r="I16" s="389"/>
      <c r="J16" s="390"/>
    </row>
    <row r="17" spans="1:10" ht="25.5" x14ac:dyDescent="0.35">
      <c r="A17" s="87"/>
      <c r="B17" s="388"/>
      <c r="C17" s="388"/>
      <c r="D17" s="100" t="s">
        <v>239</v>
      </c>
      <c r="E17" s="101"/>
      <c r="F17" s="101"/>
      <c r="G17" s="101"/>
      <c r="H17" s="389"/>
      <c r="I17" s="389"/>
      <c r="J17" s="390"/>
    </row>
    <row r="18" spans="1:10" ht="22.5" customHeight="1" x14ac:dyDescent="0.35">
      <c r="A18" s="87"/>
      <c r="B18" s="388"/>
      <c r="C18" s="388"/>
      <c r="D18" s="100" t="s">
        <v>240</v>
      </c>
      <c r="E18" s="101"/>
      <c r="F18" s="101"/>
      <c r="G18" s="101"/>
      <c r="H18" s="389"/>
      <c r="I18" s="389"/>
      <c r="J18" s="390"/>
    </row>
    <row r="19" spans="1:10" ht="24.75" customHeight="1" x14ac:dyDescent="0.35">
      <c r="A19" s="87"/>
      <c r="B19" s="388"/>
      <c r="C19" s="388"/>
      <c r="D19" s="100" t="s">
        <v>241</v>
      </c>
      <c r="E19" s="101"/>
      <c r="F19" s="101"/>
      <c r="G19" s="101"/>
      <c r="H19" s="389"/>
      <c r="I19" s="389"/>
      <c r="J19" s="390"/>
    </row>
    <row r="20" spans="1:10" ht="24.75" customHeight="1" x14ac:dyDescent="0.35">
      <c r="A20" s="87"/>
      <c r="B20" s="388"/>
      <c r="C20" s="388"/>
      <c r="D20" s="102" t="s">
        <v>235</v>
      </c>
      <c r="E20" s="101"/>
      <c r="F20" s="101"/>
      <c r="G20" s="101"/>
      <c r="H20" s="389"/>
      <c r="I20" s="389"/>
      <c r="J20" s="390"/>
    </row>
    <row r="21" spans="1:10" ht="20.25" customHeight="1" x14ac:dyDescent="0.35">
      <c r="A21" s="87"/>
      <c r="B21" s="394" t="s">
        <v>227</v>
      </c>
      <c r="C21" s="394"/>
      <c r="D21" s="394"/>
      <c r="E21" s="103" t="str">
        <f>IFERROR(AVERAGE(E14:E20)*$E$13,"0,0")</f>
        <v>0,0</v>
      </c>
      <c r="F21" s="103" t="str">
        <f>IFERROR(AVERAGE(F14:F20)*$F$13,"0,0")</f>
        <v>0,0</v>
      </c>
      <c r="G21" s="103" t="str">
        <f>IFERROR(AVERAGE(G14:G20)*$G$13,"0,0")</f>
        <v>0,0</v>
      </c>
      <c r="H21" s="389"/>
      <c r="I21" s="389"/>
      <c r="J21" s="390"/>
    </row>
    <row r="22" spans="1:10" ht="25.5" x14ac:dyDescent="0.35">
      <c r="A22" s="87"/>
      <c r="B22" s="388">
        <v>2</v>
      </c>
      <c r="C22" s="388" t="s">
        <v>247</v>
      </c>
      <c r="D22" s="100" t="s">
        <v>243</v>
      </c>
      <c r="E22" s="104"/>
      <c r="F22" s="104"/>
      <c r="G22" s="104"/>
      <c r="H22" s="389"/>
      <c r="I22" s="389">
        <f>SUM(E26:G26)</f>
        <v>0</v>
      </c>
      <c r="J22" s="395"/>
    </row>
    <row r="23" spans="1:10" ht="38.25" x14ac:dyDescent="0.35">
      <c r="A23" s="87"/>
      <c r="B23" s="388"/>
      <c r="C23" s="388"/>
      <c r="D23" s="100" t="s">
        <v>244</v>
      </c>
      <c r="E23" s="104"/>
      <c r="F23" s="104"/>
      <c r="G23" s="104"/>
      <c r="H23" s="389"/>
      <c r="I23" s="389"/>
      <c r="J23" s="395"/>
    </row>
    <row r="24" spans="1:10" ht="38.25" x14ac:dyDescent="0.35">
      <c r="A24" s="87"/>
      <c r="B24" s="388"/>
      <c r="C24" s="388"/>
      <c r="D24" s="100" t="s">
        <v>245</v>
      </c>
      <c r="E24" s="104"/>
      <c r="F24" s="104"/>
      <c r="G24" s="104"/>
      <c r="H24" s="389"/>
      <c r="I24" s="389"/>
      <c r="J24" s="395"/>
    </row>
    <row r="25" spans="1:10" ht="24.75" customHeight="1" x14ac:dyDescent="0.35">
      <c r="A25" s="87"/>
      <c r="B25" s="388"/>
      <c r="C25" s="388"/>
      <c r="D25" s="100" t="s">
        <v>246</v>
      </c>
      <c r="E25" s="104"/>
      <c r="F25" s="104"/>
      <c r="G25" s="104"/>
      <c r="H25" s="389"/>
      <c r="I25" s="389"/>
      <c r="J25" s="395"/>
    </row>
    <row r="26" spans="1:10" ht="18" customHeight="1" x14ac:dyDescent="0.35">
      <c r="A26" s="87"/>
      <c r="B26" s="394" t="s">
        <v>186</v>
      </c>
      <c r="C26" s="394"/>
      <c r="D26" s="394"/>
      <c r="E26" s="103" t="str">
        <f>IFERROR(AVERAGE(E22:E25)*$E$13,"0,0")</f>
        <v>0,0</v>
      </c>
      <c r="F26" s="103" t="str">
        <f>IFERROR(AVERAGE(F22:F25)*$F$13,"0,0")</f>
        <v>0,0</v>
      </c>
      <c r="G26" s="103" t="str">
        <f>IFERROR(AVERAGE(G22:G25)*$G$13,"0,0")</f>
        <v>0,0</v>
      </c>
      <c r="H26" s="389"/>
      <c r="I26" s="389"/>
      <c r="J26" s="395"/>
    </row>
    <row r="27" spans="1:10" ht="18" customHeight="1" x14ac:dyDescent="0.35">
      <c r="A27" s="87"/>
      <c r="B27" s="388">
        <v>3</v>
      </c>
      <c r="C27" s="388" t="s">
        <v>248</v>
      </c>
      <c r="D27" s="100" t="s">
        <v>249</v>
      </c>
      <c r="E27" s="104"/>
      <c r="F27" s="104"/>
      <c r="G27" s="104"/>
      <c r="H27" s="397"/>
      <c r="I27" s="389">
        <f>SUM(E33:G33)</f>
        <v>0</v>
      </c>
      <c r="J27" s="395"/>
    </row>
    <row r="28" spans="1:10" ht="38.25" x14ac:dyDescent="0.35">
      <c r="A28" s="87"/>
      <c r="B28" s="388"/>
      <c r="C28" s="388"/>
      <c r="D28" s="100" t="s">
        <v>250</v>
      </c>
      <c r="E28" s="104"/>
      <c r="F28" s="104"/>
      <c r="G28" s="104"/>
      <c r="H28" s="397"/>
      <c r="I28" s="389"/>
      <c r="J28" s="395"/>
    </row>
    <row r="29" spans="1:10" ht="38.25" x14ac:dyDescent="0.35">
      <c r="A29" s="87"/>
      <c r="B29" s="388"/>
      <c r="C29" s="388"/>
      <c r="D29" s="100" t="s">
        <v>251</v>
      </c>
      <c r="E29" s="104"/>
      <c r="F29" s="104"/>
      <c r="G29" s="104"/>
      <c r="H29" s="397"/>
      <c r="I29" s="389"/>
      <c r="J29" s="395"/>
    </row>
    <row r="30" spans="1:10" ht="25.5" x14ac:dyDescent="0.35">
      <c r="A30" s="87"/>
      <c r="B30" s="388"/>
      <c r="C30" s="388"/>
      <c r="D30" s="100" t="s">
        <v>252</v>
      </c>
      <c r="E30" s="104"/>
      <c r="F30" s="104"/>
      <c r="G30" s="104"/>
      <c r="H30" s="397"/>
      <c r="I30" s="389"/>
      <c r="J30" s="395"/>
    </row>
    <row r="31" spans="1:10" ht="15.75" customHeight="1" x14ac:dyDescent="0.35">
      <c r="A31" s="87"/>
      <c r="B31" s="388"/>
      <c r="C31" s="388"/>
      <c r="D31" s="100" t="s">
        <v>253</v>
      </c>
      <c r="E31" s="104"/>
      <c r="F31" s="104"/>
      <c r="G31" s="104"/>
      <c r="H31" s="397"/>
      <c r="I31" s="389"/>
      <c r="J31" s="395"/>
    </row>
    <row r="32" spans="1:10" ht="24.75" customHeight="1" x14ac:dyDescent="0.35">
      <c r="A32" s="87"/>
      <c r="B32" s="388"/>
      <c r="C32" s="388"/>
      <c r="D32" s="100" t="s">
        <v>254</v>
      </c>
      <c r="E32" s="104"/>
      <c r="F32" s="104"/>
      <c r="G32" s="104"/>
      <c r="H32" s="397"/>
      <c r="I32" s="389"/>
      <c r="J32" s="395"/>
    </row>
    <row r="33" spans="1:10" ht="24.75" customHeight="1" x14ac:dyDescent="0.35">
      <c r="A33" s="87"/>
      <c r="B33" s="394" t="s">
        <v>186</v>
      </c>
      <c r="C33" s="394"/>
      <c r="D33" s="394"/>
      <c r="E33" s="103" t="str">
        <f>IFERROR(AVERAGE(E27:E32)*$E$13,"0,0")</f>
        <v>0,0</v>
      </c>
      <c r="F33" s="103" t="str">
        <f>IFERROR(AVERAGE(F27:F32)*$F$13,"0,0")</f>
        <v>0,0</v>
      </c>
      <c r="G33" s="103" t="str">
        <f>IFERROR(AVERAGE(G27:G32)*$G$13,"0,0")</f>
        <v>0,0</v>
      </c>
      <c r="H33" s="397"/>
      <c r="I33" s="389"/>
      <c r="J33" s="395"/>
    </row>
    <row r="34" spans="1:10" ht="25.5" x14ac:dyDescent="0.35">
      <c r="A34" s="87"/>
      <c r="B34" s="388">
        <v>4</v>
      </c>
      <c r="C34" s="388" t="s">
        <v>255</v>
      </c>
      <c r="D34" s="100" t="s">
        <v>256</v>
      </c>
      <c r="E34" s="105"/>
      <c r="F34" s="105"/>
      <c r="G34" s="105"/>
      <c r="H34" s="407"/>
      <c r="I34" s="398">
        <f>SUM(E40:G40)</f>
        <v>0</v>
      </c>
      <c r="J34" s="396"/>
    </row>
    <row r="35" spans="1:10" ht="25.5" x14ac:dyDescent="0.35">
      <c r="A35" s="87"/>
      <c r="B35" s="388"/>
      <c r="C35" s="388"/>
      <c r="D35" s="100" t="s">
        <v>257</v>
      </c>
      <c r="E35" s="105"/>
      <c r="F35" s="105"/>
      <c r="G35" s="105"/>
      <c r="H35" s="408"/>
      <c r="I35" s="399"/>
      <c r="J35" s="396"/>
    </row>
    <row r="36" spans="1:10" ht="25.5" x14ac:dyDescent="0.35">
      <c r="A36" s="87"/>
      <c r="B36" s="388"/>
      <c r="C36" s="388"/>
      <c r="D36" s="100" t="s">
        <v>258</v>
      </c>
      <c r="E36" s="105"/>
      <c r="F36" s="105"/>
      <c r="G36" s="105"/>
      <c r="H36" s="408"/>
      <c r="I36" s="399"/>
      <c r="J36" s="396"/>
    </row>
    <row r="37" spans="1:10" ht="35.65" customHeight="1" x14ac:dyDescent="0.35">
      <c r="A37" s="87"/>
      <c r="B37" s="388"/>
      <c r="C37" s="388"/>
      <c r="D37" s="100" t="s">
        <v>259</v>
      </c>
      <c r="E37" s="105"/>
      <c r="F37" s="105"/>
      <c r="G37" s="105"/>
      <c r="H37" s="408"/>
      <c r="I37" s="399"/>
      <c r="J37" s="396"/>
    </row>
    <row r="38" spans="1:10" ht="25.5" x14ac:dyDescent="0.35">
      <c r="A38" s="87"/>
      <c r="B38" s="388"/>
      <c r="C38" s="388"/>
      <c r="D38" s="100" t="s">
        <v>260</v>
      </c>
      <c r="E38" s="105"/>
      <c r="F38" s="105"/>
      <c r="G38" s="105"/>
      <c r="H38" s="408"/>
      <c r="I38" s="399"/>
      <c r="J38" s="396"/>
    </row>
    <row r="39" spans="1:10" x14ac:dyDescent="0.35">
      <c r="A39" s="87"/>
      <c r="B39" s="388"/>
      <c r="C39" s="388"/>
      <c r="D39" s="100" t="s">
        <v>261</v>
      </c>
      <c r="E39" s="105"/>
      <c r="F39" s="105"/>
      <c r="G39" s="105"/>
      <c r="H39" s="408"/>
      <c r="I39" s="399"/>
      <c r="J39" s="396"/>
    </row>
    <row r="40" spans="1:10" ht="24.75" customHeight="1" x14ac:dyDescent="0.35">
      <c r="A40" s="87"/>
      <c r="B40" s="394" t="s">
        <v>186</v>
      </c>
      <c r="C40" s="394"/>
      <c r="D40" s="394"/>
      <c r="E40" s="103" t="str">
        <f>IFERROR(AVERAGE(E34:E39)*$E$13,"0,0")</f>
        <v>0,0</v>
      </c>
      <c r="F40" s="103" t="str">
        <f>IFERROR(AVERAGE(F34:F39)*$F$13,"0,0")</f>
        <v>0,0</v>
      </c>
      <c r="G40" s="103" t="str">
        <f>IFERROR(AVERAGE(G34:G39)*$G$13,"0,0")</f>
        <v>0,0</v>
      </c>
      <c r="H40" s="409"/>
      <c r="I40" s="400"/>
      <c r="J40" s="396"/>
    </row>
    <row r="41" spans="1:10" ht="25.9" customHeight="1" x14ac:dyDescent="0.35">
      <c r="A41" s="87"/>
      <c r="B41" s="388">
        <v>5</v>
      </c>
      <c r="C41" s="388" t="s">
        <v>262</v>
      </c>
      <c r="D41" s="100" t="s">
        <v>263</v>
      </c>
      <c r="E41" s="101"/>
      <c r="F41" s="101"/>
      <c r="G41" s="101"/>
      <c r="H41" s="389"/>
      <c r="I41" s="389">
        <f>SUM(E47:G47)</f>
        <v>0</v>
      </c>
      <c r="J41" s="390"/>
    </row>
    <row r="42" spans="1:10" ht="38.25" x14ac:dyDescent="0.35">
      <c r="A42" s="87"/>
      <c r="B42" s="388"/>
      <c r="C42" s="388"/>
      <c r="D42" s="100" t="s">
        <v>264</v>
      </c>
      <c r="E42" s="101"/>
      <c r="F42" s="101"/>
      <c r="G42" s="101"/>
      <c r="H42" s="389"/>
      <c r="I42" s="389"/>
      <c r="J42" s="390"/>
    </row>
    <row r="43" spans="1:10" ht="27.75" customHeight="1" x14ac:dyDescent="0.35">
      <c r="A43" s="87"/>
      <c r="B43" s="388"/>
      <c r="C43" s="388"/>
      <c r="D43" s="100" t="s">
        <v>265</v>
      </c>
      <c r="E43" s="101"/>
      <c r="F43" s="101"/>
      <c r="G43" s="101"/>
      <c r="H43" s="389"/>
      <c r="I43" s="389"/>
      <c r="J43" s="390"/>
    </row>
    <row r="44" spans="1:10" ht="25.5" x14ac:dyDescent="0.35">
      <c r="A44" s="87"/>
      <c r="B44" s="388"/>
      <c r="C44" s="388"/>
      <c r="D44" s="100" t="s">
        <v>266</v>
      </c>
      <c r="E44" s="101"/>
      <c r="F44" s="101"/>
      <c r="G44" s="101"/>
      <c r="H44" s="389"/>
      <c r="I44" s="389"/>
      <c r="J44" s="390"/>
    </row>
    <row r="45" spans="1:10" ht="25.5" x14ac:dyDescent="0.35">
      <c r="A45" s="87"/>
      <c r="B45" s="388"/>
      <c r="C45" s="388"/>
      <c r="D45" s="100" t="s">
        <v>267</v>
      </c>
      <c r="E45" s="101"/>
      <c r="F45" s="101"/>
      <c r="G45" s="101"/>
      <c r="H45" s="389"/>
      <c r="I45" s="389"/>
      <c r="J45" s="390"/>
    </row>
    <row r="46" spans="1:10" ht="25.5" x14ac:dyDescent="0.35">
      <c r="A46" s="87"/>
      <c r="B46" s="388"/>
      <c r="C46" s="388"/>
      <c r="D46" s="100" t="s">
        <v>268</v>
      </c>
      <c r="E46" s="101"/>
      <c r="F46" s="101"/>
      <c r="G46" s="101"/>
      <c r="H46" s="389"/>
      <c r="I46" s="389"/>
      <c r="J46" s="390"/>
    </row>
    <row r="47" spans="1:10" ht="18" customHeight="1" x14ac:dyDescent="0.35">
      <c r="A47" s="87"/>
      <c r="B47" s="394" t="s">
        <v>186</v>
      </c>
      <c r="C47" s="394"/>
      <c r="D47" s="394"/>
      <c r="E47" s="103" t="str">
        <f>IFERROR(AVERAGE(E41:E46)*$E$13,"0,0")</f>
        <v>0,0</v>
      </c>
      <c r="F47" s="103" t="str">
        <f>IFERROR(AVERAGE(F41:F46)*$F$13,"0,0")</f>
        <v>0,0</v>
      </c>
      <c r="G47" s="103" t="str">
        <f>IFERROR(AVERAGE(G41:G46)*$G$13,"0,0")</f>
        <v>0,0</v>
      </c>
      <c r="H47" s="389"/>
      <c r="I47" s="389"/>
      <c r="J47" s="390"/>
    </row>
    <row r="48" spans="1:10" x14ac:dyDescent="0.35">
      <c r="A48" s="87"/>
      <c r="B48" s="388">
        <v>6</v>
      </c>
      <c r="C48" s="388" t="s">
        <v>269</v>
      </c>
      <c r="D48" s="100" t="s">
        <v>270</v>
      </c>
      <c r="E48" s="104"/>
      <c r="F48" s="104"/>
      <c r="G48" s="104"/>
      <c r="H48" s="389"/>
      <c r="I48" s="389">
        <f>SUM(E53:G53)</f>
        <v>0</v>
      </c>
      <c r="J48" s="395"/>
    </row>
    <row r="49" spans="1:10" ht="24" customHeight="1" x14ac:dyDescent="0.35">
      <c r="A49" s="87"/>
      <c r="B49" s="388"/>
      <c r="C49" s="388"/>
      <c r="D49" s="100" t="s">
        <v>271</v>
      </c>
      <c r="E49" s="104"/>
      <c r="F49" s="104"/>
      <c r="G49" s="104"/>
      <c r="H49" s="389"/>
      <c r="I49" s="389"/>
      <c r="J49" s="395"/>
    </row>
    <row r="50" spans="1:10" ht="21" customHeight="1" x14ac:dyDescent="0.35">
      <c r="A50" s="87"/>
      <c r="B50" s="388"/>
      <c r="C50" s="388"/>
      <c r="D50" s="100" t="s">
        <v>272</v>
      </c>
      <c r="E50" s="104"/>
      <c r="F50" s="104"/>
      <c r="G50" s="104"/>
      <c r="H50" s="389"/>
      <c r="I50" s="389"/>
      <c r="J50" s="395"/>
    </row>
    <row r="51" spans="1:10" ht="33" customHeight="1" x14ac:dyDescent="0.35">
      <c r="A51" s="87"/>
      <c r="B51" s="388"/>
      <c r="C51" s="388"/>
      <c r="D51" s="100" t="s">
        <v>273</v>
      </c>
      <c r="E51" s="104"/>
      <c r="F51" s="104"/>
      <c r="G51" s="104"/>
      <c r="H51" s="389"/>
      <c r="I51" s="389"/>
      <c r="J51" s="395"/>
    </row>
    <row r="52" spans="1:10" ht="33.6" customHeight="1" x14ac:dyDescent="0.35">
      <c r="A52" s="87"/>
      <c r="B52" s="388"/>
      <c r="C52" s="388"/>
      <c r="D52" s="100" t="s">
        <v>274</v>
      </c>
      <c r="E52" s="104"/>
      <c r="F52" s="104"/>
      <c r="G52" s="104"/>
      <c r="H52" s="389"/>
      <c r="I52" s="389"/>
      <c r="J52" s="395"/>
    </row>
    <row r="53" spans="1:10" ht="18" customHeight="1" x14ac:dyDescent="0.35">
      <c r="A53" s="87"/>
      <c r="B53" s="394" t="s">
        <v>186</v>
      </c>
      <c r="C53" s="394"/>
      <c r="D53" s="394"/>
      <c r="E53" s="103" t="str">
        <f>IFERROR(AVERAGE(E48:E52)*$E$13,"0,0")</f>
        <v>0,0</v>
      </c>
      <c r="F53" s="103" t="str">
        <f>IFERROR(AVERAGE(F48:F52)*$F$13,"0,0")</f>
        <v>0,0</v>
      </c>
      <c r="G53" s="103" t="str">
        <f>IFERROR(AVERAGE(G48:G52)*$G$13,"0,0")</f>
        <v>0,0</v>
      </c>
      <c r="H53" s="389"/>
      <c r="I53" s="389"/>
      <c r="J53" s="395"/>
    </row>
    <row r="54" spans="1:10" ht="16.5" customHeight="1" x14ac:dyDescent="0.35">
      <c r="A54" s="87"/>
      <c r="B54" s="388">
        <v>7</v>
      </c>
      <c r="C54" s="388" t="s">
        <v>275</v>
      </c>
      <c r="D54" s="106" t="s">
        <v>187</v>
      </c>
      <c r="E54" s="104"/>
      <c r="F54" s="104"/>
      <c r="G54" s="104"/>
      <c r="H54" s="397"/>
      <c r="I54" s="398">
        <f>SUM(E58:G58)</f>
        <v>0</v>
      </c>
      <c r="J54" s="395"/>
    </row>
    <row r="55" spans="1:10" ht="35.25" customHeight="1" x14ac:dyDescent="0.35">
      <c r="A55" s="87"/>
      <c r="B55" s="388"/>
      <c r="C55" s="388"/>
      <c r="D55" s="106" t="s">
        <v>188</v>
      </c>
      <c r="E55" s="104"/>
      <c r="F55" s="104"/>
      <c r="G55" s="104"/>
      <c r="H55" s="397"/>
      <c r="I55" s="399"/>
      <c r="J55" s="395"/>
    </row>
    <row r="56" spans="1:10" ht="13.5" customHeight="1" x14ac:dyDescent="0.35">
      <c r="A56" s="87"/>
      <c r="B56" s="388"/>
      <c r="C56" s="388"/>
      <c r="D56" s="106" t="s">
        <v>189</v>
      </c>
      <c r="E56" s="104"/>
      <c r="F56" s="104"/>
      <c r="G56" s="104"/>
      <c r="H56" s="397"/>
      <c r="I56" s="399"/>
      <c r="J56" s="395"/>
    </row>
    <row r="57" spans="1:10" ht="18.75" customHeight="1" x14ac:dyDescent="0.35">
      <c r="A57" s="87"/>
      <c r="B57" s="388"/>
      <c r="C57" s="388"/>
      <c r="D57" s="106" t="s">
        <v>190</v>
      </c>
      <c r="E57" s="104"/>
      <c r="F57" s="104"/>
      <c r="G57" s="104"/>
      <c r="H57" s="397"/>
      <c r="I57" s="399"/>
      <c r="J57" s="395"/>
    </row>
    <row r="58" spans="1:10" ht="18" customHeight="1" x14ac:dyDescent="0.35">
      <c r="A58" s="87"/>
      <c r="B58" s="394" t="s">
        <v>186</v>
      </c>
      <c r="C58" s="394"/>
      <c r="D58" s="394"/>
      <c r="E58" s="103" t="str">
        <f>IFERROR(AVERAGE(E54:E57)*$E$13,"0,0")</f>
        <v>0,0</v>
      </c>
      <c r="F58" s="103" t="str">
        <f>IFERROR(AVERAGE(F54:F57)*$F$13,"0,0")</f>
        <v>0,0</v>
      </c>
      <c r="G58" s="103" t="str">
        <f>IFERROR(AVERAGE(G54:G57)*$G$13,"0,0")</f>
        <v>0,0</v>
      </c>
      <c r="H58" s="397"/>
      <c r="I58" s="400"/>
      <c r="J58" s="395"/>
    </row>
    <row r="59" spans="1:10" ht="13.5" customHeight="1" x14ac:dyDescent="0.35">
      <c r="A59" s="87"/>
      <c r="B59" s="394" t="s">
        <v>226</v>
      </c>
      <c r="C59" s="394"/>
      <c r="D59" s="394"/>
      <c r="E59" s="107" t="str">
        <f>IFERROR(AVERAGE(E58,E53,E47,E40,E33,E26,E21),"0,0")</f>
        <v>0,0</v>
      </c>
      <c r="F59" s="107" t="str">
        <f>IFERROR(AVERAGE(F58,F53,F47,F40,F33,F26,F21),"0,0")</f>
        <v>0,0</v>
      </c>
      <c r="G59" s="107" t="str">
        <f>IFERROR(AVERAGE(G58,G53,G47,G40,G33,G26,G21),"0,0")</f>
        <v>0,0</v>
      </c>
      <c r="H59" s="108"/>
      <c r="I59" s="108"/>
      <c r="J59" s="108"/>
    </row>
    <row r="60" spans="1:10" ht="18.75" thickBot="1" x14ac:dyDescent="0.4">
      <c r="A60" s="87"/>
      <c r="B60" s="108"/>
      <c r="C60" s="108"/>
      <c r="D60" s="109"/>
      <c r="E60" s="110"/>
      <c r="F60" s="110"/>
      <c r="G60" s="110"/>
      <c r="H60" s="108"/>
      <c r="I60" s="108"/>
      <c r="J60" s="108"/>
    </row>
    <row r="61" spans="1:10" ht="18.75" customHeight="1" thickBot="1" x14ac:dyDescent="0.4">
      <c r="A61" s="87"/>
      <c r="B61" s="111"/>
      <c r="C61" s="111"/>
      <c r="D61" s="111"/>
      <c r="E61" s="404" t="s">
        <v>191</v>
      </c>
      <c r="F61" s="405"/>
      <c r="G61" s="406"/>
      <c r="H61" s="112"/>
      <c r="I61" s="113">
        <f>AVERAGE(I14:I58)</f>
        <v>0</v>
      </c>
      <c r="J61" s="114">
        <f>I61/5*100%</f>
        <v>0</v>
      </c>
    </row>
    <row r="62" spans="1:10" ht="18.75" customHeight="1" x14ac:dyDescent="0.35">
      <c r="A62" s="87"/>
      <c r="B62" s="111"/>
      <c r="C62" s="111"/>
      <c r="D62" s="111"/>
      <c r="E62" s="87"/>
      <c r="F62" s="87"/>
      <c r="G62" s="87"/>
      <c r="H62" s="87"/>
      <c r="I62" s="87"/>
      <c r="J62" s="87"/>
    </row>
    <row r="63" spans="1:10" ht="18.75" customHeight="1" x14ac:dyDescent="0.35">
      <c r="A63" s="87"/>
      <c r="B63" s="111"/>
      <c r="C63" s="111"/>
      <c r="D63" s="111"/>
      <c r="E63" s="87"/>
      <c r="F63" s="87"/>
      <c r="G63" s="87"/>
      <c r="H63" s="87"/>
      <c r="I63" s="87"/>
      <c r="J63" s="87"/>
    </row>
    <row r="64" spans="1:10" ht="16.5" customHeight="1" x14ac:dyDescent="0.35">
      <c r="A64" s="87"/>
      <c r="B64" s="87"/>
      <c r="C64" s="87"/>
      <c r="D64" s="115"/>
      <c r="E64" s="87"/>
      <c r="F64" s="87"/>
      <c r="G64" s="87"/>
      <c r="H64" s="87"/>
      <c r="I64" s="87"/>
      <c r="J64" s="87"/>
    </row>
    <row r="65" spans="1:10" ht="12" customHeight="1" x14ac:dyDescent="0.35">
      <c r="A65" s="87"/>
      <c r="B65" s="87"/>
      <c r="C65" s="116" t="s">
        <v>113</v>
      </c>
      <c r="D65" s="116">
        <f>'ANEXO 3'!E28</f>
        <v>0</v>
      </c>
      <c r="E65" s="117"/>
      <c r="F65" s="117"/>
      <c r="G65" s="117"/>
      <c r="H65" s="403"/>
      <c r="I65" s="403"/>
      <c r="J65" s="118"/>
    </row>
    <row r="66" spans="1:10" ht="10.5" customHeight="1" x14ac:dyDescent="0.35">
      <c r="A66" s="87"/>
      <c r="B66" s="87"/>
      <c r="C66" s="116" t="s">
        <v>114</v>
      </c>
      <c r="D66" s="116">
        <f>'ANEXO 3'!E29</f>
        <v>0</v>
      </c>
      <c r="E66" s="117"/>
      <c r="F66" s="117"/>
      <c r="G66" s="117"/>
      <c r="H66" s="410" t="s">
        <v>115</v>
      </c>
      <c r="I66" s="410"/>
      <c r="J66" s="401" t="s">
        <v>192</v>
      </c>
    </row>
    <row r="67" spans="1:10" x14ac:dyDescent="0.35">
      <c r="A67" s="87"/>
      <c r="B67" s="87"/>
      <c r="C67" s="87"/>
      <c r="D67" s="87"/>
      <c r="E67" s="87"/>
      <c r="F67" s="87"/>
      <c r="G67" s="87"/>
      <c r="H67" s="411"/>
      <c r="I67" s="411"/>
      <c r="J67" s="402"/>
    </row>
    <row r="68" spans="1:10" x14ac:dyDescent="0.35">
      <c r="A68" s="87"/>
    </row>
    <row r="69" spans="1:10" x14ac:dyDescent="0.35">
      <c r="A69" s="87"/>
    </row>
  </sheetData>
  <mergeCells count="60">
    <mergeCell ref="J66:J67"/>
    <mergeCell ref="B59:D59"/>
    <mergeCell ref="H65:I65"/>
    <mergeCell ref="E61:G61"/>
    <mergeCell ref="H34:H40"/>
    <mergeCell ref="I34:I40"/>
    <mergeCell ref="B48:B52"/>
    <mergeCell ref="C48:C52"/>
    <mergeCell ref="H48:H53"/>
    <mergeCell ref="I48:I53"/>
    <mergeCell ref="B34:B39"/>
    <mergeCell ref="C34:C39"/>
    <mergeCell ref="H66:I67"/>
    <mergeCell ref="J54:J58"/>
    <mergeCell ref="B54:B57"/>
    <mergeCell ref="C54:C57"/>
    <mergeCell ref="H54:H58"/>
    <mergeCell ref="I54:I58"/>
    <mergeCell ref="B58:D58"/>
    <mergeCell ref="J48:J53"/>
    <mergeCell ref="B53:D53"/>
    <mergeCell ref="B41:B46"/>
    <mergeCell ref="C41:C46"/>
    <mergeCell ref="H41:H47"/>
    <mergeCell ref="I41:I47"/>
    <mergeCell ref="J41:J47"/>
    <mergeCell ref="B47:D47"/>
    <mergeCell ref="J34:J40"/>
    <mergeCell ref="B40:D40"/>
    <mergeCell ref="B27:B32"/>
    <mergeCell ref="C27:C32"/>
    <mergeCell ref="H27:H33"/>
    <mergeCell ref="I27:I33"/>
    <mergeCell ref="J27:J33"/>
    <mergeCell ref="B33:D33"/>
    <mergeCell ref="B22:B25"/>
    <mergeCell ref="C22:C25"/>
    <mergeCell ref="H22:H26"/>
    <mergeCell ref="I22:I26"/>
    <mergeCell ref="J22:J26"/>
    <mergeCell ref="B26:D26"/>
    <mergeCell ref="J11:J13"/>
    <mergeCell ref="B14:B20"/>
    <mergeCell ref="C14:C20"/>
    <mergeCell ref="H14:H21"/>
    <mergeCell ref="I14:I21"/>
    <mergeCell ref="J14:J21"/>
    <mergeCell ref="H11:H13"/>
    <mergeCell ref="B21:D21"/>
    <mergeCell ref="C9:I9"/>
    <mergeCell ref="B11:C13"/>
    <mergeCell ref="D11:D13"/>
    <mergeCell ref="E11:G11"/>
    <mergeCell ref="I11:I13"/>
    <mergeCell ref="C8:I8"/>
    <mergeCell ref="B2:J2"/>
    <mergeCell ref="B4:J4"/>
    <mergeCell ref="C5:I5"/>
    <mergeCell ref="C6:I6"/>
    <mergeCell ref="C7:I7"/>
  </mergeCells>
  <dataValidations disablePrompts="1" count="2">
    <dataValidation type="decimal" allowBlank="1" showInputMessage="1" showErrorMessage="1" sqref="G14:G20 G22:G25 G27:G32 G34:G39 G41:G46 G48:G52 G54:G57" xr:uid="{00000000-0002-0000-0800-000000000000}">
      <formula1>0</formula1>
      <formula2>5</formula2>
    </dataValidation>
    <dataValidation type="whole" allowBlank="1" showInputMessage="1" showErrorMessage="1" sqref="E54:F57 E48:F52 E41:F46 E34:F39 E27:F32 E22:F25 E14:F20" xr:uid="{00000000-0002-0000-0800-000001000000}">
      <formula1>0</formula1>
      <formula2>5</formula2>
    </dataValidation>
  </dataValidations>
  <pageMargins left="0.70866141732283472" right="0.70866141732283472" top="0.9055118110236221" bottom="0.94488188976377963" header="0.31496062992125984" footer="0.31496062992125984"/>
  <pageSetup paperSize="41" scale="45" orientation="portrait" r:id="rId1"/>
  <headerFooter>
    <oddHeader>&amp;C&amp;"Montserrat,Negrita"&amp;K04+000
SEGUIMIENTO 
ACUERDO DE GESTION&amp;R&amp;G</oddHeader>
    <oddFooter>&amp;L&amp;"Montserrat,Normal"&amp;9&amp;K01+029Dirección: Calle 24A No. 59-42 Torre 4 Piso 3 
Centro Empresarial Sarmiento Angulo
Conmutador: (+601) 307 8038
Línea gratuita: 01 8000 119703&amp;"Arial,Normal"&amp;8&amp;K04-007
&amp;C
&amp;R
&amp;P de &amp;N
FOR-DES-120-031
16/08/2024 Version:14</oddFooter>
  </headerFooter>
  <legacyDrawing r:id="rId2"/>
  <legacyDrawingHF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5</vt:i4>
      </vt:variant>
    </vt:vector>
  </HeadingPairs>
  <TitlesOfParts>
    <vt:vector size="16" baseType="lpstr">
      <vt:lpstr>Concertacion </vt:lpstr>
      <vt:lpstr>MANUAL</vt:lpstr>
      <vt:lpstr>ANEXO 1</vt:lpstr>
      <vt:lpstr>Seguimiento 2</vt:lpstr>
      <vt:lpstr>Seguimiento 3</vt:lpstr>
      <vt:lpstr>Seguimiento 4</vt:lpstr>
      <vt:lpstr>Final</vt:lpstr>
      <vt:lpstr>Componente de Gestion Adicional</vt:lpstr>
      <vt:lpstr>ANEXO 2</vt:lpstr>
      <vt:lpstr>ANEXO 3</vt:lpstr>
      <vt:lpstr>Instructivo</vt:lpstr>
      <vt:lpstr>'ANEXO 1'!Área_de_impresión</vt:lpstr>
      <vt:lpstr>'ANEXO 2'!Área_de_impresión</vt:lpstr>
      <vt:lpstr>'ANEXO 3'!Área_de_impresión</vt:lpstr>
      <vt:lpstr>'Componente de Gestion Adicional'!Área_de_impresión</vt:lpstr>
      <vt:lpstr>MANUAL!Área_de_impresión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Jeimy Paola Ortiz Gracia</dc:creator>
  <cp:lastModifiedBy>Juan Gabriel Perez Tobaria</cp:lastModifiedBy>
  <cp:revision/>
  <cp:lastPrinted>2024-08-16T16:06:56Z</cp:lastPrinted>
  <dcterms:created xsi:type="dcterms:W3CDTF">2014-03-17T17:12:16Z</dcterms:created>
  <dcterms:modified xsi:type="dcterms:W3CDTF">2026-01-27T13:16:16Z</dcterms:modified>
</cp:coreProperties>
</file>