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uand\OneDrive\Escritorio\AAREVISIÓN POR LA DIRECCIÓN\INFORMACIÓN SOLICITADA ICOTNTEC\"/>
    </mc:Choice>
  </mc:AlternateContent>
  <bookViews>
    <workbookView xWindow="0" yWindow="0" windowWidth="20430" windowHeight="6240" activeTab="1"/>
  </bookViews>
  <sheets>
    <sheet name="SIG" sheetId="15" r:id="rId1"/>
    <sheet name="SIG." sheetId="16" r:id="rId2"/>
    <sheet name="SERVICIO" sheetId="14" r:id="rId3"/>
    <sheet name="JURIDICA" sheetId="13" r:id="rId4"/>
    <sheet name="FINANCIERA" sheetId="12" r:id="rId5"/>
    <sheet name="DISCIPLINARIOS" sheetId="11" r:id="rId6"/>
    <sheet name="CONTRACTUAL" sheetId="10" r:id="rId7"/>
    <sheet name="ALIANZA" sheetId="9" r:id="rId8"/>
    <sheet name="DIRECCIONAMIENTO" sheetId="8" r:id="rId9"/>
    <sheet name="CONTROL" sheetId="7" r:id="rId10"/>
    <sheet name="DOCUMENTAL" sheetId="6" r:id="rId11"/>
    <sheet name="OPERACION" sheetId="5" r:id="rId12"/>
    <sheet name="SISTEMAS" sheetId="4" r:id="rId13"/>
    <sheet name="COMUNICACIONES" sheetId="3" r:id="rId14"/>
    <sheet name="ADMINISTRATIVA" sheetId="2" r:id="rId15"/>
    <sheet name="TALENTO HUMANO" sheetId="1" r:id="rId16"/>
  </sheets>
  <externalReferences>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s>
  <definedNames>
    <definedName name="_xlnm.Print_Area" localSheetId="14">ADMINISTRATIVA!$A$1:$AJ$27</definedName>
    <definedName name="_xlnm.Print_Area" localSheetId="7">ALIANZA!$A$1:$AJ$15</definedName>
    <definedName name="_xlnm.Print_Area" localSheetId="13">COMUNICACIONES!$A$1:$AJ$19</definedName>
    <definedName name="_xlnm.Print_Area" localSheetId="6">CONTRACTUAL!$A$1:$AJ$27</definedName>
    <definedName name="_xlnm.Print_Area" localSheetId="9">CONTROL!$A$1:$AJ$21</definedName>
    <definedName name="_xlnm.Print_Area" localSheetId="8">DIRECCIONAMIENTO!$A$1:$AJ$21</definedName>
    <definedName name="_xlnm.Print_Area" localSheetId="5">DISCIPLINARIOS!$A$1:$AJ$21</definedName>
    <definedName name="_xlnm.Print_Area" localSheetId="10">DOCUMENTAL!$A$1:$AJ$25</definedName>
    <definedName name="_xlnm.Print_Area" localSheetId="4">FINANCIERA!$A$1:$AJ$25</definedName>
    <definedName name="_xlnm.Print_Area" localSheetId="3">JURIDICA!$A$1:$AJ$37</definedName>
    <definedName name="_xlnm.Print_Area" localSheetId="11">OPERACION!$A$1:$AJ$21</definedName>
    <definedName name="_xlnm.Print_Area" localSheetId="2">SERVICIO!$A$1:$AJ$21</definedName>
    <definedName name="_xlnm.Print_Area" localSheetId="0">SIG!$A$1:$AJ$21</definedName>
    <definedName name="_xlnm.Print_Area" localSheetId="12">SISTEMAS!$A$1:$AJ$27</definedName>
    <definedName name="_xlnm.Print_Area" localSheetId="15">'TALENTO HUMANO'!$A$1:$AJ$27</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69" i="16" l="1"/>
  <c r="Q69" i="16"/>
  <c r="AB68" i="16"/>
  <c r="AA68" i="16" s="1"/>
  <c r="X68" i="16"/>
  <c r="T68" i="16"/>
  <c r="Q68" i="16"/>
  <c r="AB69" i="16" s="1"/>
  <c r="AA69" i="16" s="1"/>
  <c r="T67" i="16"/>
  <c r="Q67" i="16"/>
  <c r="T66" i="16"/>
  <c r="Q66" i="16"/>
  <c r="AA65" i="16"/>
  <c r="T65" i="16"/>
  <c r="Q65" i="16"/>
  <c r="AB64" i="16"/>
  <c r="AA64" i="16" s="1"/>
  <c r="X64" i="16"/>
  <c r="T64" i="16"/>
  <c r="Q64" i="16"/>
  <c r="AB65" i="16" s="1"/>
  <c r="M64" i="16"/>
  <c r="L64" i="16"/>
  <c r="K64" i="16"/>
  <c r="H64" i="16"/>
  <c r="T63" i="16"/>
  <c r="Q63" i="16"/>
  <c r="T62" i="16"/>
  <c r="Q62" i="16"/>
  <c r="AB63" i="16" s="1"/>
  <c r="AA63" i="16" s="1"/>
  <c r="AB61" i="16"/>
  <c r="AA61" i="16" s="1"/>
  <c r="X61" i="16"/>
  <c r="T61" i="16"/>
  <c r="Q61" i="16"/>
  <c r="AB62" i="16" s="1"/>
  <c r="AA62" i="16" s="1"/>
  <c r="T60" i="16"/>
  <c r="Q60" i="16"/>
  <c r="T59" i="16"/>
  <c r="Q59" i="16"/>
  <c r="T58" i="16"/>
  <c r="Q58" i="16"/>
  <c r="L58" i="16"/>
  <c r="K58" i="16"/>
  <c r="I58" i="16"/>
  <c r="H58" i="16"/>
  <c r="T57" i="16"/>
  <c r="Q57" i="16"/>
  <c r="T56" i="16"/>
  <c r="Q56" i="16"/>
  <c r="AA55" i="16"/>
  <c r="T55" i="16"/>
  <c r="Q55" i="16"/>
  <c r="AB54" i="16"/>
  <c r="AA54" i="16" s="1"/>
  <c r="X54" i="16"/>
  <c r="T54" i="16"/>
  <c r="Q54" i="16"/>
  <c r="AB55" i="16" s="1"/>
  <c r="T53" i="16"/>
  <c r="Q53" i="16"/>
  <c r="T52" i="16"/>
  <c r="Q52" i="16"/>
  <c r="K52" i="16"/>
  <c r="L52" i="16" s="1"/>
  <c r="I52" i="16"/>
  <c r="H52" i="16"/>
  <c r="AB51" i="16"/>
  <c r="AA51" i="16" s="1"/>
  <c r="X51" i="16"/>
  <c r="T51" i="16"/>
  <c r="Q51" i="16"/>
  <c r="T50" i="16"/>
  <c r="Q50" i="16"/>
  <c r="T49" i="16"/>
  <c r="Q49" i="16"/>
  <c r="T48" i="16"/>
  <c r="Q48" i="16"/>
  <c r="AB49" i="16" s="1"/>
  <c r="AA49" i="16" s="1"/>
  <c r="AB47" i="16"/>
  <c r="AA47" i="16" s="1"/>
  <c r="X47" i="16"/>
  <c r="T47" i="16"/>
  <c r="Q47" i="16"/>
  <c r="AB48" i="16" s="1"/>
  <c r="AA48" i="16" s="1"/>
  <c r="AB46" i="16"/>
  <c r="AA46" i="16" s="1"/>
  <c r="Y46" i="16"/>
  <c r="AC46" i="16" s="1"/>
  <c r="X46" i="16"/>
  <c r="Z46" i="16" s="1"/>
  <c r="T46" i="16"/>
  <c r="Q46" i="16"/>
  <c r="N46" i="16"/>
  <c r="M46" i="16"/>
  <c r="L46" i="16"/>
  <c r="K46" i="16"/>
  <c r="I46" i="16"/>
  <c r="H46" i="16"/>
  <c r="T45" i="16"/>
  <c r="Q45" i="16"/>
  <c r="AB44" i="16"/>
  <c r="AA44" i="16" s="1"/>
  <c r="X44" i="16"/>
  <c r="T44" i="16"/>
  <c r="Q44" i="16"/>
  <c r="AB45" i="16" s="1"/>
  <c r="AA45" i="16" s="1"/>
  <c r="T43" i="16"/>
  <c r="Q43" i="16"/>
  <c r="T42" i="16"/>
  <c r="Q42" i="16"/>
  <c r="AB43" i="16" s="1"/>
  <c r="AA43" i="16" s="1"/>
  <c r="T41" i="16"/>
  <c r="Q41" i="16"/>
  <c r="AB40" i="16"/>
  <c r="AA40" i="16"/>
  <c r="X40" i="16"/>
  <c r="T40" i="16"/>
  <c r="Q40" i="16"/>
  <c r="AB41" i="16" s="1"/>
  <c r="AA41" i="16" s="1"/>
  <c r="L40" i="16"/>
  <c r="M40" i="16" s="1"/>
  <c r="K40" i="16"/>
  <c r="H40" i="16"/>
  <c r="T39" i="16"/>
  <c r="Q39" i="16"/>
  <c r="T38" i="16"/>
  <c r="Q38" i="16"/>
  <c r="AB37" i="16"/>
  <c r="AA37" i="16"/>
  <c r="X37" i="16"/>
  <c r="T37" i="16"/>
  <c r="Q37" i="16"/>
  <c r="AB36" i="16"/>
  <c r="AA36" i="16" s="1"/>
  <c r="T36" i="16"/>
  <c r="Q36" i="16"/>
  <c r="T35" i="16"/>
  <c r="Q35" i="16"/>
  <c r="X36" i="16" s="1"/>
  <c r="T34" i="16"/>
  <c r="Q34" i="16"/>
  <c r="K34" i="16"/>
  <c r="L34" i="16" s="1"/>
  <c r="M34" i="16" s="1"/>
  <c r="H34" i="16"/>
  <c r="AB33" i="16"/>
  <c r="AA33" i="16" s="1"/>
  <c r="T33" i="16"/>
  <c r="Q33" i="16"/>
  <c r="T32" i="16"/>
  <c r="Q32" i="16"/>
  <c r="X33" i="16" s="1"/>
  <c r="T31" i="16"/>
  <c r="Q31" i="16"/>
  <c r="AB30" i="16"/>
  <c r="AA30" i="16"/>
  <c r="X30" i="16"/>
  <c r="T30" i="16"/>
  <c r="Q30" i="16"/>
  <c r="AB31" i="16" s="1"/>
  <c r="AA31" i="16" s="1"/>
  <c r="T29" i="16"/>
  <c r="Q29" i="16"/>
  <c r="T28" i="16"/>
  <c r="Q28" i="16"/>
  <c r="N28" i="16"/>
  <c r="K28" i="16"/>
  <c r="L28" i="16" s="1"/>
  <c r="M28" i="16" s="1"/>
  <c r="I28" i="16"/>
  <c r="H28" i="16"/>
  <c r="AB27" i="16"/>
  <c r="AA27" i="16" s="1"/>
  <c r="X27" i="16"/>
  <c r="T27" i="16"/>
  <c r="Q27" i="16"/>
  <c r="T26" i="16"/>
  <c r="Q26" i="16"/>
  <c r="T25" i="16"/>
  <c r="Q25" i="16"/>
  <c r="X26" i="16" s="1"/>
  <c r="T24" i="16"/>
  <c r="Q24" i="16"/>
  <c r="X23" i="16"/>
  <c r="T23" i="16"/>
  <c r="Q23" i="16"/>
  <c r="AB24" i="16" s="1"/>
  <c r="AA24" i="16" s="1"/>
  <c r="T22" i="16"/>
  <c r="Q22" i="16"/>
  <c r="AB22" i="16" s="1"/>
  <c r="AA22" i="16" s="1"/>
  <c r="K22" i="16"/>
  <c r="L22" i="16" s="1"/>
  <c r="I22" i="16"/>
  <c r="H22" i="16"/>
  <c r="AB21" i="16"/>
  <c r="AA21" i="16"/>
  <c r="X21" i="16"/>
  <c r="Z21" i="16" s="1"/>
  <c r="T21" i="16"/>
  <c r="Q21" i="16"/>
  <c r="AB20" i="16"/>
  <c r="AA20" i="16" s="1"/>
  <c r="X20" i="16"/>
  <c r="Z20" i="16" s="1"/>
  <c r="T20" i="16"/>
  <c r="Q20" i="16"/>
  <c r="T19" i="16"/>
  <c r="Q19" i="16"/>
  <c r="T18" i="16"/>
  <c r="Q18" i="16"/>
  <c r="AB19" i="16" s="1"/>
  <c r="AA19" i="16" s="1"/>
  <c r="AB17" i="16"/>
  <c r="AA17" i="16"/>
  <c r="X17" i="16"/>
  <c r="Z17" i="16" s="1"/>
  <c r="T17" i="16"/>
  <c r="Q17" i="16"/>
  <c r="AB18" i="16" s="1"/>
  <c r="AA18" i="16" s="1"/>
  <c r="AB16" i="16"/>
  <c r="AA16" i="16" s="1"/>
  <c r="X16" i="16"/>
  <c r="Z16" i="16" s="1"/>
  <c r="T16" i="16"/>
  <c r="Q16" i="16"/>
  <c r="K16" i="16"/>
  <c r="L16" i="16" s="1"/>
  <c r="M16" i="16" s="1"/>
  <c r="H16" i="16"/>
  <c r="T15" i="16"/>
  <c r="Q15" i="16"/>
  <c r="AB15" i="16" s="1"/>
  <c r="AA15" i="16" s="1"/>
  <c r="AB14" i="16"/>
  <c r="AA14" i="16"/>
  <c r="X14" i="16"/>
  <c r="Z14" i="16" s="1"/>
  <c r="T14" i="16"/>
  <c r="Q14" i="16"/>
  <c r="AB13" i="16"/>
  <c r="AA13" i="16" s="1"/>
  <c r="X13" i="16"/>
  <c r="Z13" i="16" s="1"/>
  <c r="T13" i="16"/>
  <c r="Q13" i="16"/>
  <c r="T12" i="16"/>
  <c r="Q12" i="16"/>
  <c r="T11" i="16"/>
  <c r="Q11" i="16"/>
  <c r="AB12" i="16" s="1"/>
  <c r="AA12" i="16" s="1"/>
  <c r="T10" i="16"/>
  <c r="Q10" i="16"/>
  <c r="AB11" i="16" s="1"/>
  <c r="AA11" i="16" s="1"/>
  <c r="L10" i="16"/>
  <c r="M10" i="16" s="1"/>
  <c r="AB10" i="16" s="1"/>
  <c r="AA10" i="16" s="1"/>
  <c r="K10" i="16"/>
  <c r="H10" i="16"/>
  <c r="N10" i="16" s="1"/>
  <c r="K24" i="16"/>
  <c r="K62" i="16"/>
  <c r="K11" i="16"/>
  <c r="K66" i="16"/>
  <c r="K67" i="16"/>
  <c r="K36" i="16"/>
  <c r="K60" i="16"/>
  <c r="K14" i="16"/>
  <c r="K51" i="16"/>
  <c r="K30" i="16"/>
  <c r="K68" i="16"/>
  <c r="K20" i="16"/>
  <c r="K18" i="16"/>
  <c r="K49" i="16"/>
  <c r="K19" i="16"/>
  <c r="K45" i="16"/>
  <c r="K53" i="16"/>
  <c r="K50" i="16"/>
  <c r="K43" i="16"/>
  <c r="K54" i="16"/>
  <c r="K44" i="16"/>
  <c r="K63" i="16"/>
  <c r="K65" i="16"/>
  <c r="K47" i="16"/>
  <c r="K41" i="16"/>
  <c r="K42" i="16"/>
  <c r="K27" i="16"/>
  <c r="K56" i="16"/>
  <c r="K21" i="16"/>
  <c r="K57" i="16"/>
  <c r="K35" i="16"/>
  <c r="K69" i="16"/>
  <c r="K29" i="16"/>
  <c r="K48" i="16"/>
  <c r="K31" i="16"/>
  <c r="K59" i="16"/>
  <c r="K37" i="16"/>
  <c r="K55" i="16"/>
  <c r="K39" i="16"/>
  <c r="K15" i="16"/>
  <c r="K38" i="16"/>
  <c r="K32" i="16"/>
  <c r="K25" i="16"/>
  <c r="K13" i="16"/>
  <c r="K26" i="16"/>
  <c r="K12" i="16"/>
  <c r="K17" i="16"/>
  <c r="K33" i="16"/>
  <c r="K23" i="16"/>
  <c r="K61" i="16"/>
  <c r="Z36" i="16" l="1"/>
  <c r="Y36" i="16"/>
  <c r="AC36" i="16" s="1"/>
  <c r="Z26" i="16"/>
  <c r="Y26" i="16"/>
  <c r="AC26" i="16" s="1"/>
  <c r="N16" i="16"/>
  <c r="M22" i="16"/>
  <c r="N22" i="16"/>
  <c r="Z33" i="16"/>
  <c r="Y33" i="16"/>
  <c r="AC33" i="16" s="1"/>
  <c r="Z40" i="16"/>
  <c r="Y40" i="16"/>
  <c r="AC40" i="16" s="1"/>
  <c r="Z54" i="16"/>
  <c r="Y54" i="16"/>
  <c r="AC54" i="16" s="1"/>
  <c r="Z64" i="16"/>
  <c r="Y64" i="16"/>
  <c r="AC64" i="16" s="1"/>
  <c r="Y13" i="16"/>
  <c r="AC13" i="16" s="1"/>
  <c r="I16" i="16"/>
  <c r="Y16" i="16"/>
  <c r="AC16" i="16" s="1"/>
  <c r="Y20" i="16"/>
  <c r="AC20" i="16" s="1"/>
  <c r="AB28" i="16"/>
  <c r="AA28" i="16" s="1"/>
  <c r="X28" i="16"/>
  <c r="X29" i="16"/>
  <c r="Z37" i="16"/>
  <c r="Y37" i="16"/>
  <c r="AC37" i="16" s="1"/>
  <c r="Z51" i="16"/>
  <c r="Y51" i="16"/>
  <c r="AC51" i="16" s="1"/>
  <c r="M52" i="16"/>
  <c r="N52" i="16"/>
  <c r="AB57" i="16"/>
  <c r="AA57" i="16" s="1"/>
  <c r="X57" i="16"/>
  <c r="AB59" i="16"/>
  <c r="AA59" i="16" s="1"/>
  <c r="AB67" i="16"/>
  <c r="AA67" i="16" s="1"/>
  <c r="X67" i="16"/>
  <c r="Z23" i="16"/>
  <c r="Y23" i="16"/>
  <c r="X43" i="16"/>
  <c r="N58" i="16"/>
  <c r="M58" i="16"/>
  <c r="AB60" i="16"/>
  <c r="AA60" i="16" s="1"/>
  <c r="X60" i="16"/>
  <c r="I10" i="16"/>
  <c r="X10" i="16" s="1"/>
  <c r="X11" i="16"/>
  <c r="Y14" i="16"/>
  <c r="AC14" i="16" s="1"/>
  <c r="X15" i="16"/>
  <c r="Y17" i="16"/>
  <c r="AC17" i="16" s="1"/>
  <c r="X18" i="16"/>
  <c r="Y21" i="16"/>
  <c r="AC21" i="16" s="1"/>
  <c r="AB23" i="16"/>
  <c r="AA23" i="16" s="1"/>
  <c r="AB26" i="16"/>
  <c r="AA26" i="16" s="1"/>
  <c r="Z27" i="16"/>
  <c r="Y27" i="16"/>
  <c r="AC27" i="16" s="1"/>
  <c r="AB32" i="16"/>
  <c r="AA32" i="16" s="1"/>
  <c r="X32" i="16"/>
  <c r="AB35" i="16"/>
  <c r="AA35" i="16" s="1"/>
  <c r="X35" i="16"/>
  <c r="AB34" i="16"/>
  <c r="AA34" i="16" s="1"/>
  <c r="X34" i="16"/>
  <c r="N40" i="16"/>
  <c r="I40" i="16"/>
  <c r="Z44" i="16"/>
  <c r="Y44" i="16"/>
  <c r="AC44" i="16" s="1"/>
  <c r="Z47" i="16"/>
  <c r="Y47" i="16"/>
  <c r="AC47" i="16" s="1"/>
  <c r="AB52" i="16"/>
  <c r="AA52" i="16" s="1"/>
  <c r="X52" i="16"/>
  <c r="AB53" i="16"/>
  <c r="AA53" i="16" s="1"/>
  <c r="X53" i="16"/>
  <c r="AB56" i="16"/>
  <c r="AA56" i="16" s="1"/>
  <c r="Z61" i="16"/>
  <c r="Y61" i="16"/>
  <c r="AC61" i="16" s="1"/>
  <c r="N64" i="16"/>
  <c r="I64" i="16"/>
  <c r="AB66" i="16"/>
  <c r="AA66" i="16" s="1"/>
  <c r="AB39" i="16"/>
  <c r="AA39" i="16" s="1"/>
  <c r="X39" i="16"/>
  <c r="X12" i="16"/>
  <c r="X19" i="16"/>
  <c r="X22" i="16"/>
  <c r="AB25" i="16"/>
  <c r="AA25" i="16" s="1"/>
  <c r="X25" i="16"/>
  <c r="AB29" i="16"/>
  <c r="AA29" i="16" s="1"/>
  <c r="Z30" i="16"/>
  <c r="Y30" i="16"/>
  <c r="AC30" i="16" s="1"/>
  <c r="N34" i="16"/>
  <c r="AB38" i="16"/>
  <c r="AA38" i="16" s="1"/>
  <c r="AB42" i="16"/>
  <c r="AA42" i="16" s="1"/>
  <c r="X42" i="16"/>
  <c r="AB50" i="16"/>
  <c r="AA50" i="16" s="1"/>
  <c r="X50" i="16"/>
  <c r="Z68" i="16"/>
  <c r="Y68" i="16"/>
  <c r="AC68" i="16" s="1"/>
  <c r="X24" i="16"/>
  <c r="X31" i="16"/>
  <c r="X38" i="16"/>
  <c r="X41" i="16"/>
  <c r="X45" i="16"/>
  <c r="X48" i="16"/>
  <c r="X55" i="16"/>
  <c r="X58" i="16"/>
  <c r="AB58" i="16"/>
  <c r="AA58" i="16" s="1"/>
  <c r="X62" i="16"/>
  <c r="X65" i="16"/>
  <c r="X69" i="16"/>
  <c r="I34" i="16"/>
  <c r="X49" i="16"/>
  <c r="X56" i="16"/>
  <c r="X59" i="16"/>
  <c r="X63" i="16"/>
  <c r="X66" i="16"/>
  <c r="T69" i="15"/>
  <c r="Q69" i="15"/>
  <c r="T68" i="15"/>
  <c r="Q68" i="15"/>
  <c r="AB69" i="15" s="1"/>
  <c r="AA69" i="15" s="1"/>
  <c r="T67" i="15"/>
  <c r="Q67" i="15"/>
  <c r="AB68" i="15" s="1"/>
  <c r="AA68" i="15" s="1"/>
  <c r="T66" i="15"/>
  <c r="Q66" i="15"/>
  <c r="T65" i="15"/>
  <c r="Q65" i="15"/>
  <c r="T64" i="15"/>
  <c r="Q64" i="15"/>
  <c r="K64" i="15"/>
  <c r="L64" i="15" s="1"/>
  <c r="H64" i="15"/>
  <c r="I64" i="15" s="1"/>
  <c r="T63" i="15"/>
  <c r="Q63" i="15"/>
  <c r="T62" i="15"/>
  <c r="Q62" i="15"/>
  <c r="T61" i="15"/>
  <c r="Q61" i="15"/>
  <c r="AB62" i="15" s="1"/>
  <c r="AA62" i="15" s="1"/>
  <c r="T60" i="15"/>
  <c r="Q60" i="15"/>
  <c r="AB61" i="15" s="1"/>
  <c r="AA61" i="15" s="1"/>
  <c r="T59" i="15"/>
  <c r="Q59" i="15"/>
  <c r="T58" i="15"/>
  <c r="Q58" i="15"/>
  <c r="K58" i="15"/>
  <c r="L58" i="15" s="1"/>
  <c r="H58" i="15"/>
  <c r="I58" i="15" s="1"/>
  <c r="T57" i="15"/>
  <c r="Q57" i="15"/>
  <c r="T56" i="15"/>
  <c r="Q56" i="15"/>
  <c r="T55" i="15"/>
  <c r="Q55" i="15"/>
  <c r="T54" i="15"/>
  <c r="Q54" i="15"/>
  <c r="AB55" i="15" s="1"/>
  <c r="AA55" i="15" s="1"/>
  <c r="T53" i="15"/>
  <c r="Q53" i="15"/>
  <c r="AB54" i="15" s="1"/>
  <c r="AA54" i="15" s="1"/>
  <c r="T52" i="15"/>
  <c r="Q52" i="15"/>
  <c r="K52" i="15"/>
  <c r="L52" i="15" s="1"/>
  <c r="H52" i="15"/>
  <c r="I52" i="15" s="1"/>
  <c r="T51" i="15"/>
  <c r="Q51" i="15"/>
  <c r="T50" i="15"/>
  <c r="Q50" i="15"/>
  <c r="AB51" i="15" s="1"/>
  <c r="AA51" i="15" s="1"/>
  <c r="T49" i="15"/>
  <c r="Q49" i="15"/>
  <c r="T48" i="15"/>
  <c r="Q48" i="15"/>
  <c r="T47" i="15"/>
  <c r="Q47" i="15"/>
  <c r="AB48" i="15" s="1"/>
  <c r="AA48" i="15" s="1"/>
  <c r="T46" i="15"/>
  <c r="Q46" i="15"/>
  <c r="K46" i="15"/>
  <c r="L46" i="15" s="1"/>
  <c r="M46" i="15" s="1"/>
  <c r="H46" i="15"/>
  <c r="T45" i="15"/>
  <c r="Q45" i="15"/>
  <c r="T44" i="15"/>
  <c r="Q44" i="15"/>
  <c r="AB45" i="15" s="1"/>
  <c r="AA45" i="15" s="1"/>
  <c r="T43" i="15"/>
  <c r="Q43" i="15"/>
  <c r="AB44" i="15" s="1"/>
  <c r="AA44" i="15" s="1"/>
  <c r="T42" i="15"/>
  <c r="Q42" i="15"/>
  <c r="T41" i="15"/>
  <c r="Q41" i="15"/>
  <c r="T40" i="15"/>
  <c r="Q40" i="15"/>
  <c r="K40" i="15"/>
  <c r="L40" i="15" s="1"/>
  <c r="H40" i="15"/>
  <c r="I40" i="15" s="1"/>
  <c r="T39" i="15"/>
  <c r="Q39" i="15"/>
  <c r="T38" i="15"/>
  <c r="Q38" i="15"/>
  <c r="T37" i="15"/>
  <c r="Q37" i="15"/>
  <c r="AB38" i="15" s="1"/>
  <c r="AA38" i="15" s="1"/>
  <c r="T36" i="15"/>
  <c r="Q36" i="15"/>
  <c r="AB37" i="15" s="1"/>
  <c r="AA37" i="15" s="1"/>
  <c r="T35" i="15"/>
  <c r="Q35" i="15"/>
  <c r="T34" i="15"/>
  <c r="Q34" i="15"/>
  <c r="K34" i="15"/>
  <c r="L34" i="15" s="1"/>
  <c r="H34" i="15"/>
  <c r="I34" i="15" s="1"/>
  <c r="T33" i="15"/>
  <c r="Q33" i="15"/>
  <c r="T32" i="15"/>
  <c r="Q32" i="15"/>
  <c r="T31" i="15"/>
  <c r="Q31" i="15"/>
  <c r="T30" i="15"/>
  <c r="Q30" i="15"/>
  <c r="AB31" i="15" s="1"/>
  <c r="AA31" i="15" s="1"/>
  <c r="T29" i="15"/>
  <c r="Q29" i="15"/>
  <c r="AB30" i="15" s="1"/>
  <c r="AA30" i="15" s="1"/>
  <c r="T28" i="15"/>
  <c r="Q28" i="15"/>
  <c r="K28" i="15"/>
  <c r="L28" i="15" s="1"/>
  <c r="H28" i="15"/>
  <c r="I28" i="15" s="1"/>
  <c r="T27" i="15"/>
  <c r="Q27" i="15"/>
  <c r="T26" i="15"/>
  <c r="Q26" i="15"/>
  <c r="T25" i="15"/>
  <c r="Q25" i="15"/>
  <c r="T24" i="15"/>
  <c r="Q24" i="15"/>
  <c r="T23" i="15"/>
  <c r="Q23" i="15"/>
  <c r="X24" i="15" s="1"/>
  <c r="T22" i="15"/>
  <c r="Q22" i="15"/>
  <c r="K22" i="15"/>
  <c r="L22" i="15" s="1"/>
  <c r="H22" i="15"/>
  <c r="I22" i="15" s="1"/>
  <c r="T21" i="15"/>
  <c r="Q21" i="15"/>
  <c r="T20" i="15"/>
  <c r="Q20" i="15"/>
  <c r="AB21" i="15" s="1"/>
  <c r="AA21" i="15" s="1"/>
  <c r="T19" i="15"/>
  <c r="Q19" i="15"/>
  <c r="AB20" i="15" s="1"/>
  <c r="AA20" i="15" s="1"/>
  <c r="T18" i="15"/>
  <c r="Q18" i="15"/>
  <c r="AB19" i="15" s="1"/>
  <c r="AA19" i="15" s="1"/>
  <c r="T17" i="15"/>
  <c r="Q17" i="15"/>
  <c r="T16" i="15"/>
  <c r="Q16" i="15"/>
  <c r="K16" i="15"/>
  <c r="L16" i="15" s="1"/>
  <c r="M16" i="15" s="1"/>
  <c r="H16" i="15"/>
  <c r="T15" i="15"/>
  <c r="Q15" i="15"/>
  <c r="T14" i="15"/>
  <c r="Q14" i="15"/>
  <c r="T13" i="15"/>
  <c r="Q13" i="15"/>
  <c r="AB14" i="15" s="1"/>
  <c r="AA14" i="15" s="1"/>
  <c r="T12" i="15"/>
  <c r="Q12" i="15"/>
  <c r="T11" i="15"/>
  <c r="Q11" i="15"/>
  <c r="AB12" i="15" s="1"/>
  <c r="AA12" i="15" s="1"/>
  <c r="T10" i="15"/>
  <c r="Q10" i="15"/>
  <c r="K10" i="15"/>
  <c r="L10" i="15" s="1"/>
  <c r="M10" i="15" s="1"/>
  <c r="AB10" i="15" s="1"/>
  <c r="H10" i="15"/>
  <c r="I10" i="15" s="1"/>
  <c r="X10" i="15" s="1"/>
  <c r="K43" i="15"/>
  <c r="K25" i="15"/>
  <c r="K21" i="15"/>
  <c r="K11" i="15"/>
  <c r="K20" i="15"/>
  <c r="K65" i="15"/>
  <c r="K17" i="15"/>
  <c r="K48" i="15"/>
  <c r="K59" i="15"/>
  <c r="K63" i="15"/>
  <c r="K35" i="15"/>
  <c r="K41" i="15"/>
  <c r="K69" i="15"/>
  <c r="K19" i="15"/>
  <c r="K37" i="15"/>
  <c r="K26" i="15"/>
  <c r="K55" i="15"/>
  <c r="K42" i="15"/>
  <c r="K12" i="15"/>
  <c r="K45" i="15"/>
  <c r="K51" i="15"/>
  <c r="K38" i="15"/>
  <c r="K18" i="15"/>
  <c r="K50" i="15"/>
  <c r="K47" i="15"/>
  <c r="K14" i="15"/>
  <c r="K32" i="15"/>
  <c r="K60" i="15"/>
  <c r="K29" i="15"/>
  <c r="K44" i="15"/>
  <c r="K23" i="15"/>
  <c r="K68" i="15"/>
  <c r="K36" i="15"/>
  <c r="K54" i="15"/>
  <c r="K27" i="15"/>
  <c r="K67" i="15"/>
  <c r="K57" i="15"/>
  <c r="K61" i="15"/>
  <c r="K62" i="15"/>
  <c r="K56" i="15"/>
  <c r="K49" i="15"/>
  <c r="K31" i="15"/>
  <c r="K30" i="15"/>
  <c r="K13" i="15"/>
  <c r="K33" i="15"/>
  <c r="K24" i="15"/>
  <c r="K53" i="15"/>
  <c r="K15" i="15"/>
  <c r="K66" i="15"/>
  <c r="K39" i="15"/>
  <c r="Y63" i="16" l="1"/>
  <c r="AC63" i="16" s="1"/>
  <c r="Z63" i="16"/>
  <c r="Y24" i="16"/>
  <c r="AC24" i="16" s="1"/>
  <c r="Z24" i="16"/>
  <c r="Z25" i="16"/>
  <c r="Y25" i="16"/>
  <c r="AC25" i="16" s="1"/>
  <c r="Y59" i="16"/>
  <c r="AC59" i="16" s="1"/>
  <c r="Z59" i="16"/>
  <c r="Y69" i="16"/>
  <c r="AC69" i="16" s="1"/>
  <c r="Z69" i="16"/>
  <c r="Y58" i="16"/>
  <c r="AC58" i="16" s="1"/>
  <c r="Z58" i="16"/>
  <c r="Y41" i="16"/>
  <c r="AC41" i="16" s="1"/>
  <c r="Z41" i="16"/>
  <c r="Z42" i="16"/>
  <c r="Y42" i="16"/>
  <c r="AC42" i="16" s="1"/>
  <c r="Y39" i="16"/>
  <c r="AC39" i="16" s="1"/>
  <c r="Z39" i="16"/>
  <c r="Z53" i="16"/>
  <c r="Y53" i="16"/>
  <c r="AC53" i="16" s="1"/>
  <c r="Z35" i="16"/>
  <c r="Y35" i="16"/>
  <c r="AC35" i="16" s="1"/>
  <c r="AC23" i="16"/>
  <c r="Z60" i="16"/>
  <c r="Y60" i="16"/>
  <c r="AC60" i="16" s="1"/>
  <c r="Y56" i="16"/>
  <c r="AC56" i="16" s="1"/>
  <c r="Z56" i="16"/>
  <c r="Y65" i="16"/>
  <c r="AC65" i="16" s="1"/>
  <c r="Z65" i="16"/>
  <c r="Y55" i="16"/>
  <c r="AC55" i="16" s="1"/>
  <c r="Z55" i="16"/>
  <c r="Y38" i="16"/>
  <c r="AC38" i="16" s="1"/>
  <c r="Z38" i="16"/>
  <c r="Y22" i="16"/>
  <c r="AC22" i="16" s="1"/>
  <c r="Z22" i="16"/>
  <c r="Y18" i="16"/>
  <c r="AC18" i="16" s="1"/>
  <c r="Z18" i="16"/>
  <c r="Y11" i="16"/>
  <c r="AC11" i="16" s="1"/>
  <c r="Z11" i="16"/>
  <c r="Z57" i="16"/>
  <c r="Y57" i="16"/>
  <c r="AC57" i="16" s="1"/>
  <c r="Z29" i="16"/>
  <c r="Y29" i="16"/>
  <c r="AC29" i="16" s="1"/>
  <c r="Y45" i="16"/>
  <c r="AC45" i="16" s="1"/>
  <c r="Z45" i="16"/>
  <c r="Z12" i="16"/>
  <c r="Y12" i="16"/>
  <c r="AC12" i="16" s="1"/>
  <c r="Y15" i="16"/>
  <c r="AC15" i="16" s="1"/>
  <c r="Z15" i="16"/>
  <c r="Z43" i="16"/>
  <c r="Y43" i="16"/>
  <c r="AC43" i="16" s="1"/>
  <c r="Y66" i="16"/>
  <c r="AC66" i="16" s="1"/>
  <c r="Z66" i="16"/>
  <c r="Y49" i="16"/>
  <c r="AC49" i="16" s="1"/>
  <c r="Z49" i="16"/>
  <c r="Y62" i="16"/>
  <c r="AC62" i="16" s="1"/>
  <c r="Z62" i="16"/>
  <c r="Y48" i="16"/>
  <c r="AC48" i="16" s="1"/>
  <c r="Z48" i="16"/>
  <c r="Y31" i="16"/>
  <c r="AC31" i="16" s="1"/>
  <c r="Z31" i="16"/>
  <c r="Z50" i="16"/>
  <c r="Y50" i="16"/>
  <c r="AC50" i="16" s="1"/>
  <c r="Z19" i="16"/>
  <c r="Y19" i="16"/>
  <c r="AC19" i="16" s="1"/>
  <c r="Y52" i="16"/>
  <c r="AC52" i="16" s="1"/>
  <c r="Z52" i="16"/>
  <c r="Y34" i="16"/>
  <c r="AC34" i="16" s="1"/>
  <c r="Z34" i="16"/>
  <c r="Z32" i="16"/>
  <c r="Y32" i="16"/>
  <c r="AC32" i="16" s="1"/>
  <c r="Z10" i="16"/>
  <c r="Y10" i="16"/>
  <c r="AC10" i="16" s="1"/>
  <c r="Z67" i="16"/>
  <c r="Y67" i="16"/>
  <c r="AC67" i="16" s="1"/>
  <c r="Y28" i="16"/>
  <c r="AC28" i="16" s="1"/>
  <c r="Z28" i="16"/>
  <c r="AB15" i="15"/>
  <c r="AA15" i="15" s="1"/>
  <c r="X15" i="15"/>
  <c r="Z15" i="15" s="1"/>
  <c r="AB18" i="15"/>
  <c r="AA18" i="15" s="1"/>
  <c r="X18" i="15"/>
  <c r="Z18" i="15" s="1"/>
  <c r="N22" i="15"/>
  <c r="X22" i="15"/>
  <c r="AB22" i="15"/>
  <c r="AA22" i="15" s="1"/>
  <c r="AB25" i="15"/>
  <c r="AA25" i="15" s="1"/>
  <c r="X25" i="15"/>
  <c r="N28" i="15"/>
  <c r="AB29" i="15"/>
  <c r="AA29" i="15" s="1"/>
  <c r="X29" i="15"/>
  <c r="AB28" i="15"/>
  <c r="AA28" i="15" s="1"/>
  <c r="X28" i="15"/>
  <c r="AB33" i="15"/>
  <c r="AA33" i="15" s="1"/>
  <c r="X33" i="15"/>
  <c r="AB36" i="15"/>
  <c r="AA36" i="15" s="1"/>
  <c r="X36" i="15"/>
  <c r="AB43" i="15"/>
  <c r="AA43" i="15" s="1"/>
  <c r="X43" i="15"/>
  <c r="AB47" i="15"/>
  <c r="AA47" i="15" s="1"/>
  <c r="AB46" i="15"/>
  <c r="AA46" i="15" s="1"/>
  <c r="X46" i="15"/>
  <c r="AB50" i="15"/>
  <c r="AA50" i="15" s="1"/>
  <c r="X50" i="15"/>
  <c r="N52" i="15"/>
  <c r="AB53" i="15"/>
  <c r="AA53" i="15" s="1"/>
  <c r="X53" i="15"/>
  <c r="AB52" i="15"/>
  <c r="AA52" i="15" s="1"/>
  <c r="X52" i="15"/>
  <c r="AB57" i="15"/>
  <c r="AA57" i="15" s="1"/>
  <c r="X57" i="15"/>
  <c r="AB60" i="15"/>
  <c r="AA60" i="15" s="1"/>
  <c r="X60" i="15"/>
  <c r="AB67" i="15"/>
  <c r="AA67" i="15" s="1"/>
  <c r="X67" i="15"/>
  <c r="AB17" i="15"/>
  <c r="AA17" i="15" s="1"/>
  <c r="N16" i="15"/>
  <c r="N10" i="15"/>
  <c r="M52" i="15"/>
  <c r="Z24" i="15"/>
  <c r="Y24" i="15"/>
  <c r="AA10" i="15"/>
  <c r="AB11" i="15"/>
  <c r="AA11" i="15" s="1"/>
  <c r="Y22" i="15"/>
  <c r="AC22" i="15" s="1"/>
  <c r="Z22" i="15"/>
  <c r="Z10" i="15"/>
  <c r="X11" i="15" s="1"/>
  <c r="Y10" i="15"/>
  <c r="AC10" i="15" s="1"/>
  <c r="AB27" i="15"/>
  <c r="AA27" i="15" s="1"/>
  <c r="X27" i="15"/>
  <c r="AB35" i="15"/>
  <c r="AA35" i="15" s="1"/>
  <c r="X35" i="15"/>
  <c r="AB34" i="15"/>
  <c r="AA34" i="15" s="1"/>
  <c r="X34" i="15"/>
  <c r="Z43" i="15"/>
  <c r="Y43" i="15"/>
  <c r="AC43" i="15" s="1"/>
  <c r="N46" i="15"/>
  <c r="I46" i="15"/>
  <c r="Z53" i="15"/>
  <c r="Y53" i="15"/>
  <c r="AC53" i="15" s="1"/>
  <c r="AB59" i="15"/>
  <c r="AA59" i="15" s="1"/>
  <c r="X59" i="15"/>
  <c r="AB58" i="15"/>
  <c r="AA58" i="15" s="1"/>
  <c r="X58" i="15"/>
  <c r="Z67" i="15"/>
  <c r="Y67" i="15"/>
  <c r="X12" i="15"/>
  <c r="Y15" i="15"/>
  <c r="AC15" i="15" s="1"/>
  <c r="Y18" i="15"/>
  <c r="X19" i="15"/>
  <c r="M22" i="15"/>
  <c r="AB26" i="15"/>
  <c r="AA26" i="15" s="1"/>
  <c r="M28" i="15"/>
  <c r="AB32" i="15"/>
  <c r="AA32" i="15" s="1"/>
  <c r="X32" i="15"/>
  <c r="Z50" i="15"/>
  <c r="Y50" i="15"/>
  <c r="AC50" i="15" s="1"/>
  <c r="AB56" i="15"/>
  <c r="AA56" i="15" s="1"/>
  <c r="X56" i="15"/>
  <c r="X13" i="15"/>
  <c r="AB13" i="15"/>
  <c r="AA13" i="15" s="1"/>
  <c r="AB16" i="15"/>
  <c r="AA16" i="15" s="1"/>
  <c r="X20" i="15"/>
  <c r="AB24" i="15"/>
  <c r="AA24" i="15" s="1"/>
  <c r="X26" i="15"/>
  <c r="Z36" i="15"/>
  <c r="Y36" i="15"/>
  <c r="AC36" i="15" s="1"/>
  <c r="N40" i="15"/>
  <c r="M40" i="15"/>
  <c r="AB42" i="15"/>
  <c r="AA42" i="15" s="1"/>
  <c r="X42" i="15"/>
  <c r="Z46" i="15"/>
  <c r="Y46" i="15"/>
  <c r="AC46" i="15" s="1"/>
  <c r="Z60" i="15"/>
  <c r="Y60" i="15"/>
  <c r="AC60" i="15" s="1"/>
  <c r="N64" i="15"/>
  <c r="M64" i="15"/>
  <c r="AB66" i="15"/>
  <c r="AA66" i="15" s="1"/>
  <c r="X66" i="15"/>
  <c r="X14" i="15"/>
  <c r="I16" i="15"/>
  <c r="X16" i="15" s="1"/>
  <c r="X21" i="15"/>
  <c r="AB23" i="15"/>
  <c r="AA23" i="15" s="1"/>
  <c r="X23" i="15"/>
  <c r="Z29" i="15"/>
  <c r="Y29" i="15"/>
  <c r="AC29" i="15" s="1"/>
  <c r="Z33" i="15"/>
  <c r="Y33" i="15"/>
  <c r="AC33" i="15" s="1"/>
  <c r="N34" i="15"/>
  <c r="M34" i="15"/>
  <c r="AB39" i="15"/>
  <c r="AA39" i="15" s="1"/>
  <c r="X39" i="15"/>
  <c r="AB41" i="15"/>
  <c r="AA41" i="15" s="1"/>
  <c r="AB49" i="15"/>
  <c r="AA49" i="15" s="1"/>
  <c r="X49" i="15"/>
  <c r="Z57" i="15"/>
  <c r="Y57" i="15"/>
  <c r="AC57" i="15" s="1"/>
  <c r="N58" i="15"/>
  <c r="M58" i="15"/>
  <c r="AB63" i="15"/>
  <c r="AA63" i="15" s="1"/>
  <c r="X63" i="15"/>
  <c r="AB65" i="15"/>
  <c r="AA65" i="15" s="1"/>
  <c r="X30" i="15"/>
  <c r="X37" i="15"/>
  <c r="X40" i="15"/>
  <c r="AB40" i="15"/>
  <c r="AA40" i="15" s="1"/>
  <c r="X44" i="15"/>
  <c r="X47" i="15"/>
  <c r="X51" i="15"/>
  <c r="X54" i="15"/>
  <c r="X61" i="15"/>
  <c r="X64" i="15"/>
  <c r="AB64" i="15"/>
  <c r="AA64" i="15" s="1"/>
  <c r="X68" i="15"/>
  <c r="X31" i="15"/>
  <c r="X38" i="15"/>
  <c r="X41" i="15"/>
  <c r="X45" i="15"/>
  <c r="X48" i="15"/>
  <c r="X55" i="15"/>
  <c r="X62" i="15"/>
  <c r="X65" i="15"/>
  <c r="X69" i="15"/>
  <c r="AC67" i="15" l="1"/>
  <c r="AC18" i="15"/>
  <c r="Z52" i="15"/>
  <c r="Y52" i="15"/>
  <c r="AC52" i="15" s="1"/>
  <c r="Z28" i="15"/>
  <c r="Y28" i="15"/>
  <c r="AC28" i="15"/>
  <c r="Z25" i="15"/>
  <c r="Y25" i="15"/>
  <c r="AC25" i="15" s="1"/>
  <c r="Y16" i="15"/>
  <c r="AC16" i="15" s="1"/>
  <c r="Z16" i="15"/>
  <c r="X17" i="15" s="1"/>
  <c r="Z42" i="15"/>
  <c r="Y42" i="15"/>
  <c r="AC42" i="15" s="1"/>
  <c r="Y58" i="15"/>
  <c r="AC58" i="15" s="1"/>
  <c r="Z58" i="15"/>
  <c r="Z35" i="15"/>
  <c r="Y35" i="15"/>
  <c r="AC35" i="15" s="1"/>
  <c r="Y62" i="15"/>
  <c r="AC62" i="15" s="1"/>
  <c r="Z62" i="15"/>
  <c r="Y41" i="15"/>
  <c r="AC41" i="15" s="1"/>
  <c r="Z41" i="15"/>
  <c r="Z51" i="15"/>
  <c r="Y51" i="15"/>
  <c r="AC51" i="15" s="1"/>
  <c r="Z40" i="15"/>
  <c r="Y40" i="15"/>
  <c r="AC40" i="15" s="1"/>
  <c r="Z63" i="15"/>
  <c r="Y63" i="15"/>
  <c r="AC63" i="15" s="1"/>
  <c r="Z56" i="15"/>
  <c r="Y56" i="15"/>
  <c r="AC56" i="15" s="1"/>
  <c r="Z32" i="15"/>
  <c r="Y32" i="15"/>
  <c r="AC32" i="15" s="1"/>
  <c r="Z12" i="15"/>
  <c r="Y12" i="15"/>
  <c r="AC12" i="15" s="1"/>
  <c r="Z11" i="15"/>
  <c r="Y11" i="15"/>
  <c r="AC11" i="15" s="1"/>
  <c r="Y65" i="15"/>
  <c r="AC65" i="15" s="1"/>
  <c r="Z65" i="15"/>
  <c r="Z68" i="15"/>
  <c r="Y68" i="15"/>
  <c r="AC68" i="15" s="1"/>
  <c r="Z54" i="15"/>
  <c r="Y54" i="15"/>
  <c r="AC54" i="15" s="1"/>
  <c r="Z21" i="15"/>
  <c r="Y21" i="15"/>
  <c r="AC21" i="15" s="1"/>
  <c r="Y20" i="15"/>
  <c r="AC20" i="15" s="1"/>
  <c r="Z20" i="15"/>
  <c r="Y13" i="15"/>
  <c r="AC13" i="15" s="1"/>
  <c r="Z13" i="15"/>
  <c r="Y55" i="15"/>
  <c r="AC55" i="15" s="1"/>
  <c r="Z55" i="15"/>
  <c r="Y38" i="15"/>
  <c r="AC38" i="15" s="1"/>
  <c r="Z38" i="15"/>
  <c r="Z64" i="15"/>
  <c r="Y64" i="15"/>
  <c r="AC64" i="15" s="1"/>
  <c r="Z47" i="15"/>
  <c r="Y47" i="15"/>
  <c r="AC47" i="15" s="1"/>
  <c r="Z37" i="15"/>
  <c r="Y37" i="15"/>
  <c r="AC37" i="15" s="1"/>
  <c r="Z39" i="15"/>
  <c r="Y39" i="15"/>
  <c r="AC39" i="15" s="1"/>
  <c r="Y23" i="15"/>
  <c r="AC23" i="15" s="1"/>
  <c r="Z23" i="15"/>
  <c r="Y26" i="15"/>
  <c r="AC26" i="15" s="1"/>
  <c r="Z26" i="15"/>
  <c r="Z19" i="15"/>
  <c r="Y19" i="15"/>
  <c r="AC19" i="15" s="1"/>
  <c r="Z59" i="15"/>
  <c r="Y59" i="15"/>
  <c r="AC59" i="15" s="1"/>
  <c r="Y34" i="15"/>
  <c r="AC34" i="15" s="1"/>
  <c r="Z34" i="15"/>
  <c r="Z27" i="15"/>
  <c r="Y27" i="15"/>
  <c r="AC27" i="15" s="1"/>
  <c r="AC24" i="15"/>
  <c r="Y45" i="15"/>
  <c r="AC45" i="15" s="1"/>
  <c r="Z45" i="15"/>
  <c r="Z66" i="15"/>
  <c r="Y66" i="15"/>
  <c r="AC66" i="15" s="1"/>
  <c r="Y69" i="15"/>
  <c r="AC69" i="15" s="1"/>
  <c r="Z69" i="15"/>
  <c r="Y48" i="15"/>
  <c r="AC48" i="15" s="1"/>
  <c r="Z48" i="15"/>
  <c r="Y31" i="15"/>
  <c r="AC31" i="15" s="1"/>
  <c r="Z31" i="15"/>
  <c r="Z61" i="15"/>
  <c r="Y61" i="15"/>
  <c r="AC61" i="15" s="1"/>
  <c r="Z44" i="15"/>
  <c r="Y44" i="15"/>
  <c r="AC44" i="15" s="1"/>
  <c r="Z30" i="15"/>
  <c r="Y30" i="15"/>
  <c r="AC30" i="15" s="1"/>
  <c r="Z49" i="15"/>
  <c r="Y49" i="15"/>
  <c r="AC49" i="15" s="1"/>
  <c r="Y14" i="15"/>
  <c r="AC14" i="15" s="1"/>
  <c r="Z14" i="15"/>
  <c r="Z17" i="15" l="1"/>
  <c r="Y17" i="15"/>
  <c r="AC17" i="15" s="1"/>
  <c r="T69" i="14" l="1"/>
  <c r="Q69" i="14"/>
  <c r="T68" i="14"/>
  <c r="Q68" i="14"/>
  <c r="AB69" i="14" s="1"/>
  <c r="AA69" i="14" s="1"/>
  <c r="T67" i="14"/>
  <c r="Q67" i="14"/>
  <c r="AB68" i="14" s="1"/>
  <c r="AA68" i="14" s="1"/>
  <c r="T66" i="14"/>
  <c r="Q66" i="14"/>
  <c r="T65" i="14"/>
  <c r="Q65" i="14"/>
  <c r="T64" i="14"/>
  <c r="Q64" i="14"/>
  <c r="AB65" i="14" s="1"/>
  <c r="AA65" i="14" s="1"/>
  <c r="K64" i="14"/>
  <c r="L64" i="14" s="1"/>
  <c r="H64" i="14"/>
  <c r="I64" i="14" s="1"/>
  <c r="T63" i="14"/>
  <c r="Q63" i="14"/>
  <c r="T62" i="14"/>
  <c r="Q62" i="14"/>
  <c r="T61" i="14"/>
  <c r="Q61" i="14"/>
  <c r="T60" i="14"/>
  <c r="Q60" i="14"/>
  <c r="AB61" i="14" s="1"/>
  <c r="AA61" i="14" s="1"/>
  <c r="T59" i="14"/>
  <c r="Q59" i="14"/>
  <c r="T58" i="14"/>
  <c r="Q58" i="14"/>
  <c r="K58" i="14"/>
  <c r="L58" i="14" s="1"/>
  <c r="H58" i="14"/>
  <c r="I58" i="14" s="1"/>
  <c r="T57" i="14"/>
  <c r="Q57" i="14"/>
  <c r="T56" i="14"/>
  <c r="Q56" i="14"/>
  <c r="T55" i="14"/>
  <c r="Q55" i="14"/>
  <c r="T54" i="14"/>
  <c r="Q54" i="14"/>
  <c r="AB55" i="14" s="1"/>
  <c r="AA55" i="14" s="1"/>
  <c r="T53" i="14"/>
  <c r="Q53" i="14"/>
  <c r="AB54" i="14" s="1"/>
  <c r="AA54" i="14" s="1"/>
  <c r="T52" i="14"/>
  <c r="Q52" i="14"/>
  <c r="K52" i="14"/>
  <c r="L52" i="14" s="1"/>
  <c r="H52" i="14"/>
  <c r="I52" i="14" s="1"/>
  <c r="T51" i="14"/>
  <c r="Q51" i="14"/>
  <c r="T50" i="14"/>
  <c r="Q50" i="14"/>
  <c r="AB51" i="14" s="1"/>
  <c r="AA51" i="14" s="1"/>
  <c r="T49" i="14"/>
  <c r="Q49" i="14"/>
  <c r="T48" i="14"/>
  <c r="Q48" i="14"/>
  <c r="T47" i="14"/>
  <c r="Q47" i="14"/>
  <c r="T46" i="14"/>
  <c r="Q46" i="14"/>
  <c r="K46" i="14"/>
  <c r="L46" i="14" s="1"/>
  <c r="M46" i="14" s="1"/>
  <c r="H46" i="14"/>
  <c r="T45" i="14"/>
  <c r="Q45" i="14"/>
  <c r="T44" i="14"/>
  <c r="Q44" i="14"/>
  <c r="AB45" i="14" s="1"/>
  <c r="AA45" i="14" s="1"/>
  <c r="T43" i="14"/>
  <c r="Q43" i="14"/>
  <c r="AB44" i="14" s="1"/>
  <c r="AA44" i="14" s="1"/>
  <c r="T42" i="14"/>
  <c r="Q42" i="14"/>
  <c r="T41" i="14"/>
  <c r="Q41" i="14"/>
  <c r="T40" i="14"/>
  <c r="Q40" i="14"/>
  <c r="AB41" i="14" s="1"/>
  <c r="AA41" i="14" s="1"/>
  <c r="K40" i="14"/>
  <c r="L40" i="14" s="1"/>
  <c r="H40" i="14"/>
  <c r="I40" i="14" s="1"/>
  <c r="T39" i="14"/>
  <c r="Q39" i="14"/>
  <c r="T38" i="14"/>
  <c r="Q38" i="14"/>
  <c r="T37" i="14"/>
  <c r="Q37" i="14"/>
  <c r="T36" i="14"/>
  <c r="Q36" i="14"/>
  <c r="AB37" i="14" s="1"/>
  <c r="AA37" i="14" s="1"/>
  <c r="T35" i="14"/>
  <c r="Q35" i="14"/>
  <c r="T34" i="14"/>
  <c r="Q34" i="14"/>
  <c r="K34" i="14"/>
  <c r="L34" i="14" s="1"/>
  <c r="H34" i="14"/>
  <c r="I34" i="14" s="1"/>
  <c r="T33" i="14"/>
  <c r="Q33" i="14"/>
  <c r="T32" i="14"/>
  <c r="Q32" i="14"/>
  <c r="T31" i="14"/>
  <c r="Q31" i="14"/>
  <c r="T30" i="14"/>
  <c r="Q30" i="14"/>
  <c r="AB31" i="14" s="1"/>
  <c r="AA31" i="14" s="1"/>
  <c r="T29" i="14"/>
  <c r="Q29" i="14"/>
  <c r="AB30" i="14" s="1"/>
  <c r="AA30" i="14" s="1"/>
  <c r="T28" i="14"/>
  <c r="Q28" i="14"/>
  <c r="K28" i="14"/>
  <c r="L28" i="14" s="1"/>
  <c r="H28" i="14"/>
  <c r="I28" i="14" s="1"/>
  <c r="T27" i="14"/>
  <c r="Q27" i="14"/>
  <c r="T26" i="14"/>
  <c r="Q26" i="14"/>
  <c r="T25" i="14"/>
  <c r="Q25" i="14"/>
  <c r="T24" i="14"/>
  <c r="Q24" i="14"/>
  <c r="T23" i="14"/>
  <c r="Q23" i="14"/>
  <c r="T22" i="14"/>
  <c r="Q22" i="14"/>
  <c r="X22" i="14" s="1"/>
  <c r="K22" i="14"/>
  <c r="L22" i="14" s="1"/>
  <c r="H22" i="14"/>
  <c r="I22" i="14" s="1"/>
  <c r="T21" i="14"/>
  <c r="Q21" i="14"/>
  <c r="T20" i="14"/>
  <c r="Q20" i="14"/>
  <c r="T19" i="14"/>
  <c r="Q19" i="14"/>
  <c r="AB20" i="14" s="1"/>
  <c r="AA20" i="14" s="1"/>
  <c r="T18" i="14"/>
  <c r="Q18" i="14"/>
  <c r="AB19" i="14" s="1"/>
  <c r="AA19" i="14" s="1"/>
  <c r="T17" i="14"/>
  <c r="Q17" i="14"/>
  <c r="T16" i="14"/>
  <c r="Q16" i="14"/>
  <c r="K16" i="14"/>
  <c r="L16" i="14" s="1"/>
  <c r="H16" i="14"/>
  <c r="I16" i="14" s="1"/>
  <c r="T15" i="14"/>
  <c r="Q15" i="14"/>
  <c r="T14" i="14"/>
  <c r="Q14" i="14"/>
  <c r="T13" i="14"/>
  <c r="Q13" i="14"/>
  <c r="T12" i="14"/>
  <c r="Q12" i="14"/>
  <c r="AB13" i="14" s="1"/>
  <c r="AA13" i="14" s="1"/>
  <c r="T11" i="14"/>
  <c r="Q11" i="14"/>
  <c r="AB12" i="14" s="1"/>
  <c r="AA12" i="14" s="1"/>
  <c r="T10" i="14"/>
  <c r="Q10" i="14"/>
  <c r="K10" i="14"/>
  <c r="L10" i="14" s="1"/>
  <c r="M10" i="14" s="1"/>
  <c r="AB10" i="14" s="1"/>
  <c r="H10" i="14"/>
  <c r="I10" i="14" s="1"/>
  <c r="X10" i="14" s="1"/>
  <c r="K57" i="14"/>
  <c r="K19" i="14"/>
  <c r="K51" i="14"/>
  <c r="K38" i="14"/>
  <c r="K25" i="14"/>
  <c r="K67" i="14"/>
  <c r="K60" i="14"/>
  <c r="K68" i="14"/>
  <c r="K59" i="14"/>
  <c r="K21" i="14"/>
  <c r="K17" i="14"/>
  <c r="K30" i="14"/>
  <c r="K53" i="14"/>
  <c r="K42" i="14"/>
  <c r="K69" i="14"/>
  <c r="K32" i="14"/>
  <c r="K20" i="14"/>
  <c r="K61" i="14"/>
  <c r="K15" i="14"/>
  <c r="K29" i="14"/>
  <c r="K47" i="14"/>
  <c r="K55" i="14"/>
  <c r="K33" i="14"/>
  <c r="K49" i="14"/>
  <c r="K56" i="14"/>
  <c r="K35" i="14"/>
  <c r="K37" i="14"/>
  <c r="K50" i="14"/>
  <c r="K66" i="14"/>
  <c r="K26" i="14"/>
  <c r="K14" i="14"/>
  <c r="K65" i="14"/>
  <c r="K36" i="14"/>
  <c r="K11" i="14"/>
  <c r="K12" i="14"/>
  <c r="K54" i="14"/>
  <c r="K31" i="14"/>
  <c r="K44" i="14"/>
  <c r="K63" i="14"/>
  <c r="K13" i="14"/>
  <c r="K45" i="14"/>
  <c r="K41" i="14"/>
  <c r="K48" i="14"/>
  <c r="K18" i="14"/>
  <c r="K62" i="14"/>
  <c r="K39" i="14"/>
  <c r="K27" i="14"/>
  <c r="K43" i="14"/>
  <c r="K23" i="14"/>
  <c r="K24" i="14"/>
  <c r="AB14" i="14" l="1"/>
  <c r="AA14" i="14" s="1"/>
  <c r="X14" i="14"/>
  <c r="Z14" i="14" s="1"/>
  <c r="AB15" i="14"/>
  <c r="AA15" i="14" s="1"/>
  <c r="X15" i="14"/>
  <c r="Z15" i="14" s="1"/>
  <c r="AB21" i="14"/>
  <c r="AA21" i="14" s="1"/>
  <c r="X21" i="14"/>
  <c r="Z21" i="14" s="1"/>
  <c r="AB24" i="14"/>
  <c r="AA24" i="14" s="1"/>
  <c r="X24" i="14"/>
  <c r="Z24" i="14" s="1"/>
  <c r="AB25" i="14"/>
  <c r="AA25" i="14" s="1"/>
  <c r="X25" i="14"/>
  <c r="Z25" i="14" s="1"/>
  <c r="N28" i="14"/>
  <c r="AB29" i="14"/>
  <c r="AA29" i="14" s="1"/>
  <c r="X29" i="14"/>
  <c r="AB28" i="14"/>
  <c r="AA28" i="14" s="1"/>
  <c r="X28" i="14"/>
  <c r="AB33" i="14"/>
  <c r="AA33" i="14" s="1"/>
  <c r="X33" i="14"/>
  <c r="AB36" i="14"/>
  <c r="AA36" i="14" s="1"/>
  <c r="X36" i="14"/>
  <c r="AB43" i="14"/>
  <c r="AA43" i="14" s="1"/>
  <c r="X43" i="14"/>
  <c r="AB47" i="14"/>
  <c r="AA47" i="14" s="1"/>
  <c r="AB46" i="14"/>
  <c r="AA46" i="14" s="1"/>
  <c r="X46" i="14"/>
  <c r="AB50" i="14"/>
  <c r="AA50" i="14" s="1"/>
  <c r="X50" i="14"/>
  <c r="AB53" i="14"/>
  <c r="AA53" i="14" s="1"/>
  <c r="X53" i="14"/>
  <c r="AB52" i="14"/>
  <c r="AA52" i="14" s="1"/>
  <c r="X52" i="14"/>
  <c r="AB57" i="14"/>
  <c r="AA57" i="14" s="1"/>
  <c r="X57" i="14"/>
  <c r="AB60" i="14"/>
  <c r="AA60" i="14" s="1"/>
  <c r="X60" i="14"/>
  <c r="AB67" i="14"/>
  <c r="AA67" i="14" s="1"/>
  <c r="X67" i="14"/>
  <c r="N52" i="14"/>
  <c r="M52" i="14"/>
  <c r="M28" i="14"/>
  <c r="Y22" i="14"/>
  <c r="Z22" i="14"/>
  <c r="AA10" i="14"/>
  <c r="AB11" i="14"/>
  <c r="AA11" i="14" s="1"/>
  <c r="AB17" i="14"/>
  <c r="M16" i="14"/>
  <c r="N16" i="14"/>
  <c r="Y10" i="14"/>
  <c r="Z10" i="14"/>
  <c r="X11" i="14" s="1"/>
  <c r="AB16" i="14"/>
  <c r="AA16" i="14" s="1"/>
  <c r="N22" i="14"/>
  <c r="M22" i="14"/>
  <c r="Z33" i="14"/>
  <c r="Y33" i="14"/>
  <c r="AC33" i="14" s="1"/>
  <c r="AB49" i="14"/>
  <c r="AA49" i="14" s="1"/>
  <c r="X49" i="14"/>
  <c r="Z57" i="14"/>
  <c r="Y57" i="14"/>
  <c r="AC57" i="14" s="1"/>
  <c r="AB63" i="14"/>
  <c r="AA63" i="14" s="1"/>
  <c r="X63" i="14"/>
  <c r="N10" i="14"/>
  <c r="Y14" i="14"/>
  <c r="AC14" i="14" s="1"/>
  <c r="Y21" i="14"/>
  <c r="AC21" i="14" s="1"/>
  <c r="AB22" i="14"/>
  <c r="AA22" i="14" s="1"/>
  <c r="Y24" i="14"/>
  <c r="AC24" i="14" s="1"/>
  <c r="Y25" i="14"/>
  <c r="AC25" i="14" s="1"/>
  <c r="AB27" i="14"/>
  <c r="AA27" i="14" s="1"/>
  <c r="X27" i="14"/>
  <c r="AB35" i="14"/>
  <c r="AA35" i="14" s="1"/>
  <c r="X35" i="14"/>
  <c r="AB34" i="14"/>
  <c r="AA34" i="14" s="1"/>
  <c r="X34" i="14"/>
  <c r="AB38" i="14"/>
  <c r="AA38" i="14" s="1"/>
  <c r="Z43" i="14"/>
  <c r="Y43" i="14"/>
  <c r="AC43" i="14" s="1"/>
  <c r="N46" i="14"/>
  <c r="I46" i="14"/>
  <c r="AB48" i="14"/>
  <c r="AA48" i="14" s="1"/>
  <c r="Z53" i="14"/>
  <c r="Y53" i="14"/>
  <c r="AC53" i="14" s="1"/>
  <c r="AB59" i="14"/>
  <c r="AA59" i="14" s="1"/>
  <c r="X59" i="14"/>
  <c r="AB58" i="14"/>
  <c r="AA58" i="14" s="1"/>
  <c r="X58" i="14"/>
  <c r="AB62" i="14"/>
  <c r="AA62" i="14" s="1"/>
  <c r="Z67" i="14"/>
  <c r="Y67" i="14"/>
  <c r="AC67" i="14" s="1"/>
  <c r="X12" i="14"/>
  <c r="Y15" i="14"/>
  <c r="AC15" i="14" s="1"/>
  <c r="X19" i="14"/>
  <c r="AB26" i="14"/>
  <c r="AA26" i="14" s="1"/>
  <c r="AB32" i="14"/>
  <c r="AA32" i="14" s="1"/>
  <c r="X32" i="14"/>
  <c r="Z50" i="14"/>
  <c r="Y50" i="14"/>
  <c r="AC50" i="14" s="1"/>
  <c r="AB56" i="14"/>
  <c r="AA56" i="14" s="1"/>
  <c r="X56" i="14"/>
  <c r="AB23" i="14"/>
  <c r="AA23" i="14" s="1"/>
  <c r="X23" i="14"/>
  <c r="Z29" i="14"/>
  <c r="Y29" i="14"/>
  <c r="AC29" i="14" s="1"/>
  <c r="N34" i="14"/>
  <c r="M34" i="14"/>
  <c r="AB39" i="14"/>
  <c r="AA39" i="14" s="1"/>
  <c r="X39" i="14"/>
  <c r="N58" i="14"/>
  <c r="M58" i="14"/>
  <c r="X13" i="14"/>
  <c r="X16" i="14"/>
  <c r="X20" i="14"/>
  <c r="X26" i="14"/>
  <c r="Z36" i="14"/>
  <c r="Y36" i="14"/>
  <c r="AC36" i="14" s="1"/>
  <c r="N40" i="14"/>
  <c r="M40" i="14"/>
  <c r="AB42" i="14"/>
  <c r="AA42" i="14" s="1"/>
  <c r="X42" i="14"/>
  <c r="Z46" i="14"/>
  <c r="Y46" i="14"/>
  <c r="AC46" i="14" s="1"/>
  <c r="Z60" i="14"/>
  <c r="Y60" i="14"/>
  <c r="AC60" i="14" s="1"/>
  <c r="N64" i="14"/>
  <c r="M64" i="14"/>
  <c r="AB66" i="14"/>
  <c r="AA66" i="14" s="1"/>
  <c r="X66" i="14"/>
  <c r="X30" i="14"/>
  <c r="X37" i="14"/>
  <c r="X40" i="14"/>
  <c r="AB40" i="14"/>
  <c r="AA40" i="14" s="1"/>
  <c r="X44" i="14"/>
  <c r="X47" i="14"/>
  <c r="X51" i="14"/>
  <c r="X54" i="14"/>
  <c r="X61" i="14"/>
  <c r="X64" i="14"/>
  <c r="AB64" i="14"/>
  <c r="AA64" i="14" s="1"/>
  <c r="X68" i="14"/>
  <c r="X31" i="14"/>
  <c r="X38" i="14"/>
  <c r="X41" i="14"/>
  <c r="X45" i="14"/>
  <c r="X48" i="14"/>
  <c r="X55" i="14"/>
  <c r="X62" i="14"/>
  <c r="X65" i="14"/>
  <c r="X69" i="14"/>
  <c r="Z52" i="14" l="1"/>
  <c r="Y52" i="14"/>
  <c r="AC52" i="14" s="1"/>
  <c r="Z28" i="14"/>
  <c r="Y28" i="14"/>
  <c r="AC28" i="14"/>
  <c r="AC10" i="14"/>
  <c r="Y41" i="14"/>
  <c r="AC41" i="14" s="1"/>
  <c r="Z41" i="14"/>
  <c r="Z51" i="14"/>
  <c r="Y51" i="14"/>
  <c r="AC51" i="14" s="1"/>
  <c r="Y12" i="14"/>
  <c r="AC12" i="14" s="1"/>
  <c r="Z12" i="14"/>
  <c r="Y58" i="14"/>
  <c r="AC58" i="14" s="1"/>
  <c r="Z58" i="14"/>
  <c r="Y55" i="14"/>
  <c r="AC55" i="14" s="1"/>
  <c r="Z55" i="14"/>
  <c r="Y38" i="14"/>
  <c r="AC38" i="14" s="1"/>
  <c r="Z38" i="14"/>
  <c r="Z64" i="14"/>
  <c r="Y64" i="14"/>
  <c r="AC64" i="14" s="1"/>
  <c r="Z47" i="14"/>
  <c r="Y47" i="14"/>
  <c r="AC47" i="14" s="1"/>
  <c r="Z37" i="14"/>
  <c r="Y37" i="14"/>
  <c r="AC37" i="14" s="1"/>
  <c r="Y26" i="14"/>
  <c r="AC26" i="14" s="1"/>
  <c r="Z26" i="14"/>
  <c r="Z23" i="14"/>
  <c r="Y23" i="14"/>
  <c r="AC23" i="14" s="1"/>
  <c r="Y62" i="14"/>
  <c r="AC62" i="14" s="1"/>
  <c r="Z62" i="14"/>
  <c r="Z13" i="14"/>
  <c r="Y13" i="14"/>
  <c r="AC13" i="14" s="1"/>
  <c r="Y69" i="14"/>
  <c r="AC69" i="14" s="1"/>
  <c r="Z69" i="14"/>
  <c r="Y48" i="14"/>
  <c r="AC48" i="14" s="1"/>
  <c r="Z48" i="14"/>
  <c r="Y31" i="14"/>
  <c r="AC31" i="14" s="1"/>
  <c r="Z31" i="14"/>
  <c r="Z61" i="14"/>
  <c r="Y61" i="14"/>
  <c r="AC61" i="14" s="1"/>
  <c r="Z44" i="14"/>
  <c r="Y44" i="14"/>
  <c r="AC44" i="14" s="1"/>
  <c r="Z30" i="14"/>
  <c r="Y30" i="14"/>
  <c r="AC30" i="14" s="1"/>
  <c r="Z20" i="14"/>
  <c r="Y20" i="14"/>
  <c r="AC20" i="14" s="1"/>
  <c r="Y19" i="14"/>
  <c r="AC19" i="14" s="1"/>
  <c r="Z19" i="14"/>
  <c r="Z59" i="14"/>
  <c r="Y59" i="14"/>
  <c r="AC59" i="14" s="1"/>
  <c r="Z35" i="14"/>
  <c r="Y35" i="14"/>
  <c r="AC35" i="14" s="1"/>
  <c r="Z40" i="14"/>
  <c r="Y40" i="14"/>
  <c r="AC40" i="14" s="1"/>
  <c r="Y34" i="14"/>
  <c r="AC34" i="14" s="1"/>
  <c r="Z34" i="14"/>
  <c r="Z27" i="14"/>
  <c r="Y27" i="14"/>
  <c r="AC27" i="14" s="1"/>
  <c r="Z63" i="14"/>
  <c r="Y63" i="14"/>
  <c r="AC63" i="14" s="1"/>
  <c r="Z49" i="14"/>
  <c r="Y49" i="14"/>
  <c r="AC49" i="14" s="1"/>
  <c r="Y65" i="14"/>
  <c r="AC65" i="14" s="1"/>
  <c r="Z65" i="14"/>
  <c r="Y45" i="14"/>
  <c r="AC45" i="14" s="1"/>
  <c r="Z45" i="14"/>
  <c r="Z68" i="14"/>
  <c r="Y68" i="14"/>
  <c r="AC68" i="14" s="1"/>
  <c r="Z54" i="14"/>
  <c r="Y54" i="14"/>
  <c r="AC54" i="14" s="1"/>
  <c r="Z66" i="14"/>
  <c r="Y66" i="14"/>
  <c r="AC66" i="14" s="1"/>
  <c r="Z42" i="14"/>
  <c r="Y42" i="14"/>
  <c r="AC42" i="14" s="1"/>
  <c r="Z16" i="14"/>
  <c r="X17" i="14" s="1"/>
  <c r="Y16" i="14"/>
  <c r="AC16" i="14" s="1"/>
  <c r="Z39" i="14"/>
  <c r="Y39" i="14"/>
  <c r="AC39" i="14" s="1"/>
  <c r="Z56" i="14"/>
  <c r="Y56" i="14"/>
  <c r="AC56" i="14" s="1"/>
  <c r="Z32" i="14"/>
  <c r="Y32" i="14"/>
  <c r="AC32" i="14" s="1"/>
  <c r="Z11" i="14"/>
  <c r="Y11" i="14"/>
  <c r="AC11" i="14" s="1"/>
  <c r="AA17" i="14"/>
  <c r="AB18" i="14"/>
  <c r="AA18" i="14" s="1"/>
  <c r="AC22" i="14"/>
  <c r="Z17" i="14" l="1"/>
  <c r="X18" i="14" s="1"/>
  <c r="Y17" i="14"/>
  <c r="AC17" i="14" s="1"/>
  <c r="Z18" i="14" l="1"/>
  <c r="Y18" i="14"/>
  <c r="AC18" i="14" s="1"/>
  <c r="T69" i="13" l="1"/>
  <c r="Q69" i="13"/>
  <c r="T68" i="13"/>
  <c r="Q68" i="13"/>
  <c r="AB69" i="13" s="1"/>
  <c r="AA69" i="13" s="1"/>
  <c r="T67" i="13"/>
  <c r="Q67" i="13"/>
  <c r="AB68" i="13" s="1"/>
  <c r="AA68" i="13" s="1"/>
  <c r="T66" i="13"/>
  <c r="Q66" i="13"/>
  <c r="T65" i="13"/>
  <c r="Q65" i="13"/>
  <c r="T64" i="13"/>
  <c r="Q64" i="13"/>
  <c r="K64" i="13"/>
  <c r="L64" i="13" s="1"/>
  <c r="H64" i="13"/>
  <c r="I64" i="13" s="1"/>
  <c r="T63" i="13"/>
  <c r="Q63" i="13"/>
  <c r="T62" i="13"/>
  <c r="Q62" i="13"/>
  <c r="T61" i="13"/>
  <c r="Q61" i="13"/>
  <c r="AB62" i="13" s="1"/>
  <c r="AA62" i="13" s="1"/>
  <c r="T60" i="13"/>
  <c r="Q60" i="13"/>
  <c r="AB61" i="13" s="1"/>
  <c r="AA61" i="13" s="1"/>
  <c r="T59" i="13"/>
  <c r="Q59" i="13"/>
  <c r="T58" i="13"/>
  <c r="Q58" i="13"/>
  <c r="K58" i="13"/>
  <c r="L58" i="13" s="1"/>
  <c r="H58" i="13"/>
  <c r="I58" i="13" s="1"/>
  <c r="T57" i="13"/>
  <c r="Q57" i="13"/>
  <c r="T56" i="13"/>
  <c r="Q56" i="13"/>
  <c r="T55" i="13"/>
  <c r="Q55" i="13"/>
  <c r="T54" i="13"/>
  <c r="Q54" i="13"/>
  <c r="AB55" i="13" s="1"/>
  <c r="AA55" i="13" s="1"/>
  <c r="T53" i="13"/>
  <c r="Q53" i="13"/>
  <c r="AB54" i="13" s="1"/>
  <c r="AA54" i="13" s="1"/>
  <c r="T52" i="13"/>
  <c r="Q52" i="13"/>
  <c r="K52" i="13"/>
  <c r="L52" i="13" s="1"/>
  <c r="H52" i="13"/>
  <c r="I52" i="13" s="1"/>
  <c r="T51" i="13"/>
  <c r="Q51" i="13"/>
  <c r="T50" i="13"/>
  <c r="Q50" i="13"/>
  <c r="AB51" i="13" s="1"/>
  <c r="AA51" i="13" s="1"/>
  <c r="T49" i="13"/>
  <c r="Q49" i="13"/>
  <c r="T48" i="13"/>
  <c r="Q48" i="13"/>
  <c r="T47" i="13"/>
  <c r="Q47" i="13"/>
  <c r="AB48" i="13" s="1"/>
  <c r="AA48" i="13" s="1"/>
  <c r="T46" i="13"/>
  <c r="Q46" i="13"/>
  <c r="K46" i="13"/>
  <c r="L46" i="13" s="1"/>
  <c r="M46" i="13" s="1"/>
  <c r="H46" i="13"/>
  <c r="T45" i="13"/>
  <c r="Q45" i="13"/>
  <c r="T44" i="13"/>
  <c r="Q44" i="13"/>
  <c r="AB45" i="13" s="1"/>
  <c r="AA45" i="13" s="1"/>
  <c r="T43" i="13"/>
  <c r="Q43" i="13"/>
  <c r="AB44" i="13" s="1"/>
  <c r="AA44" i="13" s="1"/>
  <c r="T42" i="13"/>
  <c r="Q42" i="13"/>
  <c r="T41" i="13"/>
  <c r="Q41" i="13"/>
  <c r="T40" i="13"/>
  <c r="Q40" i="13"/>
  <c r="K40" i="13"/>
  <c r="L40" i="13" s="1"/>
  <c r="H40" i="13"/>
  <c r="I40" i="13" s="1"/>
  <c r="T39" i="13"/>
  <c r="Q39" i="13"/>
  <c r="T38" i="13"/>
  <c r="Q38" i="13"/>
  <c r="T37" i="13"/>
  <c r="Q37" i="13"/>
  <c r="AB38" i="13" s="1"/>
  <c r="AA38" i="13" s="1"/>
  <c r="T36" i="13"/>
  <c r="Q36" i="13"/>
  <c r="AB37" i="13" s="1"/>
  <c r="AA37" i="13" s="1"/>
  <c r="T35" i="13"/>
  <c r="Q35" i="13"/>
  <c r="T34" i="13"/>
  <c r="Q34" i="13"/>
  <c r="K34" i="13"/>
  <c r="L34" i="13" s="1"/>
  <c r="M34" i="13" s="1"/>
  <c r="H34" i="13"/>
  <c r="T33" i="13"/>
  <c r="Q33" i="13"/>
  <c r="T32" i="13"/>
  <c r="Q32" i="13"/>
  <c r="T31" i="13"/>
  <c r="Q31" i="13"/>
  <c r="T30" i="13"/>
  <c r="Q30" i="13"/>
  <c r="AB31" i="13" s="1"/>
  <c r="AA31" i="13" s="1"/>
  <c r="T29" i="13"/>
  <c r="Q29" i="13"/>
  <c r="AB30" i="13" s="1"/>
  <c r="AA30" i="13" s="1"/>
  <c r="T28" i="13"/>
  <c r="Q28" i="13"/>
  <c r="K28" i="13"/>
  <c r="L28" i="13" s="1"/>
  <c r="H28" i="13"/>
  <c r="I28" i="13" s="1"/>
  <c r="X28" i="13" s="1"/>
  <c r="Z28" i="13" s="1"/>
  <c r="T27" i="13"/>
  <c r="Q27" i="13"/>
  <c r="T26" i="13"/>
  <c r="Q26" i="13"/>
  <c r="T25" i="13"/>
  <c r="Q25" i="13"/>
  <c r="T24" i="13"/>
  <c r="Q24" i="13"/>
  <c r="T23" i="13"/>
  <c r="Q23" i="13"/>
  <c r="T22" i="13"/>
  <c r="Q22" i="13"/>
  <c r="K22" i="13"/>
  <c r="L22" i="13" s="1"/>
  <c r="M22" i="13" s="1"/>
  <c r="AB22" i="13" s="1"/>
  <c r="AA22" i="13" s="1"/>
  <c r="H22" i="13"/>
  <c r="I22" i="13" s="1"/>
  <c r="X22" i="13" s="1"/>
  <c r="T21" i="13"/>
  <c r="Q21" i="13"/>
  <c r="T20" i="13"/>
  <c r="Q20" i="13"/>
  <c r="AB21" i="13" s="1"/>
  <c r="AA21" i="13" s="1"/>
  <c r="T19" i="13"/>
  <c r="Q19" i="13"/>
  <c r="T18" i="13"/>
  <c r="Q18" i="13"/>
  <c r="AB19" i="13" s="1"/>
  <c r="AA19" i="13" s="1"/>
  <c r="T17" i="13"/>
  <c r="Q17" i="13"/>
  <c r="T16" i="13"/>
  <c r="Q16" i="13"/>
  <c r="AB17" i="13" s="1"/>
  <c r="AA17" i="13" s="1"/>
  <c r="K16" i="13"/>
  <c r="L16" i="13" s="1"/>
  <c r="M16" i="13" s="1"/>
  <c r="AB16" i="13" s="1"/>
  <c r="AA16" i="13" s="1"/>
  <c r="H16" i="13"/>
  <c r="T15" i="13"/>
  <c r="Q15" i="13"/>
  <c r="T14" i="13"/>
  <c r="Q14" i="13"/>
  <c r="T13" i="13"/>
  <c r="Q13" i="13"/>
  <c r="AB14" i="13" s="1"/>
  <c r="AA14" i="13" s="1"/>
  <c r="T12" i="13"/>
  <c r="Q12" i="13"/>
  <c r="T11" i="13"/>
  <c r="Q11" i="13"/>
  <c r="AB12" i="13" s="1"/>
  <c r="AA12" i="13" s="1"/>
  <c r="T10" i="13"/>
  <c r="Q10" i="13"/>
  <c r="K10" i="13"/>
  <c r="L10" i="13" s="1"/>
  <c r="H10" i="13"/>
  <c r="I10" i="13" s="1"/>
  <c r="K36" i="13"/>
  <c r="K57" i="13"/>
  <c r="K56" i="13"/>
  <c r="K51" i="13"/>
  <c r="K60" i="13"/>
  <c r="K17" i="13"/>
  <c r="K30" i="13"/>
  <c r="K38" i="13"/>
  <c r="K12" i="13"/>
  <c r="K29" i="13"/>
  <c r="K63" i="13"/>
  <c r="K61" i="13"/>
  <c r="K44" i="13"/>
  <c r="K48" i="13"/>
  <c r="K55" i="13"/>
  <c r="K25" i="13"/>
  <c r="K19" i="13"/>
  <c r="K39" i="13"/>
  <c r="K66" i="13"/>
  <c r="K59" i="13"/>
  <c r="K23" i="13"/>
  <c r="K15" i="13"/>
  <c r="K24" i="13"/>
  <c r="K47" i="13"/>
  <c r="K13" i="13"/>
  <c r="K69" i="13"/>
  <c r="K43" i="13"/>
  <c r="K11" i="13"/>
  <c r="K62" i="13"/>
  <c r="K21" i="13"/>
  <c r="K54" i="13"/>
  <c r="K41" i="13"/>
  <c r="K42" i="13"/>
  <c r="K14" i="13"/>
  <c r="K20" i="13"/>
  <c r="K35" i="13"/>
  <c r="K27" i="13"/>
  <c r="K26" i="13"/>
  <c r="K49" i="13"/>
  <c r="K53" i="13"/>
  <c r="K33" i="13"/>
  <c r="K65" i="13"/>
  <c r="K67" i="13"/>
  <c r="K68" i="13"/>
  <c r="K45" i="13"/>
  <c r="K37" i="13"/>
  <c r="K50" i="13"/>
  <c r="K18" i="13"/>
  <c r="K32" i="13"/>
  <c r="K31" i="13"/>
  <c r="N10" i="13" l="1"/>
  <c r="AB13" i="13"/>
  <c r="AA13" i="13" s="1"/>
  <c r="X13" i="13"/>
  <c r="Z13" i="13" s="1"/>
  <c r="AB15" i="13"/>
  <c r="AA15" i="13" s="1"/>
  <c r="AB20" i="13"/>
  <c r="AA20" i="13" s="1"/>
  <c r="X20" i="13"/>
  <c r="Z20" i="13" s="1"/>
  <c r="AB29" i="13"/>
  <c r="AA29" i="13" s="1"/>
  <c r="X29" i="13"/>
  <c r="AB33" i="13"/>
  <c r="AA33" i="13" s="1"/>
  <c r="X33" i="13"/>
  <c r="AB36" i="13"/>
  <c r="AA36" i="13" s="1"/>
  <c r="X36" i="13"/>
  <c r="AB43" i="13"/>
  <c r="AA43" i="13" s="1"/>
  <c r="X43" i="13"/>
  <c r="AB47" i="13"/>
  <c r="AA47" i="13" s="1"/>
  <c r="AB46" i="13"/>
  <c r="AA46" i="13" s="1"/>
  <c r="X46" i="13"/>
  <c r="AB50" i="13"/>
  <c r="AA50" i="13" s="1"/>
  <c r="X50" i="13"/>
  <c r="AB53" i="13"/>
  <c r="AA53" i="13" s="1"/>
  <c r="X53" i="13"/>
  <c r="AB52" i="13"/>
  <c r="AA52" i="13" s="1"/>
  <c r="X52" i="13"/>
  <c r="AB57" i="13"/>
  <c r="AA57" i="13" s="1"/>
  <c r="X57" i="13"/>
  <c r="AB60" i="13"/>
  <c r="AA60" i="13" s="1"/>
  <c r="X60" i="13"/>
  <c r="AB67" i="13"/>
  <c r="AA67" i="13" s="1"/>
  <c r="X67" i="13"/>
  <c r="N52" i="13"/>
  <c r="M52" i="13"/>
  <c r="M28" i="13"/>
  <c r="AB28" i="13" s="1"/>
  <c r="AA28" i="13" s="1"/>
  <c r="N28" i="13"/>
  <c r="N22" i="13"/>
  <c r="N16" i="13"/>
  <c r="Y22" i="13"/>
  <c r="AC22" i="13" s="1"/>
  <c r="Z22" i="13"/>
  <c r="AB27" i="13"/>
  <c r="AA27" i="13" s="1"/>
  <c r="X27" i="13"/>
  <c r="AB26" i="13"/>
  <c r="AA26" i="13" s="1"/>
  <c r="Z33" i="13"/>
  <c r="Y33" i="13"/>
  <c r="AC33" i="13" s="1"/>
  <c r="AB35" i="13"/>
  <c r="AA35" i="13" s="1"/>
  <c r="X35" i="13"/>
  <c r="AB34" i="13"/>
  <c r="AA34" i="13" s="1"/>
  <c r="Z43" i="13"/>
  <c r="Y43" i="13"/>
  <c r="AC43" i="13" s="1"/>
  <c r="N46" i="13"/>
  <c r="I46" i="13"/>
  <c r="Z53" i="13"/>
  <c r="Y53" i="13"/>
  <c r="AC53" i="13" s="1"/>
  <c r="AB59" i="13"/>
  <c r="AA59" i="13" s="1"/>
  <c r="X59" i="13"/>
  <c r="AB58" i="13"/>
  <c r="AA58" i="13" s="1"/>
  <c r="X58" i="13"/>
  <c r="Z67" i="13"/>
  <c r="Y67" i="13"/>
  <c r="M10" i="13"/>
  <c r="AB10" i="13" s="1"/>
  <c r="X10" i="13"/>
  <c r="Y13" i="13"/>
  <c r="AC13" i="13" s="1"/>
  <c r="X14" i="13"/>
  <c r="I16" i="13"/>
  <c r="X16" i="13" s="1"/>
  <c r="X17" i="13"/>
  <c r="Y20" i="13"/>
  <c r="AC20" i="13" s="1"/>
  <c r="X21" i="13"/>
  <c r="AB23" i="13"/>
  <c r="AA23" i="13" s="1"/>
  <c r="X23" i="13"/>
  <c r="AB25" i="13"/>
  <c r="AA25" i="13" s="1"/>
  <c r="X25" i="13"/>
  <c r="AB24" i="13"/>
  <c r="AA24" i="13" s="1"/>
  <c r="Y28" i="13"/>
  <c r="AC28" i="13" s="1"/>
  <c r="Z29" i="13"/>
  <c r="Y29" i="13"/>
  <c r="AC29" i="13" s="1"/>
  <c r="Z50" i="13"/>
  <c r="Y50" i="13"/>
  <c r="AC50" i="13" s="1"/>
  <c r="AB56" i="13"/>
  <c r="AA56" i="13" s="1"/>
  <c r="X56" i="13"/>
  <c r="X15" i="13"/>
  <c r="X18" i="13"/>
  <c r="AB18" i="13"/>
  <c r="AA18" i="13" s="1"/>
  <c r="X26" i="13"/>
  <c r="AB32" i="13"/>
  <c r="AA32" i="13" s="1"/>
  <c r="X32" i="13"/>
  <c r="N34" i="13"/>
  <c r="Z36" i="13"/>
  <c r="Y36" i="13"/>
  <c r="AC36" i="13" s="1"/>
  <c r="N40" i="13"/>
  <c r="M40" i="13"/>
  <c r="AB42" i="13"/>
  <c r="AA42" i="13" s="1"/>
  <c r="X42" i="13"/>
  <c r="Z46" i="13"/>
  <c r="Y46" i="13"/>
  <c r="AC46" i="13" s="1"/>
  <c r="Z60" i="13"/>
  <c r="Y60" i="13"/>
  <c r="AC60" i="13" s="1"/>
  <c r="N64" i="13"/>
  <c r="M64" i="13"/>
  <c r="AB66" i="13"/>
  <c r="AA66" i="13" s="1"/>
  <c r="X66" i="13"/>
  <c r="X12" i="13"/>
  <c r="X19" i="13"/>
  <c r="AB39" i="13"/>
  <c r="AA39" i="13" s="1"/>
  <c r="X39" i="13"/>
  <c r="AB41" i="13"/>
  <c r="AA41" i="13" s="1"/>
  <c r="AB49" i="13"/>
  <c r="AA49" i="13" s="1"/>
  <c r="X49" i="13"/>
  <c r="Z57" i="13"/>
  <c r="Y57" i="13"/>
  <c r="AC57" i="13" s="1"/>
  <c r="N58" i="13"/>
  <c r="M58" i="13"/>
  <c r="AB63" i="13"/>
  <c r="AA63" i="13" s="1"/>
  <c r="X63" i="13"/>
  <c r="AB65" i="13"/>
  <c r="AA65" i="13" s="1"/>
  <c r="X30" i="13"/>
  <c r="X37" i="13"/>
  <c r="X40" i="13"/>
  <c r="AB40" i="13"/>
  <c r="AA40" i="13" s="1"/>
  <c r="X44" i="13"/>
  <c r="X47" i="13"/>
  <c r="X51" i="13"/>
  <c r="X54" i="13"/>
  <c r="X61" i="13"/>
  <c r="X64" i="13"/>
  <c r="AB64" i="13"/>
  <c r="AA64" i="13" s="1"/>
  <c r="X68" i="13"/>
  <c r="X31" i="13"/>
  <c r="X38" i="13"/>
  <c r="X41" i="13"/>
  <c r="X45" i="13"/>
  <c r="X48" i="13"/>
  <c r="X55" i="13"/>
  <c r="X62" i="13"/>
  <c r="X65" i="13"/>
  <c r="X69" i="13"/>
  <c r="I34" i="13"/>
  <c r="X34" i="13" s="1"/>
  <c r="AC67" i="13" l="1"/>
  <c r="Z52" i="13"/>
  <c r="Y52" i="13"/>
  <c r="AC52" i="13" s="1"/>
  <c r="AA10" i="13"/>
  <c r="AB11" i="13"/>
  <c r="AA11" i="13" s="1"/>
  <c r="Y34" i="13"/>
  <c r="AC34" i="13" s="1"/>
  <c r="Z34" i="13"/>
  <c r="Y48" i="13"/>
  <c r="AC48" i="13" s="1"/>
  <c r="Z48" i="13"/>
  <c r="Z61" i="13"/>
  <c r="Y61" i="13"/>
  <c r="AC61" i="13" s="1"/>
  <c r="Z30" i="13"/>
  <c r="Y30" i="13"/>
  <c r="AC30" i="13" s="1"/>
  <c r="Z49" i="13"/>
  <c r="Y49" i="13"/>
  <c r="AC49" i="13" s="1"/>
  <c r="Z32" i="13"/>
  <c r="Y32" i="13"/>
  <c r="AC32" i="13" s="1"/>
  <c r="Z23" i="13"/>
  <c r="X24" i="13" s="1"/>
  <c r="Y23" i="13"/>
  <c r="AC23" i="13" s="1"/>
  <c r="Z17" i="13"/>
  <c r="Y17" i="13"/>
  <c r="AC17" i="13" s="1"/>
  <c r="Z10" i="13"/>
  <c r="X11" i="13" s="1"/>
  <c r="Y10" i="13"/>
  <c r="AC10" i="13" s="1"/>
  <c r="Y58" i="13"/>
  <c r="AC58" i="13" s="1"/>
  <c r="Z58" i="13"/>
  <c r="Z35" i="13"/>
  <c r="Y35" i="13"/>
  <c r="AC35" i="13" s="1"/>
  <c r="Y65" i="13"/>
  <c r="AC65" i="13" s="1"/>
  <c r="Z65" i="13"/>
  <c r="Y45" i="13"/>
  <c r="AC45" i="13" s="1"/>
  <c r="Z45" i="13"/>
  <c r="Z68" i="13"/>
  <c r="Y68" i="13"/>
  <c r="AC68" i="13" s="1"/>
  <c r="Z54" i="13"/>
  <c r="Y54" i="13"/>
  <c r="AC54" i="13" s="1"/>
  <c r="Z19" i="13"/>
  <c r="Y19" i="13"/>
  <c r="AC19" i="13" s="1"/>
  <c r="Z66" i="13"/>
  <c r="Y66" i="13"/>
  <c r="AC66" i="13" s="1"/>
  <c r="Z42" i="13"/>
  <c r="Y42" i="13"/>
  <c r="AC42" i="13" s="1"/>
  <c r="Y15" i="13"/>
  <c r="AC15" i="13" s="1"/>
  <c r="Z15" i="13"/>
  <c r="Z16" i="13"/>
  <c r="Y16" i="13"/>
  <c r="AC16" i="13" s="1"/>
  <c r="Z27" i="13"/>
  <c r="Y27" i="13"/>
  <c r="AC27" i="13" s="1"/>
  <c r="Y69" i="13"/>
  <c r="AC69" i="13" s="1"/>
  <c r="Z69" i="13"/>
  <c r="Z44" i="13"/>
  <c r="Y44" i="13"/>
  <c r="AC44" i="13" s="1"/>
  <c r="Y62" i="13"/>
  <c r="AC62" i="13" s="1"/>
  <c r="Z62" i="13"/>
  <c r="Z40" i="13"/>
  <c r="Y40" i="13"/>
  <c r="AC40" i="13" s="1"/>
  <c r="Z12" i="13"/>
  <c r="Y12" i="13"/>
  <c r="AC12" i="13" s="1"/>
  <c r="Y26" i="13"/>
  <c r="AC26" i="13" s="1"/>
  <c r="Z26" i="13"/>
  <c r="Z56" i="13"/>
  <c r="Y56" i="13"/>
  <c r="AC56" i="13" s="1"/>
  <c r="Z25" i="13"/>
  <c r="Y25" i="13"/>
  <c r="AC25" i="13" s="1"/>
  <c r="Z21" i="13"/>
  <c r="Y21" i="13"/>
  <c r="AC21" i="13" s="1"/>
  <c r="Z14" i="13"/>
  <c r="Y14" i="13"/>
  <c r="AC14" i="13" s="1"/>
  <c r="Z59" i="13"/>
  <c r="Y59" i="13"/>
  <c r="AC59" i="13" s="1"/>
  <c r="Y31" i="13"/>
  <c r="AC31" i="13" s="1"/>
  <c r="Z31" i="13"/>
  <c r="Y18" i="13"/>
  <c r="AC18" i="13" s="1"/>
  <c r="Z18" i="13"/>
  <c r="Y41" i="13"/>
  <c r="AC41" i="13" s="1"/>
  <c r="Z41" i="13"/>
  <c r="Z51" i="13"/>
  <c r="Y51" i="13"/>
  <c r="AC51" i="13" s="1"/>
  <c r="Z63" i="13"/>
  <c r="Y63" i="13"/>
  <c r="AC63" i="13" s="1"/>
  <c r="Y55" i="13"/>
  <c r="AC55" i="13" s="1"/>
  <c r="Z55" i="13"/>
  <c r="Y38" i="13"/>
  <c r="AC38" i="13" s="1"/>
  <c r="Z38" i="13"/>
  <c r="Z64" i="13"/>
  <c r="Y64" i="13"/>
  <c r="AC64" i="13" s="1"/>
  <c r="Z47" i="13"/>
  <c r="Y47" i="13"/>
  <c r="AC47" i="13" s="1"/>
  <c r="Z37" i="13"/>
  <c r="Y37" i="13"/>
  <c r="AC37" i="13" s="1"/>
  <c r="Z39" i="13"/>
  <c r="Y39" i="13"/>
  <c r="AC39" i="13" s="1"/>
  <c r="Y11" i="13" l="1"/>
  <c r="AC11" i="13" s="1"/>
  <c r="Z11" i="13"/>
  <c r="Y24" i="13"/>
  <c r="AC24" i="13" s="1"/>
  <c r="Z24" i="13"/>
  <c r="T69" i="12" l="1"/>
  <c r="Q69" i="12"/>
  <c r="T68" i="12"/>
  <c r="Q68" i="12"/>
  <c r="AB69" i="12" s="1"/>
  <c r="AA69" i="12" s="1"/>
  <c r="T67" i="12"/>
  <c r="Q67" i="12"/>
  <c r="AB68" i="12" s="1"/>
  <c r="AA68" i="12" s="1"/>
  <c r="T66" i="12"/>
  <c r="Q66" i="12"/>
  <c r="T65" i="12"/>
  <c r="Q65" i="12"/>
  <c r="T64" i="12"/>
  <c r="Q64" i="12"/>
  <c r="K64" i="12"/>
  <c r="L64" i="12" s="1"/>
  <c r="H64" i="12"/>
  <c r="I64" i="12" s="1"/>
  <c r="T63" i="12"/>
  <c r="Q63" i="12"/>
  <c r="T62" i="12"/>
  <c r="Q62" i="12"/>
  <c r="T61" i="12"/>
  <c r="Q61" i="12"/>
  <c r="AB62" i="12" s="1"/>
  <c r="AA62" i="12" s="1"/>
  <c r="T60" i="12"/>
  <c r="Q60" i="12"/>
  <c r="AB61" i="12" s="1"/>
  <c r="AA61" i="12" s="1"/>
  <c r="T59" i="12"/>
  <c r="Q59" i="12"/>
  <c r="T58" i="12"/>
  <c r="Q58" i="12"/>
  <c r="K58" i="12"/>
  <c r="L58" i="12" s="1"/>
  <c r="H58" i="12"/>
  <c r="I58" i="12" s="1"/>
  <c r="T57" i="12"/>
  <c r="Q57" i="12"/>
  <c r="T56" i="12"/>
  <c r="Q56" i="12"/>
  <c r="T55" i="12"/>
  <c r="Q55" i="12"/>
  <c r="T54" i="12"/>
  <c r="Q54" i="12"/>
  <c r="AB55" i="12" s="1"/>
  <c r="AA55" i="12" s="1"/>
  <c r="T53" i="12"/>
  <c r="Q53" i="12"/>
  <c r="AB54" i="12" s="1"/>
  <c r="AA54" i="12" s="1"/>
  <c r="T52" i="12"/>
  <c r="Q52" i="12"/>
  <c r="K52" i="12"/>
  <c r="L52" i="12" s="1"/>
  <c r="H52" i="12"/>
  <c r="I52" i="12" s="1"/>
  <c r="T51" i="12"/>
  <c r="Q51" i="12"/>
  <c r="T50" i="12"/>
  <c r="Q50" i="12"/>
  <c r="AB51" i="12" s="1"/>
  <c r="AA51" i="12" s="1"/>
  <c r="T49" i="12"/>
  <c r="Q49" i="12"/>
  <c r="T48" i="12"/>
  <c r="Q48" i="12"/>
  <c r="T47" i="12"/>
  <c r="Q47" i="12"/>
  <c r="AB48" i="12" s="1"/>
  <c r="AA48" i="12" s="1"/>
  <c r="T46" i="12"/>
  <c r="Q46" i="12"/>
  <c r="K46" i="12"/>
  <c r="L46" i="12" s="1"/>
  <c r="M46" i="12" s="1"/>
  <c r="H46" i="12"/>
  <c r="T45" i="12"/>
  <c r="Q45" i="12"/>
  <c r="T44" i="12"/>
  <c r="Q44" i="12"/>
  <c r="AB45" i="12" s="1"/>
  <c r="AA45" i="12" s="1"/>
  <c r="T43" i="12"/>
  <c r="Q43" i="12"/>
  <c r="AB44" i="12" s="1"/>
  <c r="AA44" i="12" s="1"/>
  <c r="T42" i="12"/>
  <c r="Q42" i="12"/>
  <c r="T41" i="12"/>
  <c r="Q41" i="12"/>
  <c r="T40" i="12"/>
  <c r="Q40" i="12"/>
  <c r="K40" i="12"/>
  <c r="L40" i="12" s="1"/>
  <c r="H40" i="12"/>
  <c r="I40" i="12" s="1"/>
  <c r="T39" i="12"/>
  <c r="Q39" i="12"/>
  <c r="T38" i="12"/>
  <c r="Q38" i="12"/>
  <c r="T37" i="12"/>
  <c r="Q37" i="12"/>
  <c r="AB38" i="12" s="1"/>
  <c r="AA38" i="12" s="1"/>
  <c r="T36" i="12"/>
  <c r="Q36" i="12"/>
  <c r="AB37" i="12" s="1"/>
  <c r="AA37" i="12" s="1"/>
  <c r="T35" i="12"/>
  <c r="Q35" i="12"/>
  <c r="T34" i="12"/>
  <c r="Q34" i="12"/>
  <c r="K34" i="12"/>
  <c r="L34" i="12" s="1"/>
  <c r="H34" i="12"/>
  <c r="I34" i="12" s="1"/>
  <c r="T33" i="12"/>
  <c r="Q33" i="12"/>
  <c r="T32" i="12"/>
  <c r="Q32" i="12"/>
  <c r="T31" i="12"/>
  <c r="Q31" i="12"/>
  <c r="T30" i="12"/>
  <c r="Q30" i="12"/>
  <c r="T29" i="12"/>
  <c r="Q29" i="12"/>
  <c r="AB30" i="12" s="1"/>
  <c r="AA30" i="12" s="1"/>
  <c r="T28" i="12"/>
  <c r="Q28" i="12"/>
  <c r="K28" i="12"/>
  <c r="L28" i="12" s="1"/>
  <c r="M28" i="12" s="1"/>
  <c r="H28" i="12"/>
  <c r="T27" i="12"/>
  <c r="Q27" i="12"/>
  <c r="T26" i="12"/>
  <c r="Q26" i="12"/>
  <c r="T25" i="12"/>
  <c r="Q25" i="12"/>
  <c r="AB26" i="12" s="1"/>
  <c r="AA26" i="12" s="1"/>
  <c r="T24" i="12"/>
  <c r="Q24" i="12"/>
  <c r="X25" i="12" s="1"/>
  <c r="T23" i="12"/>
  <c r="Q23" i="12"/>
  <c r="AB24" i="12" s="1"/>
  <c r="AA24" i="12" s="1"/>
  <c r="T22" i="12"/>
  <c r="Q22" i="12"/>
  <c r="K22" i="12"/>
  <c r="L22" i="12" s="1"/>
  <c r="M22" i="12" s="1"/>
  <c r="H22" i="12"/>
  <c r="T21" i="12"/>
  <c r="Q21" i="12"/>
  <c r="T20" i="12"/>
  <c r="Q20" i="12"/>
  <c r="T19" i="12"/>
  <c r="Q19" i="12"/>
  <c r="AB20" i="12" s="1"/>
  <c r="AA20" i="12" s="1"/>
  <c r="T18" i="12"/>
  <c r="Q18" i="12"/>
  <c r="T17" i="12"/>
  <c r="Q17" i="12"/>
  <c r="AB18" i="12" s="1"/>
  <c r="AA18" i="12" s="1"/>
  <c r="T16" i="12"/>
  <c r="Q16" i="12"/>
  <c r="K16" i="12"/>
  <c r="L16" i="12" s="1"/>
  <c r="H16" i="12"/>
  <c r="I16" i="12" s="1"/>
  <c r="T15" i="12"/>
  <c r="Q15" i="12"/>
  <c r="T14" i="12"/>
  <c r="Q14" i="12"/>
  <c r="AB15" i="12" s="1"/>
  <c r="AA15" i="12" s="1"/>
  <c r="T13" i="12"/>
  <c r="Q13" i="12"/>
  <c r="T12" i="12"/>
  <c r="Q12" i="12"/>
  <c r="AB13" i="12" s="1"/>
  <c r="AA13" i="12" s="1"/>
  <c r="T11" i="12"/>
  <c r="Q11" i="12"/>
  <c r="T10" i="12"/>
  <c r="Q10" i="12"/>
  <c r="K10" i="12"/>
  <c r="L10" i="12" s="1"/>
  <c r="M10" i="12" s="1"/>
  <c r="H10" i="12"/>
  <c r="K12" i="12"/>
  <c r="K33" i="12"/>
  <c r="K41" i="12"/>
  <c r="K39" i="12"/>
  <c r="K25" i="12"/>
  <c r="K57" i="12"/>
  <c r="K53" i="12"/>
  <c r="K31" i="12"/>
  <c r="K56" i="12"/>
  <c r="K69" i="12"/>
  <c r="K36" i="12"/>
  <c r="K32" i="12"/>
  <c r="K66" i="12"/>
  <c r="K30" i="12"/>
  <c r="K26" i="12"/>
  <c r="K48" i="12"/>
  <c r="K63" i="12"/>
  <c r="K24" i="12"/>
  <c r="K61" i="12"/>
  <c r="K11" i="12"/>
  <c r="K68" i="12"/>
  <c r="K29" i="12"/>
  <c r="K62" i="12"/>
  <c r="K21" i="12"/>
  <c r="K42" i="12"/>
  <c r="K50" i="12"/>
  <c r="K59" i="12"/>
  <c r="K17" i="12"/>
  <c r="K55" i="12"/>
  <c r="K13" i="12"/>
  <c r="K51" i="12"/>
  <c r="K20" i="12"/>
  <c r="K67" i="12"/>
  <c r="K49" i="12"/>
  <c r="K47" i="12"/>
  <c r="K54" i="12"/>
  <c r="K35" i="12"/>
  <c r="K45" i="12"/>
  <c r="K18" i="12"/>
  <c r="K43" i="12"/>
  <c r="K27" i="12"/>
  <c r="K15" i="12"/>
  <c r="K65" i="12"/>
  <c r="K38" i="12"/>
  <c r="K19" i="12"/>
  <c r="K14" i="12"/>
  <c r="K60" i="12"/>
  <c r="K23" i="12"/>
  <c r="K37" i="12"/>
  <c r="K44" i="12"/>
  <c r="AB12" i="12" l="1"/>
  <c r="AA12" i="12" s="1"/>
  <c r="X12" i="12"/>
  <c r="Z12" i="12" s="1"/>
  <c r="N16" i="12"/>
  <c r="AB19" i="12"/>
  <c r="AA19" i="12" s="1"/>
  <c r="X19" i="12"/>
  <c r="Z19" i="12" s="1"/>
  <c r="AB21" i="12"/>
  <c r="AA21" i="12" s="1"/>
  <c r="X26" i="12"/>
  <c r="AB29" i="12"/>
  <c r="AA29" i="12" s="1"/>
  <c r="X29" i="12"/>
  <c r="AB28" i="12"/>
  <c r="AA28" i="12" s="1"/>
  <c r="X28" i="12"/>
  <c r="Z28" i="12" s="1"/>
  <c r="AB33" i="12"/>
  <c r="AA33" i="12" s="1"/>
  <c r="X33" i="12"/>
  <c r="AB36" i="12"/>
  <c r="AA36" i="12" s="1"/>
  <c r="X36" i="12"/>
  <c r="AB43" i="12"/>
  <c r="AA43" i="12" s="1"/>
  <c r="X43" i="12"/>
  <c r="AB47" i="12"/>
  <c r="AA47" i="12" s="1"/>
  <c r="AB46" i="12"/>
  <c r="AA46" i="12" s="1"/>
  <c r="X46" i="12"/>
  <c r="AB50" i="12"/>
  <c r="AA50" i="12" s="1"/>
  <c r="X50" i="12"/>
  <c r="AB53" i="12"/>
  <c r="AA53" i="12" s="1"/>
  <c r="X53" i="12"/>
  <c r="AB52" i="12"/>
  <c r="AA52" i="12" s="1"/>
  <c r="X52" i="12"/>
  <c r="AB57" i="12"/>
  <c r="AA57" i="12" s="1"/>
  <c r="X57" i="12"/>
  <c r="AB60" i="12"/>
  <c r="AA60" i="12" s="1"/>
  <c r="X60" i="12"/>
  <c r="AB67" i="12"/>
  <c r="AA67" i="12" s="1"/>
  <c r="X67" i="12"/>
  <c r="N52" i="12"/>
  <c r="M52" i="12"/>
  <c r="N10" i="12"/>
  <c r="N28" i="12"/>
  <c r="Z25" i="12"/>
  <c r="Y25" i="12"/>
  <c r="Y26" i="12"/>
  <c r="AC26" i="12" s="1"/>
  <c r="Z26" i="12"/>
  <c r="N22" i="12"/>
  <c r="AB35" i="12"/>
  <c r="AA35" i="12" s="1"/>
  <c r="X35" i="12"/>
  <c r="AB34" i="12"/>
  <c r="AA34" i="12" s="1"/>
  <c r="X34" i="12"/>
  <c r="Z43" i="12"/>
  <c r="Y43" i="12"/>
  <c r="AC43" i="12" s="1"/>
  <c r="N46" i="12"/>
  <c r="I46" i="12"/>
  <c r="Z53" i="12"/>
  <c r="Y53" i="12"/>
  <c r="AC53" i="12" s="1"/>
  <c r="AB59" i="12"/>
  <c r="AA59" i="12" s="1"/>
  <c r="X59" i="12"/>
  <c r="AB58" i="12"/>
  <c r="AA58" i="12" s="1"/>
  <c r="X58" i="12"/>
  <c r="Z67" i="12"/>
  <c r="Y67" i="12"/>
  <c r="Y12" i="12"/>
  <c r="AC12" i="12" s="1"/>
  <c r="X13" i="12"/>
  <c r="M16" i="12"/>
  <c r="AB16" i="12" s="1"/>
  <c r="X16" i="12"/>
  <c r="Y19" i="12"/>
  <c r="AC19" i="12" s="1"/>
  <c r="X20" i="12"/>
  <c r="I22" i="12"/>
  <c r="X22" i="12" s="1"/>
  <c r="AB25" i="12"/>
  <c r="AA25" i="12" s="1"/>
  <c r="I28" i="12"/>
  <c r="Y28" i="12"/>
  <c r="AC28" i="12" s="1"/>
  <c r="AB31" i="12"/>
  <c r="AA31" i="12" s="1"/>
  <c r="X31" i="12"/>
  <c r="AB32" i="12"/>
  <c r="AA32" i="12" s="1"/>
  <c r="X32" i="12"/>
  <c r="Z50" i="12"/>
  <c r="Y50" i="12"/>
  <c r="AC50" i="12" s="1"/>
  <c r="AB56" i="12"/>
  <c r="AA56" i="12" s="1"/>
  <c r="X56" i="12"/>
  <c r="AB10" i="12"/>
  <c r="AA10" i="12" s="1"/>
  <c r="X14" i="12"/>
  <c r="AB14" i="12"/>
  <c r="AA14" i="12" s="1"/>
  <c r="X17" i="12"/>
  <c r="AB17" i="12"/>
  <c r="AA17" i="12" s="1"/>
  <c r="X21" i="12"/>
  <c r="X24" i="12"/>
  <c r="Z29" i="12"/>
  <c r="Y29" i="12"/>
  <c r="AC29" i="12" s="1"/>
  <c r="Z36" i="12"/>
  <c r="Y36" i="12"/>
  <c r="AC36" i="12" s="1"/>
  <c r="N40" i="12"/>
  <c r="M40" i="12"/>
  <c r="AB42" i="12"/>
  <c r="AA42" i="12" s="1"/>
  <c r="X42" i="12"/>
  <c r="Z46" i="12"/>
  <c r="Y46" i="12"/>
  <c r="AC46" i="12" s="1"/>
  <c r="Z60" i="12"/>
  <c r="Y60" i="12"/>
  <c r="AC60" i="12" s="1"/>
  <c r="N64" i="12"/>
  <c r="M64" i="12"/>
  <c r="AB66" i="12"/>
  <c r="AA66" i="12" s="1"/>
  <c r="X66" i="12"/>
  <c r="I10" i="12"/>
  <c r="X10" i="12" s="1"/>
  <c r="X15" i="12"/>
  <c r="X18" i="12"/>
  <c r="AB22" i="12"/>
  <c r="AA22" i="12" s="1"/>
  <c r="AB27" i="12"/>
  <c r="AA27" i="12" s="1"/>
  <c r="X27" i="12"/>
  <c r="Z33" i="12"/>
  <c r="Y33" i="12"/>
  <c r="AC33" i="12" s="1"/>
  <c r="N34" i="12"/>
  <c r="M34" i="12"/>
  <c r="AB39" i="12"/>
  <c r="AA39" i="12" s="1"/>
  <c r="X39" i="12"/>
  <c r="AB41" i="12"/>
  <c r="AA41" i="12" s="1"/>
  <c r="AB49" i="12"/>
  <c r="AA49" i="12" s="1"/>
  <c r="X49" i="12"/>
  <c r="Z57" i="12"/>
  <c r="Y57" i="12"/>
  <c r="AC57" i="12" s="1"/>
  <c r="N58" i="12"/>
  <c r="M58" i="12"/>
  <c r="AB63" i="12"/>
  <c r="AA63" i="12" s="1"/>
  <c r="X63" i="12"/>
  <c r="AB65" i="12"/>
  <c r="AA65" i="12" s="1"/>
  <c r="X30" i="12"/>
  <c r="X37" i="12"/>
  <c r="X40" i="12"/>
  <c r="AB40" i="12"/>
  <c r="AA40" i="12" s="1"/>
  <c r="X44" i="12"/>
  <c r="X47" i="12"/>
  <c r="X51" i="12"/>
  <c r="X54" i="12"/>
  <c r="X61" i="12"/>
  <c r="X64" i="12"/>
  <c r="AB64" i="12"/>
  <c r="AA64" i="12" s="1"/>
  <c r="X68" i="12"/>
  <c r="X38" i="12"/>
  <c r="X41" i="12"/>
  <c r="X45" i="12"/>
  <c r="X48" i="12"/>
  <c r="X55" i="12"/>
  <c r="X62" i="12"/>
  <c r="X65" i="12"/>
  <c r="X69" i="12"/>
  <c r="AC67" i="12" l="1"/>
  <c r="Z52" i="12"/>
  <c r="Y52" i="12"/>
  <c r="AC52" i="12" s="1"/>
  <c r="AB11" i="12"/>
  <c r="AA11" i="12" s="1"/>
  <c r="Y10" i="12"/>
  <c r="AC10" i="12" s="1"/>
  <c r="Z10" i="12"/>
  <c r="X11" i="12" s="1"/>
  <c r="AA16" i="12"/>
  <c r="AB23" i="12"/>
  <c r="AA23" i="12" s="1"/>
  <c r="Y41" i="12"/>
  <c r="AC41" i="12" s="1"/>
  <c r="Z41" i="12"/>
  <c r="Z64" i="12"/>
  <c r="Y64" i="12"/>
  <c r="AC64" i="12" s="1"/>
  <c r="Z37" i="12"/>
  <c r="Y37" i="12"/>
  <c r="AC37" i="12" s="1"/>
  <c r="Y21" i="12"/>
  <c r="AC21" i="12" s="1"/>
  <c r="Z21" i="12"/>
  <c r="Y14" i="12"/>
  <c r="AC14" i="12" s="1"/>
  <c r="Z14" i="12"/>
  <c r="Y55" i="12"/>
  <c r="AC55" i="12" s="1"/>
  <c r="Z55" i="12"/>
  <c r="Y38" i="12"/>
  <c r="AC38" i="12" s="1"/>
  <c r="Z38" i="12"/>
  <c r="Z61" i="12"/>
  <c r="Y61" i="12"/>
  <c r="AC61" i="12" s="1"/>
  <c r="Z44" i="12"/>
  <c r="Y44" i="12"/>
  <c r="AC44" i="12" s="1"/>
  <c r="Y30" i="12"/>
  <c r="AC30" i="12" s="1"/>
  <c r="Z30" i="12"/>
  <c r="Z49" i="12"/>
  <c r="Y49" i="12"/>
  <c r="AC49" i="12" s="1"/>
  <c r="Z18" i="12"/>
  <c r="Y18" i="12"/>
  <c r="AC18" i="12" s="1"/>
  <c r="Z66" i="12"/>
  <c r="Y66" i="12"/>
  <c r="AC66" i="12" s="1"/>
  <c r="Z42" i="12"/>
  <c r="Y42" i="12"/>
  <c r="AC42" i="12" s="1"/>
  <c r="Y24" i="12"/>
  <c r="AC24" i="12" s="1"/>
  <c r="Z24" i="12"/>
  <c r="Y31" i="12"/>
  <c r="AC31" i="12" s="1"/>
  <c r="Z31" i="12"/>
  <c r="Z16" i="12"/>
  <c r="Y16" i="12"/>
  <c r="Z59" i="12"/>
  <c r="Y59" i="12"/>
  <c r="AC59" i="12" s="1"/>
  <c r="Y34" i="12"/>
  <c r="AC34" i="12" s="1"/>
  <c r="Z34" i="12"/>
  <c r="AC25" i="12"/>
  <c r="Y69" i="12"/>
  <c r="AC69" i="12" s="1"/>
  <c r="Z69" i="12"/>
  <c r="Y48" i="12"/>
  <c r="AC48" i="12" s="1"/>
  <c r="Z48" i="12"/>
  <c r="Z68" i="12"/>
  <c r="Y68" i="12"/>
  <c r="AC68" i="12" s="1"/>
  <c r="Z54" i="12"/>
  <c r="Y54" i="12"/>
  <c r="AC54" i="12" s="1"/>
  <c r="Z27" i="12"/>
  <c r="Y27" i="12"/>
  <c r="AC27" i="12" s="1"/>
  <c r="Y15" i="12"/>
  <c r="AC15" i="12" s="1"/>
  <c r="Z15" i="12"/>
  <c r="Y17" i="12"/>
  <c r="AC17" i="12" s="1"/>
  <c r="Z17" i="12"/>
  <c r="Y22" i="12"/>
  <c r="AC22" i="12" s="1"/>
  <c r="Z22" i="12"/>
  <c r="X23" i="12" s="1"/>
  <c r="Y62" i="12"/>
  <c r="AC62" i="12" s="1"/>
  <c r="Z62" i="12"/>
  <c r="Z47" i="12"/>
  <c r="Y47" i="12"/>
  <c r="AC47" i="12" s="1"/>
  <c r="Z39" i="12"/>
  <c r="Y39" i="12"/>
  <c r="AC39" i="12" s="1"/>
  <c r="Y65" i="12"/>
  <c r="AC65" i="12" s="1"/>
  <c r="Z65" i="12"/>
  <c r="Y45" i="12"/>
  <c r="AC45" i="12" s="1"/>
  <c r="Z45" i="12"/>
  <c r="Z51" i="12"/>
  <c r="Y51" i="12"/>
  <c r="AC51" i="12" s="1"/>
  <c r="Z40" i="12"/>
  <c r="Y40" i="12"/>
  <c r="AC40" i="12" s="1"/>
  <c r="Z63" i="12"/>
  <c r="Y63" i="12"/>
  <c r="AC63" i="12" s="1"/>
  <c r="Z56" i="12"/>
  <c r="Y56" i="12"/>
  <c r="AC56" i="12" s="1"/>
  <c r="Z32" i="12"/>
  <c r="Y32" i="12"/>
  <c r="AC32" i="12" s="1"/>
  <c r="Z20" i="12"/>
  <c r="Y20" i="12"/>
  <c r="AC20" i="12" s="1"/>
  <c r="Z13" i="12"/>
  <c r="Y13" i="12"/>
  <c r="AC13" i="12" s="1"/>
  <c r="Y58" i="12"/>
  <c r="AC58" i="12" s="1"/>
  <c r="Z58" i="12"/>
  <c r="Z35" i="12"/>
  <c r="Y35" i="12"/>
  <c r="AC35" i="12" s="1"/>
  <c r="AC16" i="12" l="1"/>
  <c r="Y23" i="12"/>
  <c r="AC23" i="12" s="1"/>
  <c r="Z23" i="12"/>
  <c r="Z11" i="12"/>
  <c r="Y11" i="12"/>
  <c r="AC11" i="12" s="1"/>
  <c r="T69" i="11" l="1"/>
  <c r="Q69" i="11"/>
  <c r="T68" i="11"/>
  <c r="Q68" i="11"/>
  <c r="AB69" i="11" s="1"/>
  <c r="AA69" i="11" s="1"/>
  <c r="T67" i="11"/>
  <c r="Q67" i="11"/>
  <c r="AB68" i="11" s="1"/>
  <c r="AA68" i="11" s="1"/>
  <c r="T66" i="11"/>
  <c r="Q66" i="11"/>
  <c r="T65" i="11"/>
  <c r="Q65" i="11"/>
  <c r="T64" i="11"/>
  <c r="Q64" i="11"/>
  <c r="K64" i="11"/>
  <c r="L64" i="11" s="1"/>
  <c r="H64" i="11"/>
  <c r="I64" i="11" s="1"/>
  <c r="T63" i="11"/>
  <c r="Q63" i="11"/>
  <c r="T62" i="11"/>
  <c r="Q62" i="11"/>
  <c r="T61" i="11"/>
  <c r="Q61" i="11"/>
  <c r="AB62" i="11" s="1"/>
  <c r="AA62" i="11" s="1"/>
  <c r="T60" i="11"/>
  <c r="Q60" i="11"/>
  <c r="AB61" i="11" s="1"/>
  <c r="AA61" i="11" s="1"/>
  <c r="T59" i="11"/>
  <c r="Q59" i="11"/>
  <c r="T58" i="11"/>
  <c r="Q58" i="11"/>
  <c r="K58" i="11"/>
  <c r="L58" i="11" s="1"/>
  <c r="H58" i="11"/>
  <c r="I58" i="11" s="1"/>
  <c r="T57" i="11"/>
  <c r="Q57" i="11"/>
  <c r="T56" i="11"/>
  <c r="Q56" i="11"/>
  <c r="T55" i="11"/>
  <c r="Q55" i="11"/>
  <c r="T54" i="11"/>
  <c r="Q54" i="11"/>
  <c r="AB55" i="11" s="1"/>
  <c r="AA55" i="11" s="1"/>
  <c r="T53" i="11"/>
  <c r="Q53" i="11"/>
  <c r="AB54" i="11" s="1"/>
  <c r="AA54" i="11" s="1"/>
  <c r="T52" i="11"/>
  <c r="Q52" i="11"/>
  <c r="K52" i="11"/>
  <c r="L52" i="11" s="1"/>
  <c r="H52" i="11"/>
  <c r="I52" i="11" s="1"/>
  <c r="T51" i="11"/>
  <c r="Q51" i="11"/>
  <c r="T50" i="11"/>
  <c r="Q50" i="11"/>
  <c r="AB51" i="11" s="1"/>
  <c r="AA51" i="11" s="1"/>
  <c r="T49" i="11"/>
  <c r="Q49" i="11"/>
  <c r="T48" i="11"/>
  <c r="Q48" i="11"/>
  <c r="T47" i="11"/>
  <c r="Q47" i="11"/>
  <c r="AB48" i="11" s="1"/>
  <c r="AA48" i="11" s="1"/>
  <c r="T46" i="11"/>
  <c r="Q46" i="11"/>
  <c r="K46" i="11"/>
  <c r="L46" i="11" s="1"/>
  <c r="M46" i="11" s="1"/>
  <c r="H46" i="11"/>
  <c r="T45" i="11"/>
  <c r="Q45" i="11"/>
  <c r="T44" i="11"/>
  <c r="Q44" i="11"/>
  <c r="AB45" i="11" s="1"/>
  <c r="AA45" i="11" s="1"/>
  <c r="T43" i="11"/>
  <c r="Q43" i="11"/>
  <c r="AB44" i="11" s="1"/>
  <c r="AA44" i="11" s="1"/>
  <c r="T42" i="11"/>
  <c r="Q42" i="11"/>
  <c r="T41" i="11"/>
  <c r="Q41" i="11"/>
  <c r="T40" i="11"/>
  <c r="Q40" i="11"/>
  <c r="K40" i="11"/>
  <c r="L40" i="11" s="1"/>
  <c r="H40" i="11"/>
  <c r="I40" i="11" s="1"/>
  <c r="T39" i="11"/>
  <c r="Q39" i="11"/>
  <c r="T38" i="11"/>
  <c r="Q38" i="11"/>
  <c r="T37" i="11"/>
  <c r="Q37" i="11"/>
  <c r="AB38" i="11" s="1"/>
  <c r="AA38" i="11" s="1"/>
  <c r="T36" i="11"/>
  <c r="Q36" i="11"/>
  <c r="AB37" i="11" s="1"/>
  <c r="AA37" i="11" s="1"/>
  <c r="T35" i="11"/>
  <c r="Q35" i="11"/>
  <c r="T34" i="11"/>
  <c r="Q34" i="11"/>
  <c r="K34" i="11"/>
  <c r="L34" i="11" s="1"/>
  <c r="H34" i="11"/>
  <c r="I34" i="11" s="1"/>
  <c r="T33" i="11"/>
  <c r="Q33" i="11"/>
  <c r="T32" i="11"/>
  <c r="Q32" i="11"/>
  <c r="T31" i="11"/>
  <c r="Q31" i="11"/>
  <c r="AB32" i="11" s="1"/>
  <c r="AA32" i="11" s="1"/>
  <c r="T30" i="11"/>
  <c r="Q30" i="11"/>
  <c r="X31" i="11" s="1"/>
  <c r="T29" i="11"/>
  <c r="Q29" i="11"/>
  <c r="T28" i="11"/>
  <c r="Q28" i="11"/>
  <c r="K28" i="11"/>
  <c r="L28" i="11" s="1"/>
  <c r="M28" i="11" s="1"/>
  <c r="H28" i="11"/>
  <c r="T27" i="11"/>
  <c r="Q27" i="11"/>
  <c r="T26" i="11"/>
  <c r="Q26" i="11"/>
  <c r="T25" i="11"/>
  <c r="Q25" i="11"/>
  <c r="AB26" i="11" s="1"/>
  <c r="AA26" i="11" s="1"/>
  <c r="T24" i="11"/>
  <c r="Q24" i="11"/>
  <c r="X25" i="11" s="1"/>
  <c r="T23" i="11"/>
  <c r="Q23" i="11"/>
  <c r="AB24" i="11" s="1"/>
  <c r="AA24" i="11" s="1"/>
  <c r="T22" i="11"/>
  <c r="Q22" i="11"/>
  <c r="K22" i="11"/>
  <c r="L22" i="11" s="1"/>
  <c r="M22" i="11" s="1"/>
  <c r="H22" i="11"/>
  <c r="T21" i="11"/>
  <c r="Q21" i="11"/>
  <c r="T20" i="11"/>
  <c r="Q20" i="11"/>
  <c r="AB21" i="11" s="1"/>
  <c r="AA21" i="11" s="1"/>
  <c r="T19" i="11"/>
  <c r="Q19" i="11"/>
  <c r="AB20" i="11" s="1"/>
  <c r="AA20" i="11" s="1"/>
  <c r="T18" i="11"/>
  <c r="Q18" i="11"/>
  <c r="T17" i="11"/>
  <c r="Q17" i="11"/>
  <c r="AB18" i="11" s="1"/>
  <c r="AA18" i="11" s="1"/>
  <c r="T16" i="11"/>
  <c r="Q16" i="11"/>
  <c r="AB17" i="11" s="1"/>
  <c r="AA17" i="11" s="1"/>
  <c r="K16" i="11"/>
  <c r="L16" i="11" s="1"/>
  <c r="H16" i="11"/>
  <c r="I16" i="11" s="1"/>
  <c r="T15" i="11"/>
  <c r="Q15" i="11"/>
  <c r="T14" i="11"/>
  <c r="Q14" i="11"/>
  <c r="AB15" i="11" s="1"/>
  <c r="AA15" i="11" s="1"/>
  <c r="T13" i="11"/>
  <c r="Q13" i="11"/>
  <c r="AB14" i="11" s="1"/>
  <c r="AA14" i="11" s="1"/>
  <c r="T12" i="11"/>
  <c r="Q12" i="11"/>
  <c r="AB13" i="11" s="1"/>
  <c r="AA13" i="11" s="1"/>
  <c r="T11" i="11"/>
  <c r="Q11" i="11"/>
  <c r="T10" i="11"/>
  <c r="Q10" i="11"/>
  <c r="AB11" i="11" s="1"/>
  <c r="AA11" i="11" s="1"/>
  <c r="K10" i="11"/>
  <c r="L10" i="11" s="1"/>
  <c r="H10" i="11"/>
  <c r="I10" i="11" s="1"/>
  <c r="K60" i="11"/>
  <c r="K43" i="11"/>
  <c r="K15" i="11"/>
  <c r="K44" i="11"/>
  <c r="K51" i="11"/>
  <c r="K38" i="11"/>
  <c r="K41" i="11"/>
  <c r="K33" i="11"/>
  <c r="K49" i="11"/>
  <c r="K54" i="11"/>
  <c r="K19" i="11"/>
  <c r="K27" i="11"/>
  <c r="K37" i="11"/>
  <c r="K61" i="11"/>
  <c r="K29" i="11"/>
  <c r="K50" i="11"/>
  <c r="K32" i="11"/>
  <c r="K23" i="11"/>
  <c r="K55" i="11"/>
  <c r="K12" i="11"/>
  <c r="K20" i="11"/>
  <c r="K45" i="11"/>
  <c r="K67" i="11"/>
  <c r="K56" i="11"/>
  <c r="K24" i="11"/>
  <c r="K66" i="11"/>
  <c r="K65" i="11"/>
  <c r="K13" i="11"/>
  <c r="K14" i="11"/>
  <c r="K47" i="11"/>
  <c r="K57" i="11"/>
  <c r="K39" i="11"/>
  <c r="K31" i="11"/>
  <c r="K21" i="11"/>
  <c r="K25" i="11"/>
  <c r="K68" i="11"/>
  <c r="K42" i="11"/>
  <c r="K30" i="11"/>
  <c r="K36" i="11"/>
  <c r="K62" i="11"/>
  <c r="K18" i="11"/>
  <c r="K63" i="11"/>
  <c r="K53" i="11"/>
  <c r="K48" i="11"/>
  <c r="K26" i="11"/>
  <c r="K69" i="11"/>
  <c r="K59" i="11"/>
  <c r="K17" i="11"/>
  <c r="K35" i="11"/>
  <c r="K11" i="11"/>
  <c r="AB12" i="11" l="1"/>
  <c r="AA12" i="11" s="1"/>
  <c r="X12" i="11"/>
  <c r="Z12" i="11" s="1"/>
  <c r="N16" i="11"/>
  <c r="AB19" i="11"/>
  <c r="AA19" i="11" s="1"/>
  <c r="X19" i="11"/>
  <c r="Z19" i="11" s="1"/>
  <c r="AB22" i="11"/>
  <c r="AA22" i="11" s="1"/>
  <c r="X22" i="11"/>
  <c r="Y22" i="11" s="1"/>
  <c r="X26" i="11"/>
  <c r="AB29" i="11"/>
  <c r="AA29" i="11" s="1"/>
  <c r="X29" i="11"/>
  <c r="AB28" i="11"/>
  <c r="AA28" i="11" s="1"/>
  <c r="X28" i="11"/>
  <c r="Z28" i="11" s="1"/>
  <c r="AB33" i="11"/>
  <c r="AA33" i="11" s="1"/>
  <c r="X33" i="11"/>
  <c r="AB36" i="11"/>
  <c r="AA36" i="11" s="1"/>
  <c r="X36" i="11"/>
  <c r="AB43" i="11"/>
  <c r="AA43" i="11" s="1"/>
  <c r="X43" i="11"/>
  <c r="AB47" i="11"/>
  <c r="AA47" i="11" s="1"/>
  <c r="AB46" i="11"/>
  <c r="AA46" i="11" s="1"/>
  <c r="X46" i="11"/>
  <c r="AB50" i="11"/>
  <c r="AA50" i="11" s="1"/>
  <c r="X50" i="11"/>
  <c r="AB53" i="11"/>
  <c r="AA53" i="11" s="1"/>
  <c r="X53" i="11"/>
  <c r="AB52" i="11"/>
  <c r="AA52" i="11" s="1"/>
  <c r="X52" i="11"/>
  <c r="AB57" i="11"/>
  <c r="AA57" i="11" s="1"/>
  <c r="X57" i="11"/>
  <c r="AB60" i="11"/>
  <c r="AA60" i="11" s="1"/>
  <c r="X60" i="11"/>
  <c r="AB67" i="11"/>
  <c r="AA67" i="11" s="1"/>
  <c r="X67" i="11"/>
  <c r="N52" i="11"/>
  <c r="M52" i="11"/>
  <c r="N28" i="11"/>
  <c r="N22" i="11"/>
  <c r="Z31" i="11"/>
  <c r="Y31" i="11"/>
  <c r="N10" i="11"/>
  <c r="M10" i="11"/>
  <c r="AB10" i="11" s="1"/>
  <c r="AA10" i="11" s="1"/>
  <c r="Z25" i="11"/>
  <c r="Y25" i="11"/>
  <c r="Y26" i="11"/>
  <c r="AC26" i="11" s="1"/>
  <c r="Z26" i="11"/>
  <c r="AC22" i="11"/>
  <c r="AB31" i="11"/>
  <c r="AA31" i="11" s="1"/>
  <c r="AB35" i="11"/>
  <c r="AA35" i="11" s="1"/>
  <c r="X35" i="11"/>
  <c r="AB34" i="11"/>
  <c r="AA34" i="11" s="1"/>
  <c r="X34" i="11"/>
  <c r="Z43" i="11"/>
  <c r="Y43" i="11"/>
  <c r="AC43" i="11" s="1"/>
  <c r="N46" i="11"/>
  <c r="I46" i="11"/>
  <c r="Z53" i="11"/>
  <c r="Y53" i="11"/>
  <c r="AC53" i="11" s="1"/>
  <c r="AB59" i="11"/>
  <c r="AA59" i="11" s="1"/>
  <c r="X59" i="11"/>
  <c r="AB58" i="11"/>
  <c r="AA58" i="11" s="1"/>
  <c r="X58" i="11"/>
  <c r="Z67" i="11"/>
  <c r="Y67" i="11"/>
  <c r="AC67" i="11" s="1"/>
  <c r="Y12" i="11"/>
  <c r="AC12" i="11" s="1"/>
  <c r="X13" i="11"/>
  <c r="M16" i="11"/>
  <c r="AB16" i="11" s="1"/>
  <c r="AA16" i="11" s="1"/>
  <c r="X16" i="11"/>
  <c r="Y19" i="11"/>
  <c r="AC19" i="11" s="1"/>
  <c r="X20" i="11"/>
  <c r="I22" i="11"/>
  <c r="Z22" i="11"/>
  <c r="AB25" i="11"/>
  <c r="AA25" i="11" s="1"/>
  <c r="I28" i="11"/>
  <c r="Y28" i="11"/>
  <c r="AC28" i="11" s="1"/>
  <c r="AB30" i="11"/>
  <c r="AA30" i="11" s="1"/>
  <c r="X30" i="11"/>
  <c r="X32" i="11"/>
  <c r="Z50" i="11"/>
  <c r="Y50" i="11"/>
  <c r="AC50" i="11" s="1"/>
  <c r="AB56" i="11"/>
  <c r="AA56" i="11" s="1"/>
  <c r="X56" i="11"/>
  <c r="X10" i="11"/>
  <c r="X14" i="11"/>
  <c r="X17" i="11"/>
  <c r="X21" i="11"/>
  <c r="AB23" i="11"/>
  <c r="AA23" i="11" s="1"/>
  <c r="X23" i="11"/>
  <c r="X24" i="11"/>
  <c r="Z36" i="11"/>
  <c r="Y36" i="11"/>
  <c r="AC36" i="11" s="1"/>
  <c r="N40" i="11"/>
  <c r="M40" i="11"/>
  <c r="AB42" i="11"/>
  <c r="AA42" i="11" s="1"/>
  <c r="X42" i="11"/>
  <c r="Z46" i="11"/>
  <c r="Y46" i="11"/>
  <c r="AC46" i="11" s="1"/>
  <c r="Z60" i="11"/>
  <c r="Y60" i="11"/>
  <c r="AC60" i="11" s="1"/>
  <c r="N64" i="11"/>
  <c r="M64" i="11"/>
  <c r="AB66" i="11"/>
  <c r="AA66" i="11" s="1"/>
  <c r="X66" i="11"/>
  <c r="X11" i="11"/>
  <c r="X15" i="11"/>
  <c r="X18" i="11"/>
  <c r="AB27" i="11"/>
  <c r="AA27" i="11" s="1"/>
  <c r="X27" i="11"/>
  <c r="Z33" i="11"/>
  <c r="Y33" i="11"/>
  <c r="AC33" i="11" s="1"/>
  <c r="N34" i="11"/>
  <c r="M34" i="11"/>
  <c r="AB39" i="11"/>
  <c r="AA39" i="11" s="1"/>
  <c r="X39" i="11"/>
  <c r="AB41" i="11"/>
  <c r="AA41" i="11" s="1"/>
  <c r="AB49" i="11"/>
  <c r="AA49" i="11" s="1"/>
  <c r="X49" i="11"/>
  <c r="Z57" i="11"/>
  <c r="Y57" i="11"/>
  <c r="AC57" i="11" s="1"/>
  <c r="N58" i="11"/>
  <c r="M58" i="11"/>
  <c r="AB63" i="11"/>
  <c r="AA63" i="11" s="1"/>
  <c r="X63" i="11"/>
  <c r="AB65" i="11"/>
  <c r="AA65" i="11" s="1"/>
  <c r="X37" i="11"/>
  <c r="X40" i="11"/>
  <c r="AB40" i="11"/>
  <c r="AA40" i="11" s="1"/>
  <c r="X44" i="11"/>
  <c r="X47" i="11"/>
  <c r="X51" i="11"/>
  <c r="X54" i="11"/>
  <c r="X61" i="11"/>
  <c r="X64" i="11"/>
  <c r="AB64" i="11"/>
  <c r="AA64" i="11" s="1"/>
  <c r="X68" i="11"/>
  <c r="X38" i="11"/>
  <c r="X41" i="11"/>
  <c r="X45" i="11"/>
  <c r="X48" i="11"/>
  <c r="X55" i="11"/>
  <c r="X62" i="11"/>
  <c r="X65" i="11"/>
  <c r="X69" i="11"/>
  <c r="Z52" i="11" l="1"/>
  <c r="Y52" i="11"/>
  <c r="AC52" i="11" s="1"/>
  <c r="Y29" i="11"/>
  <c r="AC29" i="11" s="1"/>
  <c r="Z29" i="11"/>
  <c r="Y23" i="11"/>
  <c r="AC23" i="11" s="1"/>
  <c r="Z23" i="11"/>
  <c r="Z13" i="11"/>
  <c r="Y13" i="11"/>
  <c r="AC13" i="11" s="1"/>
  <c r="Y58" i="11"/>
  <c r="AC58" i="11" s="1"/>
  <c r="Z58" i="11"/>
  <c r="Y65" i="11"/>
  <c r="AC65" i="11" s="1"/>
  <c r="Z65" i="11"/>
  <c r="Y45" i="11"/>
  <c r="AC45" i="11" s="1"/>
  <c r="Z45" i="11"/>
  <c r="Z51" i="11"/>
  <c r="Y51" i="11"/>
  <c r="AC51" i="11" s="1"/>
  <c r="Z40" i="11"/>
  <c r="Y40" i="11"/>
  <c r="AC40" i="11" s="1"/>
  <c r="Z39" i="11"/>
  <c r="Y39" i="11"/>
  <c r="AC39" i="11" s="1"/>
  <c r="Z66" i="11"/>
  <c r="Y66" i="11"/>
  <c r="AC66" i="11" s="1"/>
  <c r="Z42" i="11"/>
  <c r="Y42" i="11"/>
  <c r="AC42" i="11" s="1"/>
  <c r="Y48" i="11"/>
  <c r="AC48" i="11" s="1"/>
  <c r="Z48" i="11"/>
  <c r="Z54" i="11"/>
  <c r="Y54" i="11"/>
  <c r="AC54" i="11" s="1"/>
  <c r="Z27" i="11"/>
  <c r="Y27" i="11"/>
  <c r="AC27" i="11" s="1"/>
  <c r="Y11" i="11"/>
  <c r="AC11" i="11" s="1"/>
  <c r="Z11" i="11"/>
  <c r="Y62" i="11"/>
  <c r="AC62" i="11" s="1"/>
  <c r="Z62" i="11"/>
  <c r="Y41" i="11"/>
  <c r="AC41" i="11" s="1"/>
  <c r="Z41" i="11"/>
  <c r="Z64" i="11"/>
  <c r="Y64" i="11"/>
  <c r="AC64" i="11" s="1"/>
  <c r="Z47" i="11"/>
  <c r="Y47" i="11"/>
  <c r="AC47" i="11" s="1"/>
  <c r="Z37" i="11"/>
  <c r="Y37" i="11"/>
  <c r="AC37" i="11" s="1"/>
  <c r="Z49" i="11"/>
  <c r="Y49" i="11"/>
  <c r="AC49" i="11" s="1"/>
  <c r="Z18" i="11"/>
  <c r="Y18" i="11"/>
  <c r="AC18" i="11" s="1"/>
  <c r="Y21" i="11"/>
  <c r="AC21" i="11" s="1"/>
  <c r="Z21" i="11"/>
  <c r="Y10" i="11"/>
  <c r="AC10" i="11" s="1"/>
  <c r="Z10" i="11"/>
  <c r="Z16" i="11"/>
  <c r="Y16" i="11"/>
  <c r="AC16" i="11" s="1"/>
  <c r="Z59" i="11"/>
  <c r="Y59" i="11"/>
  <c r="AC59" i="11" s="1"/>
  <c r="Y34" i="11"/>
  <c r="AC34" i="11" s="1"/>
  <c r="Z34" i="11"/>
  <c r="AC25" i="11"/>
  <c r="AC31" i="11"/>
  <c r="Y69" i="11"/>
  <c r="AC69" i="11" s="1"/>
  <c r="Z69" i="11"/>
  <c r="Z68" i="11"/>
  <c r="Y68" i="11"/>
  <c r="AC68" i="11" s="1"/>
  <c r="Z63" i="11"/>
  <c r="Y63" i="11"/>
  <c r="AC63" i="11" s="1"/>
  <c r="Y14" i="11"/>
  <c r="AC14" i="11" s="1"/>
  <c r="Z14" i="11"/>
  <c r="Z30" i="11"/>
  <c r="Y30" i="11"/>
  <c r="AC30" i="11" s="1"/>
  <c r="Z35" i="11"/>
  <c r="Y35" i="11"/>
  <c r="AC35" i="11" s="1"/>
  <c r="Y55" i="11"/>
  <c r="AC55" i="11" s="1"/>
  <c r="Z55" i="11"/>
  <c r="Y38" i="11"/>
  <c r="AC38" i="11" s="1"/>
  <c r="Z38" i="11"/>
  <c r="Z61" i="11"/>
  <c r="Y61" i="11"/>
  <c r="AC61" i="11" s="1"/>
  <c r="Z44" i="11"/>
  <c r="Y44" i="11"/>
  <c r="AC44" i="11" s="1"/>
  <c r="Z15" i="11"/>
  <c r="Y15" i="11"/>
  <c r="AC15" i="11" s="1"/>
  <c r="Y24" i="11"/>
  <c r="AC24" i="11" s="1"/>
  <c r="Z24" i="11"/>
  <c r="Y17" i="11"/>
  <c r="AC17" i="11" s="1"/>
  <c r="Z17" i="11"/>
  <c r="Z56" i="11"/>
  <c r="Y56" i="11"/>
  <c r="AC56" i="11" s="1"/>
  <c r="Z32" i="11"/>
  <c r="Y32" i="11"/>
  <c r="AC32" i="11" s="1"/>
  <c r="Z20" i="11"/>
  <c r="Y20" i="11"/>
  <c r="AC20" i="11" s="1"/>
  <c r="T69" i="10" l="1"/>
  <c r="Q69" i="10"/>
  <c r="T68" i="10"/>
  <c r="Q68" i="10"/>
  <c r="T67" i="10"/>
  <c r="Q67" i="10"/>
  <c r="AB68" i="10" s="1"/>
  <c r="AA68" i="10" s="1"/>
  <c r="T66" i="10"/>
  <c r="Q66" i="10"/>
  <c r="T65" i="10"/>
  <c r="Q65" i="10"/>
  <c r="T64" i="10"/>
  <c r="Q64" i="10"/>
  <c r="AB64" i="10" s="1"/>
  <c r="AA64" i="10" s="1"/>
  <c r="K64" i="10"/>
  <c r="L64" i="10" s="1"/>
  <c r="H64" i="10"/>
  <c r="I64" i="10" s="1"/>
  <c r="T63" i="10"/>
  <c r="Q63" i="10"/>
  <c r="T62" i="10"/>
  <c r="Q62" i="10"/>
  <c r="T61" i="10"/>
  <c r="Q61" i="10"/>
  <c r="T60" i="10"/>
  <c r="Q60" i="10"/>
  <c r="AB61" i="10" s="1"/>
  <c r="AA61" i="10" s="1"/>
  <c r="T59" i="10"/>
  <c r="Q59" i="10"/>
  <c r="T58" i="10"/>
  <c r="Q58" i="10"/>
  <c r="K58" i="10"/>
  <c r="L58" i="10" s="1"/>
  <c r="M58" i="10" s="1"/>
  <c r="H58" i="10"/>
  <c r="T57" i="10"/>
  <c r="Q57" i="10"/>
  <c r="T56" i="10"/>
  <c r="Q56" i="10"/>
  <c r="T55" i="10"/>
  <c r="Q55" i="10"/>
  <c r="T54" i="10"/>
  <c r="Q54" i="10"/>
  <c r="T53" i="10"/>
  <c r="Q53" i="10"/>
  <c r="AB54" i="10" s="1"/>
  <c r="AA54" i="10" s="1"/>
  <c r="T52" i="10"/>
  <c r="Q52" i="10"/>
  <c r="K52" i="10"/>
  <c r="L52" i="10" s="1"/>
  <c r="H52" i="10"/>
  <c r="I52" i="10" s="1"/>
  <c r="T51" i="10"/>
  <c r="Q51" i="10"/>
  <c r="T50" i="10"/>
  <c r="Q50" i="10"/>
  <c r="AB51" i="10" s="1"/>
  <c r="AA51" i="10" s="1"/>
  <c r="T49" i="10"/>
  <c r="Q49" i="10"/>
  <c r="T48" i="10"/>
  <c r="Q48" i="10"/>
  <c r="T47" i="10"/>
  <c r="Q47" i="10"/>
  <c r="T46" i="10"/>
  <c r="Q46" i="10"/>
  <c r="K46" i="10"/>
  <c r="L46" i="10" s="1"/>
  <c r="M46" i="10" s="1"/>
  <c r="H46" i="10"/>
  <c r="T45" i="10"/>
  <c r="Q45" i="10"/>
  <c r="T44" i="10"/>
  <c r="Q44" i="10"/>
  <c r="T43" i="10"/>
  <c r="Q43" i="10"/>
  <c r="AB44" i="10" s="1"/>
  <c r="AA44" i="10" s="1"/>
  <c r="T42" i="10"/>
  <c r="Q42" i="10"/>
  <c r="T41" i="10"/>
  <c r="Q41" i="10"/>
  <c r="T40" i="10"/>
  <c r="Q40" i="10"/>
  <c r="AB40" i="10" s="1"/>
  <c r="AA40" i="10" s="1"/>
  <c r="K40" i="10"/>
  <c r="L40" i="10" s="1"/>
  <c r="H40" i="10"/>
  <c r="I40" i="10" s="1"/>
  <c r="T39" i="10"/>
  <c r="Q39" i="10"/>
  <c r="T38" i="10"/>
  <c r="Q38" i="10"/>
  <c r="T37" i="10"/>
  <c r="Q37" i="10"/>
  <c r="X38" i="10" s="1"/>
  <c r="Y38" i="10" s="1"/>
  <c r="T36" i="10"/>
  <c r="Q36" i="10"/>
  <c r="T35" i="10"/>
  <c r="Q35" i="10"/>
  <c r="T34" i="10"/>
  <c r="Q34" i="10"/>
  <c r="K34" i="10"/>
  <c r="L34" i="10" s="1"/>
  <c r="M34" i="10" s="1"/>
  <c r="H34" i="10"/>
  <c r="T33" i="10"/>
  <c r="Q33" i="10"/>
  <c r="T32" i="10"/>
  <c r="Q32" i="10"/>
  <c r="X33" i="10" s="1"/>
  <c r="Y33" i="10" s="1"/>
  <c r="T31" i="10"/>
  <c r="Q31" i="10"/>
  <c r="T30" i="10"/>
  <c r="Q30" i="10"/>
  <c r="X31" i="10" s="1"/>
  <c r="T29" i="10"/>
  <c r="Q29" i="10"/>
  <c r="T28" i="10"/>
  <c r="Q28" i="10"/>
  <c r="K28" i="10"/>
  <c r="L28" i="10" s="1"/>
  <c r="H28" i="10"/>
  <c r="I28" i="10" s="1"/>
  <c r="T27" i="10"/>
  <c r="Q27" i="10"/>
  <c r="T26" i="10"/>
  <c r="Q26" i="10"/>
  <c r="T25" i="10"/>
  <c r="Q25" i="10"/>
  <c r="T24" i="10"/>
  <c r="Q24" i="10"/>
  <c r="T23" i="10"/>
  <c r="Q23" i="10"/>
  <c r="X24" i="10" s="1"/>
  <c r="T22" i="10"/>
  <c r="Q22" i="10"/>
  <c r="K22" i="10"/>
  <c r="L22" i="10" s="1"/>
  <c r="H22" i="10"/>
  <c r="I22" i="10" s="1"/>
  <c r="T21" i="10"/>
  <c r="Q21" i="10"/>
  <c r="T20" i="10"/>
  <c r="Q20" i="10"/>
  <c r="AB21" i="10" s="1"/>
  <c r="AA21" i="10" s="1"/>
  <c r="T19" i="10"/>
  <c r="Q19" i="10"/>
  <c r="T18" i="10"/>
  <c r="Q18" i="10"/>
  <c r="AB19" i="10" s="1"/>
  <c r="AA19" i="10" s="1"/>
  <c r="T17" i="10"/>
  <c r="Q17" i="10"/>
  <c r="T16" i="10"/>
  <c r="Q16" i="10"/>
  <c r="K16" i="10"/>
  <c r="L16" i="10" s="1"/>
  <c r="M16" i="10" s="1"/>
  <c r="H16" i="10"/>
  <c r="T15" i="10"/>
  <c r="Q15" i="10"/>
  <c r="T14" i="10"/>
  <c r="Q14" i="10"/>
  <c r="T13" i="10"/>
  <c r="Q13" i="10"/>
  <c r="AB14" i="10" s="1"/>
  <c r="AA14" i="10" s="1"/>
  <c r="T12" i="10"/>
  <c r="Q12" i="10"/>
  <c r="T11" i="10"/>
  <c r="Q11" i="10"/>
  <c r="AB12" i="10" s="1"/>
  <c r="AA12" i="10" s="1"/>
  <c r="T10" i="10"/>
  <c r="Q10" i="10"/>
  <c r="K10" i="10"/>
  <c r="L10" i="10" s="1"/>
  <c r="M10" i="10" s="1"/>
  <c r="AB10" i="10" s="1"/>
  <c r="H10" i="10"/>
  <c r="I10" i="10" s="1"/>
  <c r="X10" i="10" s="1"/>
  <c r="K15" i="10"/>
  <c r="K69" i="10"/>
  <c r="K55" i="10"/>
  <c r="K35" i="10"/>
  <c r="K56" i="10"/>
  <c r="K59" i="10"/>
  <c r="K47" i="10"/>
  <c r="K57" i="10"/>
  <c r="K42" i="10"/>
  <c r="K27" i="10"/>
  <c r="K67" i="10"/>
  <c r="K63" i="10"/>
  <c r="K26" i="10"/>
  <c r="K20" i="10"/>
  <c r="K19" i="10"/>
  <c r="K60" i="10"/>
  <c r="K14" i="10"/>
  <c r="K24" i="10"/>
  <c r="K33" i="10"/>
  <c r="K21" i="10"/>
  <c r="K13" i="10"/>
  <c r="K68" i="10"/>
  <c r="K29" i="10"/>
  <c r="K36" i="10"/>
  <c r="K25" i="10"/>
  <c r="K32" i="10"/>
  <c r="K54" i="10"/>
  <c r="K11" i="10"/>
  <c r="K45" i="10"/>
  <c r="K62" i="10"/>
  <c r="K48" i="10"/>
  <c r="K30" i="10"/>
  <c r="K41" i="10"/>
  <c r="K31" i="10"/>
  <c r="K17" i="10"/>
  <c r="K53" i="10"/>
  <c r="K23" i="10"/>
  <c r="K61" i="10"/>
  <c r="K50" i="10"/>
  <c r="K39" i="10"/>
  <c r="K12" i="10"/>
  <c r="K66" i="10"/>
  <c r="K38" i="10"/>
  <c r="K65" i="10"/>
  <c r="K49" i="10"/>
  <c r="K18" i="10"/>
  <c r="K37" i="10"/>
  <c r="K44" i="10"/>
  <c r="K51" i="10"/>
  <c r="K43" i="10"/>
  <c r="AB15" i="10" l="1"/>
  <c r="AA15" i="10" s="1"/>
  <c r="X15" i="10"/>
  <c r="Z15" i="10" s="1"/>
  <c r="AB18" i="10"/>
  <c r="AA18" i="10" s="1"/>
  <c r="X18" i="10"/>
  <c r="Z18" i="10" s="1"/>
  <c r="N22" i="10"/>
  <c r="X22" i="10"/>
  <c r="AB25" i="10"/>
  <c r="AA25" i="10" s="1"/>
  <c r="X25" i="10"/>
  <c r="N28" i="10"/>
  <c r="AB28" i="10"/>
  <c r="AA28" i="10" s="1"/>
  <c r="X28" i="10"/>
  <c r="X29" i="10"/>
  <c r="Y31" i="10"/>
  <c r="Z31" i="10"/>
  <c r="AB33" i="10"/>
  <c r="AA33" i="10" s="1"/>
  <c r="X36" i="10"/>
  <c r="AB43" i="10"/>
  <c r="AA43" i="10" s="1"/>
  <c r="X43" i="10"/>
  <c r="AB47" i="10"/>
  <c r="AA47" i="10" s="1"/>
  <c r="AB46" i="10"/>
  <c r="AA46" i="10" s="1"/>
  <c r="X46" i="10"/>
  <c r="AB50" i="10"/>
  <c r="AA50" i="10" s="1"/>
  <c r="X50" i="10"/>
  <c r="AB53" i="10"/>
  <c r="AA53" i="10" s="1"/>
  <c r="X53" i="10"/>
  <c r="AB52" i="10"/>
  <c r="AA52" i="10" s="1"/>
  <c r="X52" i="10"/>
  <c r="AB57" i="10"/>
  <c r="AA57" i="10" s="1"/>
  <c r="X57" i="10"/>
  <c r="AB60" i="10"/>
  <c r="AA60" i="10" s="1"/>
  <c r="X60" i="10"/>
  <c r="AB67" i="10"/>
  <c r="AA67" i="10" s="1"/>
  <c r="X67" i="10"/>
  <c r="AB17" i="10"/>
  <c r="AA17" i="10" s="1"/>
  <c r="N10" i="10"/>
  <c r="N58" i="10"/>
  <c r="M52" i="10"/>
  <c r="N52" i="10"/>
  <c r="N16" i="10"/>
  <c r="Z24" i="10"/>
  <c r="Y24" i="10"/>
  <c r="AA10" i="10"/>
  <c r="AB11" i="10"/>
  <c r="AA11" i="10" s="1"/>
  <c r="Y22" i="10"/>
  <c r="Z22" i="10"/>
  <c r="Y29" i="10"/>
  <c r="Z29" i="10"/>
  <c r="Z10" i="10"/>
  <c r="X11" i="10" s="1"/>
  <c r="Y10" i="10"/>
  <c r="AC10" i="10" s="1"/>
  <c r="Y36" i="10"/>
  <c r="Z36" i="10"/>
  <c r="AB27" i="10"/>
  <c r="AA27" i="10" s="1"/>
  <c r="X27" i="10"/>
  <c r="AB35" i="10"/>
  <c r="AA35" i="10" s="1"/>
  <c r="X35" i="10"/>
  <c r="AB34" i="10"/>
  <c r="AA34" i="10" s="1"/>
  <c r="N40" i="10"/>
  <c r="M40" i="10"/>
  <c r="AB42" i="10"/>
  <c r="AA42" i="10" s="1"/>
  <c r="X42" i="10"/>
  <c r="AB41" i="10"/>
  <c r="AA41" i="10" s="1"/>
  <c r="X41" i="10"/>
  <c r="AB49" i="10"/>
  <c r="AA49" i="10" s="1"/>
  <c r="X49" i="10"/>
  <c r="AB48" i="10"/>
  <c r="AA48" i="10" s="1"/>
  <c r="X48" i="10"/>
  <c r="Z57" i="10"/>
  <c r="Y57" i="10"/>
  <c r="AC57" i="10" s="1"/>
  <c r="AB59" i="10"/>
  <c r="AA59" i="10" s="1"/>
  <c r="X59" i="10"/>
  <c r="AB58" i="10"/>
  <c r="AA58" i="10" s="1"/>
  <c r="X58" i="10"/>
  <c r="Z67" i="10"/>
  <c r="Y67" i="10"/>
  <c r="AC67" i="10" s="1"/>
  <c r="X12" i="10"/>
  <c r="Y15" i="10"/>
  <c r="AC15" i="10" s="1"/>
  <c r="Y18" i="10"/>
  <c r="AC18" i="10" s="1"/>
  <c r="X19" i="10"/>
  <c r="M22" i="10"/>
  <c r="AB22" i="10" s="1"/>
  <c r="AA22" i="10" s="1"/>
  <c r="AB26" i="10"/>
  <c r="AA26" i="10" s="1"/>
  <c r="M28" i="10"/>
  <c r="AB32" i="10"/>
  <c r="AA32" i="10" s="1"/>
  <c r="X32" i="10"/>
  <c r="AB31" i="10"/>
  <c r="AA31" i="10" s="1"/>
  <c r="N34" i="10"/>
  <c r="I34" i="10"/>
  <c r="Z38" i="10"/>
  <c r="Z53" i="10"/>
  <c r="Y53" i="10"/>
  <c r="AC53" i="10" s="1"/>
  <c r="AB69" i="10"/>
  <c r="AA69" i="10" s="1"/>
  <c r="X69" i="10"/>
  <c r="AB16" i="10"/>
  <c r="AA16" i="10" s="1"/>
  <c r="X20" i="10"/>
  <c r="AB24" i="10"/>
  <c r="AA24" i="10" s="1"/>
  <c r="X26" i="10"/>
  <c r="AB30" i="10"/>
  <c r="AA30" i="10" s="1"/>
  <c r="X30" i="10"/>
  <c r="AB29" i="10"/>
  <c r="AA29" i="10" s="1"/>
  <c r="AC33" i="10"/>
  <c r="X34" i="10"/>
  <c r="AB39" i="10"/>
  <c r="AA39" i="10" s="1"/>
  <c r="X39" i="10"/>
  <c r="AB38" i="10"/>
  <c r="AA38" i="10" s="1"/>
  <c r="AC38" i="10" s="1"/>
  <c r="Z43" i="10"/>
  <c r="Y43" i="10"/>
  <c r="AC43" i="10" s="1"/>
  <c r="N46" i="10"/>
  <c r="I46" i="10"/>
  <c r="Z50" i="10"/>
  <c r="Y50" i="10"/>
  <c r="AC50" i="10" s="1"/>
  <c r="AB56" i="10"/>
  <c r="AA56" i="10" s="1"/>
  <c r="X56" i="10"/>
  <c r="AB55" i="10"/>
  <c r="AA55" i="10" s="1"/>
  <c r="X55" i="10"/>
  <c r="Z60" i="10"/>
  <c r="Y60" i="10"/>
  <c r="AC60" i="10" s="1"/>
  <c r="N64" i="10"/>
  <c r="M64" i="10"/>
  <c r="AB66" i="10"/>
  <c r="AA66" i="10" s="1"/>
  <c r="X66" i="10"/>
  <c r="AB65" i="10"/>
  <c r="AA65" i="10" s="1"/>
  <c r="X65" i="10"/>
  <c r="X13" i="10"/>
  <c r="AB13" i="10"/>
  <c r="AA13" i="10" s="1"/>
  <c r="AB20" i="10"/>
  <c r="AA20" i="10" s="1"/>
  <c r="X14" i="10"/>
  <c r="I16" i="10"/>
  <c r="X16" i="10" s="1"/>
  <c r="X21" i="10"/>
  <c r="X23" i="10"/>
  <c r="AC31" i="10"/>
  <c r="Z33" i="10"/>
  <c r="AB37" i="10"/>
  <c r="AA37" i="10" s="1"/>
  <c r="X37" i="10"/>
  <c r="AB36" i="10"/>
  <c r="AA36" i="10" s="1"/>
  <c r="AB45" i="10"/>
  <c r="AA45" i="10" s="1"/>
  <c r="X45" i="10"/>
  <c r="Z46" i="10"/>
  <c r="Y46" i="10"/>
  <c r="AC46" i="10" s="1"/>
  <c r="AB63" i="10"/>
  <c r="AA63" i="10" s="1"/>
  <c r="X63" i="10"/>
  <c r="AB62" i="10"/>
  <c r="AA62" i="10" s="1"/>
  <c r="X62" i="10"/>
  <c r="X40" i="10"/>
  <c r="X44" i="10"/>
  <c r="X47" i="10"/>
  <c r="X51" i="10"/>
  <c r="X54" i="10"/>
  <c r="X61" i="10"/>
  <c r="X64" i="10"/>
  <c r="X68" i="10"/>
  <c r="I58" i="10"/>
  <c r="Z52" i="10" l="1"/>
  <c r="Y52" i="10"/>
  <c r="AC52" i="10"/>
  <c r="Z28" i="10"/>
  <c r="Y28" i="10"/>
  <c r="AC28" i="10" s="1"/>
  <c r="Z25" i="10"/>
  <c r="Y25" i="10"/>
  <c r="AC25" i="10" s="1"/>
  <c r="AC36" i="10"/>
  <c r="Y16" i="10"/>
  <c r="AC16" i="10" s="1"/>
  <c r="Z16" i="10"/>
  <c r="X17" i="10" s="1"/>
  <c r="Z40" i="10"/>
  <c r="Y40" i="10"/>
  <c r="AC40" i="10" s="1"/>
  <c r="Z68" i="10"/>
  <c r="Y68" i="10"/>
  <c r="AC68" i="10" s="1"/>
  <c r="Z51" i="10"/>
  <c r="Y51" i="10"/>
  <c r="AC51" i="10" s="1"/>
  <c r="Y62" i="10"/>
  <c r="AC62" i="10" s="1"/>
  <c r="Z62" i="10"/>
  <c r="Z66" i="10"/>
  <c r="Y66" i="10"/>
  <c r="AC66" i="10" s="1"/>
  <c r="Z56" i="10"/>
  <c r="Y56" i="10"/>
  <c r="AC56" i="10" s="1"/>
  <c r="Y26" i="10"/>
  <c r="AC26" i="10" s="1"/>
  <c r="Z26" i="10"/>
  <c r="Y58" i="10"/>
  <c r="AC58" i="10" s="1"/>
  <c r="Z58" i="10"/>
  <c r="Z49" i="10"/>
  <c r="Y49" i="10"/>
  <c r="AC49" i="10" s="1"/>
  <c r="Z42" i="10"/>
  <c r="Y42" i="10"/>
  <c r="AC42" i="10" s="1"/>
  <c r="Z27" i="10"/>
  <c r="Y27" i="10"/>
  <c r="AC27" i="10" s="1"/>
  <c r="AC29" i="10"/>
  <c r="Y34" i="10"/>
  <c r="AC34" i="10" s="1"/>
  <c r="Z34" i="10"/>
  <c r="Z64" i="10"/>
  <c r="Y64" i="10"/>
  <c r="AC64" i="10" s="1"/>
  <c r="Z47" i="10"/>
  <c r="Y47" i="10"/>
  <c r="AC47" i="10" s="1"/>
  <c r="Z37" i="10"/>
  <c r="Y37" i="10"/>
  <c r="AC37" i="10" s="1"/>
  <c r="Z23" i="10"/>
  <c r="Y23" i="10"/>
  <c r="Y13" i="10"/>
  <c r="AC13" i="10" s="1"/>
  <c r="Z13" i="10"/>
  <c r="Z39" i="10"/>
  <c r="Y39" i="10"/>
  <c r="AC39" i="10" s="1"/>
  <c r="Y69" i="10"/>
  <c r="AC69" i="10" s="1"/>
  <c r="Z69" i="10"/>
  <c r="Z32" i="10"/>
  <c r="Y32" i="10"/>
  <c r="AC32" i="10" s="1"/>
  <c r="Z12" i="10"/>
  <c r="Y12" i="10"/>
  <c r="AC12" i="10" s="1"/>
  <c r="Z11" i="10"/>
  <c r="Y11" i="10"/>
  <c r="AC11" i="10" s="1"/>
  <c r="AC24" i="10"/>
  <c r="Z54" i="10"/>
  <c r="Y54" i="10"/>
  <c r="AC54" i="10" s="1"/>
  <c r="Z21" i="10"/>
  <c r="Y21" i="10"/>
  <c r="AC21" i="10" s="1"/>
  <c r="Z61" i="10"/>
  <c r="Y61" i="10"/>
  <c r="AC61" i="10" s="1"/>
  <c r="Z44" i="10"/>
  <c r="Y44" i="10"/>
  <c r="AC44" i="10" s="1"/>
  <c r="Z63" i="10"/>
  <c r="Y63" i="10"/>
  <c r="AC63" i="10" s="1"/>
  <c r="Y45" i="10"/>
  <c r="AC45" i="10" s="1"/>
  <c r="Z45" i="10"/>
  <c r="AB23" i="10"/>
  <c r="AA23" i="10" s="1"/>
  <c r="Y14" i="10"/>
  <c r="AC14" i="10" s="1"/>
  <c r="Z14" i="10"/>
  <c r="Y65" i="10"/>
  <c r="AC65" i="10" s="1"/>
  <c r="Z65" i="10"/>
  <c r="Y55" i="10"/>
  <c r="AC55" i="10" s="1"/>
  <c r="Z55" i="10"/>
  <c r="Z30" i="10"/>
  <c r="Y30" i="10"/>
  <c r="AC30" i="10" s="1"/>
  <c r="Y20" i="10"/>
  <c r="AC20" i="10" s="1"/>
  <c r="Z20" i="10"/>
  <c r="Z19" i="10"/>
  <c r="Y19" i="10"/>
  <c r="AC19" i="10" s="1"/>
  <c r="Z59" i="10"/>
  <c r="Y59" i="10"/>
  <c r="AC59" i="10" s="1"/>
  <c r="Y48" i="10"/>
  <c r="AC48" i="10" s="1"/>
  <c r="Z48" i="10"/>
  <c r="Y41" i="10"/>
  <c r="AC41" i="10" s="1"/>
  <c r="Z41" i="10"/>
  <c r="Z35" i="10"/>
  <c r="Y35" i="10"/>
  <c r="AC35" i="10" s="1"/>
  <c r="AC22" i="10"/>
  <c r="AC23" i="10" l="1"/>
  <c r="Y17" i="10"/>
  <c r="AC17" i="10" s="1"/>
  <c r="Z17" i="10"/>
  <c r="T69" i="9" l="1"/>
  <c r="Q69" i="9"/>
  <c r="T68" i="9"/>
  <c r="Q68" i="9"/>
  <c r="AB69" i="9" s="1"/>
  <c r="AA69" i="9" s="1"/>
  <c r="T67" i="9"/>
  <c r="Q67" i="9"/>
  <c r="T66" i="9"/>
  <c r="Q66" i="9"/>
  <c r="T65" i="9"/>
  <c r="Q65" i="9"/>
  <c r="T64" i="9"/>
  <c r="Q64" i="9"/>
  <c r="K64" i="9"/>
  <c r="L64" i="9" s="1"/>
  <c r="M64" i="9" s="1"/>
  <c r="H64" i="9"/>
  <c r="T63" i="9"/>
  <c r="Q63" i="9"/>
  <c r="T62" i="9"/>
  <c r="Q62" i="9"/>
  <c r="T61" i="9"/>
  <c r="Q61" i="9"/>
  <c r="T60" i="9"/>
  <c r="Q60" i="9"/>
  <c r="T59" i="9"/>
  <c r="Q59" i="9"/>
  <c r="T58" i="9"/>
  <c r="Q58" i="9"/>
  <c r="K58" i="9"/>
  <c r="L58" i="9" s="1"/>
  <c r="H58" i="9"/>
  <c r="I58" i="9" s="1"/>
  <c r="T57" i="9"/>
  <c r="Q57" i="9"/>
  <c r="T56" i="9"/>
  <c r="Q56" i="9"/>
  <c r="T55" i="9"/>
  <c r="Q55" i="9"/>
  <c r="T54" i="9"/>
  <c r="Q54" i="9"/>
  <c r="AB55" i="9" s="1"/>
  <c r="AA55" i="9" s="1"/>
  <c r="T53" i="9"/>
  <c r="Q53" i="9"/>
  <c r="AB54" i="9" s="1"/>
  <c r="AA54" i="9" s="1"/>
  <c r="T52" i="9"/>
  <c r="Q52" i="9"/>
  <c r="K52" i="9"/>
  <c r="L52" i="9" s="1"/>
  <c r="M52" i="9" s="1"/>
  <c r="H52" i="9"/>
  <c r="I52" i="9" s="1"/>
  <c r="T51" i="9"/>
  <c r="Q51" i="9"/>
  <c r="T50" i="9"/>
  <c r="Q50" i="9"/>
  <c r="T49" i="9"/>
  <c r="Q49" i="9"/>
  <c r="T48" i="9"/>
  <c r="Q48" i="9"/>
  <c r="T47" i="9"/>
  <c r="Q47" i="9"/>
  <c r="AB48" i="9" s="1"/>
  <c r="AA48" i="9" s="1"/>
  <c r="T46" i="9"/>
  <c r="Q46" i="9"/>
  <c r="K46" i="9"/>
  <c r="L46" i="9" s="1"/>
  <c r="M46" i="9" s="1"/>
  <c r="H46" i="9"/>
  <c r="T45" i="9"/>
  <c r="Q45" i="9"/>
  <c r="T44" i="9"/>
  <c r="Q44" i="9"/>
  <c r="AB45" i="9" s="1"/>
  <c r="AA45" i="9" s="1"/>
  <c r="T43" i="9"/>
  <c r="Q43" i="9"/>
  <c r="T42" i="9"/>
  <c r="Q42" i="9"/>
  <c r="T41" i="9"/>
  <c r="Q41" i="9"/>
  <c r="T40" i="9"/>
  <c r="Q40" i="9"/>
  <c r="K40" i="9"/>
  <c r="L40" i="9" s="1"/>
  <c r="M40" i="9" s="1"/>
  <c r="H40" i="9"/>
  <c r="T39" i="9"/>
  <c r="Q39" i="9"/>
  <c r="T38" i="9"/>
  <c r="Q38" i="9"/>
  <c r="T37" i="9"/>
  <c r="Q37" i="9"/>
  <c r="AB38" i="9" s="1"/>
  <c r="AA38" i="9" s="1"/>
  <c r="T36" i="9"/>
  <c r="Q36" i="9"/>
  <c r="T35" i="9"/>
  <c r="Q35" i="9"/>
  <c r="T34" i="9"/>
  <c r="Q34" i="9"/>
  <c r="K34" i="9"/>
  <c r="L34" i="9" s="1"/>
  <c r="M34" i="9" s="1"/>
  <c r="H34" i="9"/>
  <c r="T33" i="9"/>
  <c r="Q33" i="9"/>
  <c r="T32" i="9"/>
  <c r="Q32" i="9"/>
  <c r="T31" i="9"/>
  <c r="Q31" i="9"/>
  <c r="T30" i="9"/>
  <c r="Q30" i="9"/>
  <c r="AB31" i="9" s="1"/>
  <c r="AA31" i="9" s="1"/>
  <c r="T29" i="9"/>
  <c r="Q29" i="9"/>
  <c r="T28" i="9"/>
  <c r="Q28" i="9"/>
  <c r="K28" i="9"/>
  <c r="L28" i="9" s="1"/>
  <c r="M28" i="9" s="1"/>
  <c r="H28" i="9"/>
  <c r="I28" i="9" s="1"/>
  <c r="T27" i="9"/>
  <c r="Q27" i="9"/>
  <c r="T26" i="9"/>
  <c r="Q26" i="9"/>
  <c r="T25" i="9"/>
  <c r="Q25" i="9"/>
  <c r="AB26" i="9" s="1"/>
  <c r="AA26" i="9" s="1"/>
  <c r="T24" i="9"/>
  <c r="Q24" i="9"/>
  <c r="T23" i="9"/>
  <c r="Q23" i="9"/>
  <c r="T22" i="9"/>
  <c r="Q22" i="9"/>
  <c r="X23" i="9" s="1"/>
  <c r="K22" i="9"/>
  <c r="L22" i="9" s="1"/>
  <c r="H22" i="9"/>
  <c r="I22" i="9" s="1"/>
  <c r="T21" i="9"/>
  <c r="Q21" i="9"/>
  <c r="T20" i="9"/>
  <c r="Q20" i="9"/>
  <c r="T19" i="9"/>
  <c r="Q19" i="9"/>
  <c r="AB20" i="9" s="1"/>
  <c r="AA20" i="9" s="1"/>
  <c r="T18" i="9"/>
  <c r="Q18" i="9"/>
  <c r="AB19" i="9" s="1"/>
  <c r="AA19" i="9" s="1"/>
  <c r="T17" i="9"/>
  <c r="Q17" i="9"/>
  <c r="T16" i="9"/>
  <c r="Q16" i="9"/>
  <c r="K16" i="9"/>
  <c r="L16" i="9" s="1"/>
  <c r="H16" i="9"/>
  <c r="I16" i="9" s="1"/>
  <c r="T15" i="9"/>
  <c r="Q15" i="9"/>
  <c r="T14" i="9"/>
  <c r="Q14" i="9"/>
  <c r="T13" i="9"/>
  <c r="Q13" i="9"/>
  <c r="T12" i="9"/>
  <c r="Q12" i="9"/>
  <c r="AB13" i="9" s="1"/>
  <c r="AA13" i="9" s="1"/>
  <c r="T11" i="9"/>
  <c r="Q11" i="9"/>
  <c r="AB12" i="9" s="1"/>
  <c r="AA12" i="9" s="1"/>
  <c r="T10" i="9"/>
  <c r="Q10" i="9"/>
  <c r="K10" i="9"/>
  <c r="L10" i="9" s="1"/>
  <c r="M10" i="9" s="1"/>
  <c r="AB10" i="9" s="1"/>
  <c r="AA10" i="9" s="1"/>
  <c r="H10" i="9"/>
  <c r="K18" i="9"/>
  <c r="K69" i="9"/>
  <c r="K38" i="9"/>
  <c r="K68" i="9"/>
  <c r="K43" i="9"/>
  <c r="K57" i="9"/>
  <c r="K20" i="9"/>
  <c r="K19" i="9"/>
  <c r="K44" i="9"/>
  <c r="K55" i="9"/>
  <c r="K35" i="9"/>
  <c r="K29" i="9"/>
  <c r="K30" i="9"/>
  <c r="K27" i="9"/>
  <c r="K66" i="9"/>
  <c r="K60" i="9"/>
  <c r="K23" i="9"/>
  <c r="K26" i="9"/>
  <c r="K67" i="9"/>
  <c r="K45" i="9"/>
  <c r="K53" i="9"/>
  <c r="K62" i="9"/>
  <c r="K15" i="9"/>
  <c r="K13" i="9"/>
  <c r="K14" i="9"/>
  <c r="K47" i="9"/>
  <c r="K32" i="9"/>
  <c r="K17" i="9"/>
  <c r="K48" i="9"/>
  <c r="K39" i="9"/>
  <c r="K37" i="9"/>
  <c r="K31" i="9"/>
  <c r="K63" i="9"/>
  <c r="K21" i="9"/>
  <c r="K56" i="9"/>
  <c r="K42" i="9"/>
  <c r="K41" i="9"/>
  <c r="K24" i="9"/>
  <c r="K50" i="9"/>
  <c r="K65" i="9"/>
  <c r="K59" i="9"/>
  <c r="K36" i="9"/>
  <c r="K49" i="9"/>
  <c r="K25" i="9"/>
  <c r="K12" i="9"/>
  <c r="K61" i="9"/>
  <c r="K51" i="9"/>
  <c r="K54" i="9"/>
  <c r="K11" i="9"/>
  <c r="K33" i="9"/>
  <c r="AB14" i="9" l="1"/>
  <c r="AA14" i="9" s="1"/>
  <c r="X14" i="9"/>
  <c r="Z14" i="9" s="1"/>
  <c r="AB15" i="9"/>
  <c r="AA15" i="9" s="1"/>
  <c r="AB17" i="9"/>
  <c r="AA17" i="9" s="1"/>
  <c r="X17" i="9"/>
  <c r="Z17" i="9" s="1"/>
  <c r="AB16" i="9"/>
  <c r="AA16" i="9" s="1"/>
  <c r="X16" i="9"/>
  <c r="AB21" i="9"/>
  <c r="AA21" i="9" s="1"/>
  <c r="X21" i="9"/>
  <c r="Z21" i="9" s="1"/>
  <c r="AB27" i="9"/>
  <c r="AA27" i="9" s="1"/>
  <c r="X27" i="9"/>
  <c r="AB28" i="9"/>
  <c r="AA28" i="9" s="1"/>
  <c r="AB29" i="9"/>
  <c r="AA29" i="9" s="1"/>
  <c r="X29" i="9"/>
  <c r="AB30" i="9"/>
  <c r="AA30" i="9" s="1"/>
  <c r="X30" i="9"/>
  <c r="Z30" i="9" s="1"/>
  <c r="AB33" i="9"/>
  <c r="AA33" i="9" s="1"/>
  <c r="X33" i="9"/>
  <c r="AB36" i="9"/>
  <c r="AA36" i="9" s="1"/>
  <c r="X36" i="9"/>
  <c r="AB37" i="9"/>
  <c r="AA37" i="9" s="1"/>
  <c r="X37" i="9"/>
  <c r="Z37" i="9" s="1"/>
  <c r="AB41" i="9"/>
  <c r="AA41" i="9" s="1"/>
  <c r="AB40" i="9"/>
  <c r="AA40" i="9" s="1"/>
  <c r="X40" i="9"/>
  <c r="Z40" i="9" s="1"/>
  <c r="AB43" i="9"/>
  <c r="AA43" i="9" s="1"/>
  <c r="X43" i="9"/>
  <c r="AB44" i="9"/>
  <c r="AA44" i="9" s="1"/>
  <c r="X44" i="9"/>
  <c r="Z44" i="9" s="1"/>
  <c r="X45" i="9"/>
  <c r="AB47" i="9"/>
  <c r="AA47" i="9" s="1"/>
  <c r="X47" i="9"/>
  <c r="Z47" i="9" s="1"/>
  <c r="AB46" i="9"/>
  <c r="AA46" i="9" s="1"/>
  <c r="X46" i="9"/>
  <c r="AB50" i="9"/>
  <c r="AA50" i="9" s="1"/>
  <c r="X50" i="9"/>
  <c r="AB51" i="9"/>
  <c r="AA51" i="9" s="1"/>
  <c r="X51" i="9"/>
  <c r="Z51" i="9" s="1"/>
  <c r="AB53" i="9"/>
  <c r="AA53" i="9" s="1"/>
  <c r="X53" i="9"/>
  <c r="AB52" i="9"/>
  <c r="AA52" i="9" s="1"/>
  <c r="X52" i="9"/>
  <c r="AB57" i="9"/>
  <c r="AA57" i="9" s="1"/>
  <c r="X57" i="9"/>
  <c r="AB60" i="9"/>
  <c r="AA60" i="9" s="1"/>
  <c r="X60" i="9"/>
  <c r="AB65" i="9"/>
  <c r="AA65" i="9" s="1"/>
  <c r="AB64" i="9"/>
  <c r="AA64" i="9" s="1"/>
  <c r="X64" i="9"/>
  <c r="Z64" i="9" s="1"/>
  <c r="AB67" i="9"/>
  <c r="AA67" i="9" s="1"/>
  <c r="X67" i="9"/>
  <c r="AB68" i="9"/>
  <c r="AA68" i="9" s="1"/>
  <c r="X68" i="9"/>
  <c r="Z68" i="9" s="1"/>
  <c r="N28" i="9"/>
  <c r="AB11" i="9"/>
  <c r="AA11" i="9" s="1"/>
  <c r="N10" i="9"/>
  <c r="N22" i="9"/>
  <c r="M22" i="9"/>
  <c r="Y23" i="9"/>
  <c r="Z23" i="9"/>
  <c r="M16" i="9"/>
  <c r="N16" i="9"/>
  <c r="X26" i="9"/>
  <c r="Z33" i="9"/>
  <c r="Y33" i="9"/>
  <c r="AC33" i="9" s="1"/>
  <c r="Z60" i="9"/>
  <c r="Y60" i="9"/>
  <c r="I10" i="9"/>
  <c r="X10" i="9" s="1"/>
  <c r="Y14" i="9"/>
  <c r="AC14" i="9" s="1"/>
  <c r="X15" i="9"/>
  <c r="Y17" i="9"/>
  <c r="AC17" i="9" s="1"/>
  <c r="X18" i="9"/>
  <c r="AB18" i="9"/>
  <c r="AA18" i="9" s="1"/>
  <c r="Y21" i="9"/>
  <c r="AC21" i="9" s="1"/>
  <c r="AB24" i="9"/>
  <c r="AA24" i="9" s="1"/>
  <c r="X24" i="9"/>
  <c r="AB39" i="9"/>
  <c r="AA39" i="9" s="1"/>
  <c r="X39" i="9"/>
  <c r="N40" i="9"/>
  <c r="AB42" i="9"/>
  <c r="AA42" i="9" s="1"/>
  <c r="X42" i="9"/>
  <c r="N46" i="9"/>
  <c r="I46" i="9"/>
  <c r="AB49" i="9"/>
  <c r="AA49" i="9" s="1"/>
  <c r="X49" i="9"/>
  <c r="N52" i="9"/>
  <c r="Z57" i="9"/>
  <c r="Y57" i="9"/>
  <c r="AC57" i="9" s="1"/>
  <c r="N58" i="9"/>
  <c r="M58" i="9"/>
  <c r="AB63" i="9"/>
  <c r="AA63" i="9" s="1"/>
  <c r="X63" i="9"/>
  <c r="N64" i="9"/>
  <c r="AB66" i="9"/>
  <c r="AA66" i="9" s="1"/>
  <c r="X66" i="9"/>
  <c r="AB35" i="9"/>
  <c r="AA35" i="9" s="1"/>
  <c r="X35" i="9"/>
  <c r="AB34" i="9"/>
  <c r="AA34" i="9" s="1"/>
  <c r="X34" i="9"/>
  <c r="X12" i="9"/>
  <c r="X19" i="9"/>
  <c r="X22" i="9"/>
  <c r="AB22" i="9"/>
  <c r="AA22" i="9" s="1"/>
  <c r="AB23" i="9"/>
  <c r="AA23" i="9" s="1"/>
  <c r="Z27" i="9"/>
  <c r="Y27" i="9"/>
  <c r="AC27" i="9" s="1"/>
  <c r="AB32" i="9"/>
  <c r="AA32" i="9" s="1"/>
  <c r="X32" i="9"/>
  <c r="N34" i="9"/>
  <c r="Z36" i="9"/>
  <c r="Y36" i="9"/>
  <c r="AC36" i="9" s="1"/>
  <c r="Z46" i="9"/>
  <c r="Y46" i="9"/>
  <c r="AC46" i="9" s="1"/>
  <c r="Z53" i="9"/>
  <c r="Y53" i="9"/>
  <c r="AC53" i="9" s="1"/>
  <c r="AB59" i="9"/>
  <c r="AA59" i="9" s="1"/>
  <c r="X59" i="9"/>
  <c r="AB58" i="9"/>
  <c r="AA58" i="9" s="1"/>
  <c r="X58" i="9"/>
  <c r="AB62" i="9"/>
  <c r="AA62" i="9" s="1"/>
  <c r="X13" i="9"/>
  <c r="X20" i="9"/>
  <c r="AB25" i="9"/>
  <c r="AA25" i="9" s="1"/>
  <c r="X25" i="9"/>
  <c r="Z29" i="9"/>
  <c r="Y29" i="9"/>
  <c r="AC29" i="9" s="1"/>
  <c r="Z43" i="9"/>
  <c r="Y43" i="9"/>
  <c r="AC43" i="9" s="1"/>
  <c r="Z50" i="9"/>
  <c r="Y50" i="9"/>
  <c r="AC50" i="9" s="1"/>
  <c r="AB56" i="9"/>
  <c r="AA56" i="9" s="1"/>
  <c r="X56" i="9"/>
  <c r="Z67" i="9"/>
  <c r="Y67" i="9"/>
  <c r="AC67" i="9" s="1"/>
  <c r="X54" i="9"/>
  <c r="X61" i="9"/>
  <c r="AB61" i="9"/>
  <c r="AA61" i="9" s="1"/>
  <c r="Y30" i="9"/>
  <c r="AC30" i="9" s="1"/>
  <c r="X31" i="9"/>
  <c r="Y37" i="9"/>
  <c r="AC37" i="9" s="1"/>
  <c r="X38" i="9"/>
  <c r="I40" i="9"/>
  <c r="Y40" i="9"/>
  <c r="AC40" i="9" s="1"/>
  <c r="X41" i="9"/>
  <c r="Y44" i="9"/>
  <c r="AC44" i="9" s="1"/>
  <c r="Y47" i="9"/>
  <c r="AC47" i="9" s="1"/>
  <c r="X48" i="9"/>
  <c r="Y51" i="9"/>
  <c r="AC51" i="9" s="1"/>
  <c r="X55" i="9"/>
  <c r="X62" i="9"/>
  <c r="I64" i="9"/>
  <c r="Y64" i="9"/>
  <c r="AC64" i="9" s="1"/>
  <c r="X65" i="9"/>
  <c r="Y68" i="9"/>
  <c r="AC68" i="9" s="1"/>
  <c r="X69" i="9"/>
  <c r="X28" i="9"/>
  <c r="I34" i="9"/>
  <c r="AC60" i="9" l="1"/>
  <c r="Z52" i="9"/>
  <c r="Y52" i="9"/>
  <c r="AC52" i="9" s="1"/>
  <c r="Y45" i="9"/>
  <c r="AC45" i="9" s="1"/>
  <c r="Z45" i="9"/>
  <c r="Z16" i="9"/>
  <c r="Y16" i="9"/>
  <c r="AC16" i="9" s="1"/>
  <c r="Y65" i="9"/>
  <c r="AC65" i="9" s="1"/>
  <c r="Z65" i="9"/>
  <c r="Y55" i="9"/>
  <c r="AC55" i="9" s="1"/>
  <c r="Z55" i="9"/>
  <c r="Z13" i="9"/>
  <c r="Y13" i="9"/>
  <c r="AC13" i="9" s="1"/>
  <c r="Y22" i="9"/>
  <c r="AC22" i="9" s="1"/>
  <c r="Z22" i="9"/>
  <c r="Z15" i="9"/>
  <c r="Y15" i="9"/>
  <c r="AC15" i="9" s="1"/>
  <c r="Y41" i="9"/>
  <c r="AC41" i="9" s="1"/>
  <c r="Z41" i="9"/>
  <c r="Z61" i="9"/>
  <c r="Y61" i="9"/>
  <c r="AC61" i="9" s="1"/>
  <c r="Z56" i="9"/>
  <c r="Y56" i="9"/>
  <c r="AC56" i="9" s="1"/>
  <c r="Z25" i="9"/>
  <c r="Y25" i="9"/>
  <c r="AC25" i="9" s="1"/>
  <c r="Y19" i="9"/>
  <c r="AC19" i="9" s="1"/>
  <c r="Z19" i="9"/>
  <c r="Z35" i="9"/>
  <c r="Y35" i="9"/>
  <c r="AC35" i="9" s="1"/>
  <c r="Z49" i="9"/>
  <c r="Y49" i="9"/>
  <c r="AC49" i="9" s="1"/>
  <c r="Z42" i="9"/>
  <c r="Y42" i="9"/>
  <c r="AC42" i="9" s="1"/>
  <c r="AC23" i="9"/>
  <c r="Y38" i="9"/>
  <c r="AC38" i="9" s="1"/>
  <c r="Z38" i="9"/>
  <c r="Z59" i="9"/>
  <c r="Y59" i="9"/>
  <c r="AC59" i="9" s="1"/>
  <c r="Z39" i="9"/>
  <c r="Y39" i="9"/>
  <c r="AC39" i="9" s="1"/>
  <c r="Z26" i="9"/>
  <c r="Y26" i="9"/>
  <c r="AC26" i="9" s="1"/>
  <c r="Z28" i="9"/>
  <c r="Y28" i="9"/>
  <c r="AC28" i="9" s="1"/>
  <c r="Y69" i="9"/>
  <c r="AC69" i="9" s="1"/>
  <c r="Z69" i="9"/>
  <c r="Y48" i="9"/>
  <c r="AC48" i="9" s="1"/>
  <c r="Z48" i="9"/>
  <c r="Y31" i="9"/>
  <c r="AC31" i="9" s="1"/>
  <c r="Z31" i="9"/>
  <c r="Z54" i="9"/>
  <c r="Y54" i="9"/>
  <c r="AC54" i="9" s="1"/>
  <c r="Y58" i="9"/>
  <c r="AC58" i="9" s="1"/>
  <c r="Z58" i="9"/>
  <c r="Z32" i="9"/>
  <c r="Y32" i="9"/>
  <c r="AC32" i="9" s="1"/>
  <c r="Y12" i="9"/>
  <c r="AC12" i="9" s="1"/>
  <c r="Z12" i="9"/>
  <c r="Z63" i="9"/>
  <c r="Y63" i="9"/>
  <c r="AC63" i="9" s="1"/>
  <c r="Y24" i="9"/>
  <c r="AC24" i="9" s="1"/>
  <c r="Z24" i="9"/>
  <c r="Z18" i="9"/>
  <c r="Y18" i="9"/>
  <c r="AC18" i="9" s="1"/>
  <c r="Y62" i="9"/>
  <c r="AC62" i="9" s="1"/>
  <c r="Z62" i="9"/>
  <c r="Z20" i="9"/>
  <c r="Y20" i="9"/>
  <c r="AC20" i="9" s="1"/>
  <c r="Y34" i="9"/>
  <c r="AC34" i="9" s="1"/>
  <c r="Z34" i="9"/>
  <c r="Z66" i="9"/>
  <c r="Y66" i="9"/>
  <c r="AC66" i="9" s="1"/>
  <c r="Z10" i="9"/>
  <c r="X11" i="9" s="1"/>
  <c r="Y10" i="9"/>
  <c r="AC10" i="9" s="1"/>
  <c r="Z11" i="9" l="1"/>
  <c r="Y11" i="9"/>
  <c r="AC11" i="9" s="1"/>
  <c r="T69" i="8" l="1"/>
  <c r="Q69" i="8"/>
  <c r="T68" i="8"/>
  <c r="Q68" i="8"/>
  <c r="AB69" i="8" s="1"/>
  <c r="AA69" i="8" s="1"/>
  <c r="T67" i="8"/>
  <c r="Q67" i="8"/>
  <c r="AB68" i="8" s="1"/>
  <c r="AA68" i="8" s="1"/>
  <c r="T66" i="8"/>
  <c r="Q66" i="8"/>
  <c r="T65" i="8"/>
  <c r="Q65" i="8"/>
  <c r="T64" i="8"/>
  <c r="Q64" i="8"/>
  <c r="K64" i="8"/>
  <c r="L64" i="8" s="1"/>
  <c r="H64" i="8"/>
  <c r="I64" i="8" s="1"/>
  <c r="T63" i="8"/>
  <c r="Q63" i="8"/>
  <c r="T62" i="8"/>
  <c r="Q62" i="8"/>
  <c r="T61" i="8"/>
  <c r="Q61" i="8"/>
  <c r="AB62" i="8" s="1"/>
  <c r="AA62" i="8" s="1"/>
  <c r="T60" i="8"/>
  <c r="Q60" i="8"/>
  <c r="AB61" i="8" s="1"/>
  <c r="AA61" i="8" s="1"/>
  <c r="T59" i="8"/>
  <c r="Q59" i="8"/>
  <c r="T58" i="8"/>
  <c r="Q58" i="8"/>
  <c r="K58" i="8"/>
  <c r="L58" i="8" s="1"/>
  <c r="H58" i="8"/>
  <c r="I58" i="8" s="1"/>
  <c r="T57" i="8"/>
  <c r="Q57" i="8"/>
  <c r="T56" i="8"/>
  <c r="Q56" i="8"/>
  <c r="T55" i="8"/>
  <c r="Q55" i="8"/>
  <c r="T54" i="8"/>
  <c r="Q54" i="8"/>
  <c r="AB55" i="8" s="1"/>
  <c r="AA55" i="8" s="1"/>
  <c r="T53" i="8"/>
  <c r="Q53" i="8"/>
  <c r="AB54" i="8" s="1"/>
  <c r="AA54" i="8" s="1"/>
  <c r="T52" i="8"/>
  <c r="Q52" i="8"/>
  <c r="K52" i="8"/>
  <c r="L52" i="8" s="1"/>
  <c r="H52" i="8"/>
  <c r="I52" i="8" s="1"/>
  <c r="T51" i="8"/>
  <c r="Q51" i="8"/>
  <c r="T50" i="8"/>
  <c r="Q50" i="8"/>
  <c r="AB51" i="8" s="1"/>
  <c r="AA51" i="8" s="1"/>
  <c r="T49" i="8"/>
  <c r="Q49" i="8"/>
  <c r="T48" i="8"/>
  <c r="Q48" i="8"/>
  <c r="T47" i="8"/>
  <c r="Q47" i="8"/>
  <c r="AB48" i="8" s="1"/>
  <c r="AA48" i="8" s="1"/>
  <c r="T46" i="8"/>
  <c r="Q46" i="8"/>
  <c r="K46" i="8"/>
  <c r="L46" i="8" s="1"/>
  <c r="M46" i="8" s="1"/>
  <c r="H46" i="8"/>
  <c r="T45" i="8"/>
  <c r="Q45" i="8"/>
  <c r="T44" i="8"/>
  <c r="Q44" i="8"/>
  <c r="AB45" i="8" s="1"/>
  <c r="AA45" i="8" s="1"/>
  <c r="T43" i="8"/>
  <c r="Q43" i="8"/>
  <c r="AB44" i="8" s="1"/>
  <c r="AA44" i="8" s="1"/>
  <c r="T42" i="8"/>
  <c r="Q42" i="8"/>
  <c r="T41" i="8"/>
  <c r="Q41" i="8"/>
  <c r="T40" i="8"/>
  <c r="Q40" i="8"/>
  <c r="K40" i="8"/>
  <c r="L40" i="8" s="1"/>
  <c r="H40" i="8"/>
  <c r="I40" i="8" s="1"/>
  <c r="T39" i="8"/>
  <c r="Q39" i="8"/>
  <c r="T38" i="8"/>
  <c r="Q38" i="8"/>
  <c r="T37" i="8"/>
  <c r="Q37" i="8"/>
  <c r="AB38" i="8" s="1"/>
  <c r="AA38" i="8" s="1"/>
  <c r="T36" i="8"/>
  <c r="Q36" i="8"/>
  <c r="AB37" i="8" s="1"/>
  <c r="AA37" i="8" s="1"/>
  <c r="T35" i="8"/>
  <c r="Q35" i="8"/>
  <c r="T34" i="8"/>
  <c r="Q34" i="8"/>
  <c r="K34" i="8"/>
  <c r="L34" i="8" s="1"/>
  <c r="H34" i="8"/>
  <c r="I34" i="8" s="1"/>
  <c r="T33" i="8"/>
  <c r="Q33" i="8"/>
  <c r="T32" i="8"/>
  <c r="Q32" i="8"/>
  <c r="T31" i="8"/>
  <c r="Q31" i="8"/>
  <c r="T30" i="8"/>
  <c r="Q30" i="8"/>
  <c r="T29" i="8"/>
  <c r="Q29" i="8"/>
  <c r="T28" i="8"/>
  <c r="Q28" i="8"/>
  <c r="K28" i="8"/>
  <c r="L28" i="8" s="1"/>
  <c r="M28" i="8" s="1"/>
  <c r="H28" i="8"/>
  <c r="I28" i="8" s="1"/>
  <c r="T27" i="8"/>
  <c r="Q27" i="8"/>
  <c r="T26" i="8"/>
  <c r="Q26" i="8"/>
  <c r="T25" i="8"/>
  <c r="Q25" i="8"/>
  <c r="T24" i="8"/>
  <c r="Q24" i="8"/>
  <c r="T23" i="8"/>
  <c r="Q23" i="8"/>
  <c r="T22" i="8"/>
  <c r="Q22" i="8"/>
  <c r="K22" i="8"/>
  <c r="L22" i="8" s="1"/>
  <c r="H22" i="8"/>
  <c r="I22" i="8" s="1"/>
  <c r="T21" i="8"/>
  <c r="Q21" i="8"/>
  <c r="T20" i="8"/>
  <c r="Q20" i="8"/>
  <c r="T19" i="8"/>
  <c r="Q19" i="8"/>
  <c r="AB20" i="8" s="1"/>
  <c r="AA20" i="8" s="1"/>
  <c r="T18" i="8"/>
  <c r="Q18" i="8"/>
  <c r="AB19" i="8" s="1"/>
  <c r="AA19" i="8" s="1"/>
  <c r="T17" i="8"/>
  <c r="Q17" i="8"/>
  <c r="AB18" i="8" s="1"/>
  <c r="AA18" i="8" s="1"/>
  <c r="T16" i="8"/>
  <c r="Q16" i="8"/>
  <c r="K16" i="8"/>
  <c r="L16" i="8" s="1"/>
  <c r="H16" i="8"/>
  <c r="I16" i="8" s="1"/>
  <c r="X16" i="8" s="1"/>
  <c r="T15" i="8"/>
  <c r="Q15" i="8"/>
  <c r="T14" i="8"/>
  <c r="Q14" i="8"/>
  <c r="AB15" i="8" s="1"/>
  <c r="AA15" i="8" s="1"/>
  <c r="T13" i="8"/>
  <c r="Q13" i="8"/>
  <c r="T12" i="8"/>
  <c r="Q12" i="8"/>
  <c r="AB13" i="8" s="1"/>
  <c r="AA13" i="8" s="1"/>
  <c r="T11" i="8"/>
  <c r="Q11" i="8"/>
  <c r="T10" i="8"/>
  <c r="Q10" i="8"/>
  <c r="K10" i="8"/>
  <c r="L10" i="8" s="1"/>
  <c r="M10" i="8" s="1"/>
  <c r="AB10" i="8" s="1"/>
  <c r="H10" i="8"/>
  <c r="K47" i="8"/>
  <c r="K31" i="8"/>
  <c r="K38" i="8"/>
  <c r="K44" i="8"/>
  <c r="K69" i="8"/>
  <c r="K62" i="8"/>
  <c r="K48" i="8"/>
  <c r="K37" i="8"/>
  <c r="K53" i="8"/>
  <c r="K50" i="8"/>
  <c r="K39" i="8"/>
  <c r="K32" i="8"/>
  <c r="K65" i="8"/>
  <c r="K67" i="8"/>
  <c r="K57" i="8"/>
  <c r="K21" i="8"/>
  <c r="K55" i="8"/>
  <c r="K26" i="8"/>
  <c r="K12" i="8"/>
  <c r="K66" i="8"/>
  <c r="K60" i="8"/>
  <c r="K63" i="8"/>
  <c r="K24" i="8"/>
  <c r="K35" i="8"/>
  <c r="K45" i="8"/>
  <c r="K14" i="8"/>
  <c r="K42" i="8"/>
  <c r="K23" i="8"/>
  <c r="K17" i="8"/>
  <c r="K54" i="8"/>
  <c r="K33" i="8"/>
  <c r="K11" i="8"/>
  <c r="K51" i="8"/>
  <c r="K61" i="8"/>
  <c r="K49" i="8"/>
  <c r="K56" i="8"/>
  <c r="K27" i="8"/>
  <c r="K59" i="8"/>
  <c r="K43" i="8"/>
  <c r="K41" i="8"/>
  <c r="K18" i="8"/>
  <c r="K30" i="8"/>
  <c r="K20" i="8"/>
  <c r="K29" i="8"/>
  <c r="K36" i="8"/>
  <c r="K68" i="8"/>
  <c r="K25" i="8"/>
  <c r="K13" i="8"/>
  <c r="K15" i="8"/>
  <c r="K19" i="8"/>
  <c r="AB14" i="8" l="1"/>
  <c r="AA14" i="8" s="1"/>
  <c r="X14" i="8"/>
  <c r="Z14" i="8" s="1"/>
  <c r="AB21" i="8"/>
  <c r="AA21" i="8" s="1"/>
  <c r="X21" i="8"/>
  <c r="Z21" i="8" s="1"/>
  <c r="AB24" i="8"/>
  <c r="AA24" i="8" s="1"/>
  <c r="X24" i="8"/>
  <c r="Z24" i="8" s="1"/>
  <c r="AB25" i="8"/>
  <c r="AA25" i="8" s="1"/>
  <c r="X25" i="8"/>
  <c r="Z25" i="8" s="1"/>
  <c r="AB26" i="8"/>
  <c r="AA26" i="8" s="1"/>
  <c r="X26" i="8"/>
  <c r="AB29" i="8"/>
  <c r="AA29" i="8" s="1"/>
  <c r="X29" i="8"/>
  <c r="AB28" i="8"/>
  <c r="AA28" i="8" s="1"/>
  <c r="X28" i="8"/>
  <c r="AB33" i="8"/>
  <c r="AA33" i="8" s="1"/>
  <c r="X33" i="8"/>
  <c r="AB36" i="8"/>
  <c r="AA36" i="8" s="1"/>
  <c r="X36" i="8"/>
  <c r="AB43" i="8"/>
  <c r="AA43" i="8" s="1"/>
  <c r="X43" i="8"/>
  <c r="AB47" i="8"/>
  <c r="AA47" i="8" s="1"/>
  <c r="AB46" i="8"/>
  <c r="AA46" i="8" s="1"/>
  <c r="X46" i="8"/>
  <c r="AB50" i="8"/>
  <c r="AA50" i="8" s="1"/>
  <c r="X50" i="8"/>
  <c r="AB53" i="8"/>
  <c r="AA53" i="8" s="1"/>
  <c r="X53" i="8"/>
  <c r="AB52" i="8"/>
  <c r="AA52" i="8" s="1"/>
  <c r="X52" i="8"/>
  <c r="AB57" i="8"/>
  <c r="AA57" i="8" s="1"/>
  <c r="X57" i="8"/>
  <c r="AB60" i="8"/>
  <c r="AA60" i="8" s="1"/>
  <c r="X60" i="8"/>
  <c r="AB67" i="8"/>
  <c r="AA67" i="8" s="1"/>
  <c r="X67" i="8"/>
  <c r="N52" i="8"/>
  <c r="M52" i="8"/>
  <c r="M16" i="8"/>
  <c r="AB16" i="8" s="1"/>
  <c r="AA16" i="8" s="1"/>
  <c r="N16" i="8"/>
  <c r="N28" i="8"/>
  <c r="Y16" i="8"/>
  <c r="AC16" i="8" s="1"/>
  <c r="Z16" i="8"/>
  <c r="X17" i="8" s="1"/>
  <c r="AB11" i="8"/>
  <c r="AA11" i="8" s="1"/>
  <c r="N22" i="8"/>
  <c r="M22" i="8"/>
  <c r="N10" i="8"/>
  <c r="AA10" i="8"/>
  <c r="AB17" i="8"/>
  <c r="AA17" i="8" s="1"/>
  <c r="AB23" i="8"/>
  <c r="AA23" i="8" s="1"/>
  <c r="X23" i="8"/>
  <c r="AB31" i="8"/>
  <c r="AA31" i="8" s="1"/>
  <c r="X31" i="8"/>
  <c r="AB35" i="8"/>
  <c r="AA35" i="8" s="1"/>
  <c r="X35" i="8"/>
  <c r="AB34" i="8"/>
  <c r="AA34" i="8" s="1"/>
  <c r="X34" i="8"/>
  <c r="Z43" i="8"/>
  <c r="Y43" i="8"/>
  <c r="AC43" i="8" s="1"/>
  <c r="N46" i="8"/>
  <c r="I46" i="8"/>
  <c r="Z53" i="8"/>
  <c r="Y53" i="8"/>
  <c r="AC53" i="8" s="1"/>
  <c r="AB59" i="8"/>
  <c r="AA59" i="8" s="1"/>
  <c r="X59" i="8"/>
  <c r="AB58" i="8"/>
  <c r="AA58" i="8" s="1"/>
  <c r="X58" i="8"/>
  <c r="Z67" i="8"/>
  <c r="Y67" i="8"/>
  <c r="AC67" i="8" s="1"/>
  <c r="I10" i="8"/>
  <c r="X10" i="8" s="1"/>
  <c r="Y14" i="8"/>
  <c r="AC14" i="8" s="1"/>
  <c r="X15" i="8"/>
  <c r="X18" i="8"/>
  <c r="Y21" i="8"/>
  <c r="AC21" i="8" s="1"/>
  <c r="AB22" i="8"/>
  <c r="AA22" i="8" s="1"/>
  <c r="Y24" i="8"/>
  <c r="AC24" i="8" s="1"/>
  <c r="Y25" i="8"/>
  <c r="AC25" i="8" s="1"/>
  <c r="AB27" i="8"/>
  <c r="AA27" i="8" s="1"/>
  <c r="X27" i="8"/>
  <c r="Z29" i="8"/>
  <c r="Y29" i="8"/>
  <c r="AC29" i="8" s="1"/>
  <c r="AB32" i="8"/>
  <c r="AA32" i="8" s="1"/>
  <c r="X32" i="8"/>
  <c r="Z50" i="8"/>
  <c r="Y50" i="8"/>
  <c r="AC50" i="8" s="1"/>
  <c r="AB56" i="8"/>
  <c r="AA56" i="8" s="1"/>
  <c r="X56" i="8"/>
  <c r="AB12" i="8"/>
  <c r="AA12" i="8" s="1"/>
  <c r="X19" i="8"/>
  <c r="X22" i="8"/>
  <c r="Z36" i="8"/>
  <c r="Y36" i="8"/>
  <c r="AC36" i="8" s="1"/>
  <c r="N40" i="8"/>
  <c r="M40" i="8"/>
  <c r="AB42" i="8"/>
  <c r="AA42" i="8" s="1"/>
  <c r="X42" i="8"/>
  <c r="Z46" i="8"/>
  <c r="Y46" i="8"/>
  <c r="AC46" i="8" s="1"/>
  <c r="Z60" i="8"/>
  <c r="Y60" i="8"/>
  <c r="AC60" i="8" s="1"/>
  <c r="N64" i="8"/>
  <c r="M64" i="8"/>
  <c r="AB66" i="8"/>
  <c r="AA66" i="8" s="1"/>
  <c r="X66" i="8"/>
  <c r="X13" i="8"/>
  <c r="X20" i="8"/>
  <c r="AB30" i="8"/>
  <c r="AA30" i="8" s="1"/>
  <c r="Z33" i="8"/>
  <c r="Y33" i="8"/>
  <c r="AC33" i="8" s="1"/>
  <c r="N34" i="8"/>
  <c r="M34" i="8"/>
  <c r="AB39" i="8"/>
  <c r="AA39" i="8" s="1"/>
  <c r="X39" i="8"/>
  <c r="AB41" i="8"/>
  <c r="AA41" i="8" s="1"/>
  <c r="AB49" i="8"/>
  <c r="AA49" i="8" s="1"/>
  <c r="X49" i="8"/>
  <c r="Z57" i="8"/>
  <c r="Y57" i="8"/>
  <c r="AC57" i="8" s="1"/>
  <c r="N58" i="8"/>
  <c r="M58" i="8"/>
  <c r="AB63" i="8"/>
  <c r="AA63" i="8" s="1"/>
  <c r="X63" i="8"/>
  <c r="AB65" i="8"/>
  <c r="AA65" i="8" s="1"/>
  <c r="X30" i="8"/>
  <c r="X37" i="8"/>
  <c r="X40" i="8"/>
  <c r="AB40" i="8"/>
  <c r="AA40" i="8" s="1"/>
  <c r="X44" i="8"/>
  <c r="X47" i="8"/>
  <c r="X51" i="8"/>
  <c r="X54" i="8"/>
  <c r="X61" i="8"/>
  <c r="X64" i="8"/>
  <c r="AB64" i="8"/>
  <c r="AA64" i="8" s="1"/>
  <c r="X68" i="8"/>
  <c r="X38" i="8"/>
  <c r="X41" i="8"/>
  <c r="X45" i="8"/>
  <c r="X48" i="8"/>
  <c r="X55" i="8"/>
  <c r="X62" i="8"/>
  <c r="X65" i="8"/>
  <c r="X69" i="8"/>
  <c r="Z52" i="8" l="1"/>
  <c r="Y52" i="8"/>
  <c r="AC52" i="8" s="1"/>
  <c r="Z28" i="8"/>
  <c r="Y28" i="8"/>
  <c r="AC28" i="8" s="1"/>
  <c r="Y26" i="8"/>
  <c r="AC26" i="8" s="1"/>
  <c r="Z26" i="8"/>
  <c r="Z40" i="8"/>
  <c r="Y40" i="8"/>
  <c r="AC40" i="8" s="1"/>
  <c r="Z15" i="8"/>
  <c r="Y15" i="8"/>
  <c r="AC15" i="8" s="1"/>
  <c r="Z59" i="8"/>
  <c r="Y59" i="8"/>
  <c r="AC59" i="8" s="1"/>
  <c r="Y34" i="8"/>
  <c r="AC34" i="8" s="1"/>
  <c r="Z34" i="8"/>
  <c r="Y31" i="8"/>
  <c r="AC31" i="8" s="1"/>
  <c r="Z31" i="8"/>
  <c r="Y62" i="8"/>
  <c r="AC62" i="8" s="1"/>
  <c r="Z62" i="8"/>
  <c r="Y41" i="8"/>
  <c r="AC41" i="8" s="1"/>
  <c r="Z41" i="8"/>
  <c r="Z64" i="8"/>
  <c r="Y64" i="8"/>
  <c r="AC64" i="8" s="1"/>
  <c r="Z47" i="8"/>
  <c r="Y47" i="8"/>
  <c r="AC47" i="8" s="1"/>
  <c r="Z37" i="8"/>
  <c r="Y37" i="8"/>
  <c r="AC37" i="8" s="1"/>
  <c r="Z39" i="8"/>
  <c r="Y39" i="8"/>
  <c r="AC39" i="8" s="1"/>
  <c r="Z20" i="8"/>
  <c r="Y20" i="8"/>
  <c r="AC20" i="8" s="1"/>
  <c r="Y22" i="8"/>
  <c r="AC22" i="8" s="1"/>
  <c r="Z22" i="8"/>
  <c r="Z56" i="8"/>
  <c r="Y56" i="8"/>
  <c r="AC56" i="8" s="1"/>
  <c r="Z32" i="8"/>
  <c r="Y32" i="8"/>
  <c r="AC32" i="8" s="1"/>
  <c r="Z27" i="8"/>
  <c r="Y27" i="8"/>
  <c r="AC27" i="8" s="1"/>
  <c r="Y65" i="8"/>
  <c r="AC65" i="8" s="1"/>
  <c r="Z65" i="8"/>
  <c r="Z51" i="8"/>
  <c r="Y51" i="8"/>
  <c r="AC51" i="8" s="1"/>
  <c r="Z63" i="8"/>
  <c r="Y63" i="8"/>
  <c r="AC63" i="8" s="1"/>
  <c r="Y55" i="8"/>
  <c r="AC55" i="8" s="1"/>
  <c r="Z55" i="8"/>
  <c r="Y38" i="8"/>
  <c r="AC38" i="8" s="1"/>
  <c r="Z38" i="8"/>
  <c r="Z61" i="8"/>
  <c r="Y61" i="8"/>
  <c r="AC61" i="8" s="1"/>
  <c r="Z44" i="8"/>
  <c r="Y44" i="8"/>
  <c r="AC44" i="8" s="1"/>
  <c r="Y30" i="8"/>
  <c r="AC30" i="8" s="1"/>
  <c r="Z30" i="8"/>
  <c r="Z49" i="8"/>
  <c r="Y49" i="8"/>
  <c r="AC49" i="8" s="1"/>
  <c r="Y13" i="8"/>
  <c r="AC13" i="8" s="1"/>
  <c r="Z13" i="8"/>
  <c r="Y19" i="8"/>
  <c r="AC19" i="8" s="1"/>
  <c r="Z19" i="8"/>
  <c r="Y58" i="8"/>
  <c r="AC58" i="8" s="1"/>
  <c r="Z58" i="8"/>
  <c r="Z35" i="8"/>
  <c r="Y35" i="8"/>
  <c r="AC35" i="8" s="1"/>
  <c r="Z23" i="8"/>
  <c r="Y23" i="8"/>
  <c r="AC23" i="8" s="1"/>
  <c r="Z17" i="8"/>
  <c r="Y17" i="8"/>
  <c r="AC17" i="8" s="1"/>
  <c r="Y45" i="8"/>
  <c r="AC45" i="8" s="1"/>
  <c r="Z45" i="8"/>
  <c r="Y69" i="8"/>
  <c r="AC69" i="8" s="1"/>
  <c r="Z69" i="8"/>
  <c r="Y48" i="8"/>
  <c r="AC48" i="8" s="1"/>
  <c r="Z48" i="8"/>
  <c r="Z68" i="8"/>
  <c r="Y68" i="8"/>
  <c r="AC68" i="8" s="1"/>
  <c r="Z54" i="8"/>
  <c r="Y54" i="8"/>
  <c r="AC54" i="8" s="1"/>
  <c r="Z66" i="8"/>
  <c r="Y66" i="8"/>
  <c r="AC66" i="8" s="1"/>
  <c r="Z42" i="8"/>
  <c r="Y42" i="8"/>
  <c r="AC42" i="8" s="1"/>
  <c r="Z18" i="8"/>
  <c r="Y18" i="8"/>
  <c r="AC18" i="8" s="1"/>
  <c r="Z10" i="8"/>
  <c r="X11" i="8" s="1"/>
  <c r="Y10" i="8"/>
  <c r="AC10" i="8" s="1"/>
  <c r="Z11" i="8" l="1"/>
  <c r="X12" i="8" s="1"/>
  <c r="Y11" i="8"/>
  <c r="AC11" i="8" s="1"/>
  <c r="Y12" i="8" l="1"/>
  <c r="AC12" i="8" s="1"/>
  <c r="Z12" i="8"/>
  <c r="T69" i="7" l="1"/>
  <c r="Q69" i="7"/>
  <c r="T68" i="7"/>
  <c r="Q68" i="7"/>
  <c r="AB69" i="7" s="1"/>
  <c r="AA69" i="7" s="1"/>
  <c r="T67" i="7"/>
  <c r="Q67" i="7"/>
  <c r="T66" i="7"/>
  <c r="Q66" i="7"/>
  <c r="T65" i="7"/>
  <c r="Q65" i="7"/>
  <c r="T64" i="7"/>
  <c r="Q64" i="7"/>
  <c r="K64" i="7"/>
  <c r="L64" i="7" s="1"/>
  <c r="M64" i="7" s="1"/>
  <c r="H64" i="7"/>
  <c r="T63" i="7"/>
  <c r="Q63" i="7"/>
  <c r="T62" i="7"/>
  <c r="Q62" i="7"/>
  <c r="T61" i="7"/>
  <c r="Q61" i="7"/>
  <c r="T60" i="7"/>
  <c r="Q60" i="7"/>
  <c r="T59" i="7"/>
  <c r="Q59" i="7"/>
  <c r="T58" i="7"/>
  <c r="Q58" i="7"/>
  <c r="K58" i="7"/>
  <c r="L58" i="7" s="1"/>
  <c r="H58" i="7"/>
  <c r="I58" i="7" s="1"/>
  <c r="T57" i="7"/>
  <c r="Q57" i="7"/>
  <c r="T56" i="7"/>
  <c r="Q56" i="7"/>
  <c r="T55" i="7"/>
  <c r="Q55" i="7"/>
  <c r="T54" i="7"/>
  <c r="Q54" i="7"/>
  <c r="T53" i="7"/>
  <c r="Q53" i="7"/>
  <c r="T52" i="7"/>
  <c r="Q52" i="7"/>
  <c r="K52" i="7"/>
  <c r="L52" i="7" s="1"/>
  <c r="M52" i="7" s="1"/>
  <c r="H52" i="7"/>
  <c r="I52" i="7" s="1"/>
  <c r="T51" i="7"/>
  <c r="Q51" i="7"/>
  <c r="T50" i="7"/>
  <c r="Q50" i="7"/>
  <c r="T49" i="7"/>
  <c r="Q49" i="7"/>
  <c r="T48" i="7"/>
  <c r="Q48" i="7"/>
  <c r="T47" i="7"/>
  <c r="Q47" i="7"/>
  <c r="T46" i="7"/>
  <c r="Q46" i="7"/>
  <c r="K46" i="7"/>
  <c r="L46" i="7" s="1"/>
  <c r="M46" i="7" s="1"/>
  <c r="H46" i="7"/>
  <c r="T45" i="7"/>
  <c r="Q45" i="7"/>
  <c r="T44" i="7"/>
  <c r="Q44" i="7"/>
  <c r="T43" i="7"/>
  <c r="Q43" i="7"/>
  <c r="T42" i="7"/>
  <c r="Q42" i="7"/>
  <c r="AB43" i="7" s="1"/>
  <c r="AA43" i="7" s="1"/>
  <c r="T41" i="7"/>
  <c r="Q41" i="7"/>
  <c r="T40" i="7"/>
  <c r="Q40" i="7"/>
  <c r="K40" i="7"/>
  <c r="L40" i="7" s="1"/>
  <c r="M40" i="7" s="1"/>
  <c r="H40" i="7"/>
  <c r="T39" i="7"/>
  <c r="Q39" i="7"/>
  <c r="T38" i="7"/>
  <c r="Q38" i="7"/>
  <c r="T37" i="7"/>
  <c r="Q37" i="7"/>
  <c r="AB38" i="7" s="1"/>
  <c r="AA38" i="7" s="1"/>
  <c r="T36" i="7"/>
  <c r="Q36" i="7"/>
  <c r="T35" i="7"/>
  <c r="Q35" i="7"/>
  <c r="X36" i="7" s="1"/>
  <c r="T34" i="7"/>
  <c r="Q34" i="7"/>
  <c r="K34" i="7"/>
  <c r="L34" i="7" s="1"/>
  <c r="M34" i="7" s="1"/>
  <c r="H34" i="7"/>
  <c r="I34" i="7" s="1"/>
  <c r="T33" i="7"/>
  <c r="Q33" i="7"/>
  <c r="T32" i="7"/>
  <c r="Q32" i="7"/>
  <c r="T31" i="7"/>
  <c r="Q31" i="7"/>
  <c r="T30" i="7"/>
  <c r="Q30" i="7"/>
  <c r="T29" i="7"/>
  <c r="Q29" i="7"/>
  <c r="T28" i="7"/>
  <c r="Q28" i="7"/>
  <c r="K28" i="7"/>
  <c r="L28" i="7" s="1"/>
  <c r="M28" i="7" s="1"/>
  <c r="H28" i="7"/>
  <c r="I28" i="7" s="1"/>
  <c r="T27" i="7"/>
  <c r="Q27" i="7"/>
  <c r="T26" i="7"/>
  <c r="Q26" i="7"/>
  <c r="T25" i="7"/>
  <c r="Q25" i="7"/>
  <c r="AB26" i="7" s="1"/>
  <c r="AA26" i="7" s="1"/>
  <c r="T24" i="7"/>
  <c r="Q24" i="7"/>
  <c r="T23" i="7"/>
  <c r="Q23" i="7"/>
  <c r="AB24" i="7" s="1"/>
  <c r="AA24" i="7" s="1"/>
  <c r="T22" i="7"/>
  <c r="Q22" i="7"/>
  <c r="K22" i="7"/>
  <c r="L22" i="7" s="1"/>
  <c r="M22" i="7" s="1"/>
  <c r="H22" i="7"/>
  <c r="I22" i="7" s="1"/>
  <c r="T21" i="7"/>
  <c r="Q21" i="7"/>
  <c r="T20" i="7"/>
  <c r="Q20" i="7"/>
  <c r="AB21" i="7" s="1"/>
  <c r="AA21" i="7" s="1"/>
  <c r="T19" i="7"/>
  <c r="Q19" i="7"/>
  <c r="T18" i="7"/>
  <c r="Q18" i="7"/>
  <c r="AB19" i="7" s="1"/>
  <c r="AA19" i="7" s="1"/>
  <c r="T17" i="7"/>
  <c r="Q17" i="7"/>
  <c r="T16" i="7"/>
  <c r="Q16" i="7"/>
  <c r="K16" i="7"/>
  <c r="L16" i="7" s="1"/>
  <c r="M16" i="7" s="1"/>
  <c r="AB16" i="7" s="1"/>
  <c r="AA16" i="7" s="1"/>
  <c r="H16" i="7"/>
  <c r="T15" i="7"/>
  <c r="Q15" i="7"/>
  <c r="T14" i="7"/>
  <c r="Q14" i="7"/>
  <c r="T13" i="7"/>
  <c r="Q13" i="7"/>
  <c r="AB14" i="7" s="1"/>
  <c r="AA14" i="7" s="1"/>
  <c r="T12" i="7"/>
  <c r="Q12" i="7"/>
  <c r="T11" i="7"/>
  <c r="Q11" i="7"/>
  <c r="AB12" i="7" s="1"/>
  <c r="AA12" i="7" s="1"/>
  <c r="T10" i="7"/>
  <c r="Q10" i="7"/>
  <c r="K10" i="7"/>
  <c r="L10" i="7" s="1"/>
  <c r="H10" i="7"/>
  <c r="I10" i="7" s="1"/>
  <c r="X10" i="7" s="1"/>
  <c r="K53" i="7"/>
  <c r="K65" i="7"/>
  <c r="K62" i="7"/>
  <c r="K67" i="7"/>
  <c r="K12" i="7"/>
  <c r="K54" i="7"/>
  <c r="K66" i="7"/>
  <c r="K17" i="7"/>
  <c r="K42" i="7"/>
  <c r="K24" i="7"/>
  <c r="K33" i="7"/>
  <c r="K47" i="7"/>
  <c r="K27" i="7"/>
  <c r="K31" i="7"/>
  <c r="K44" i="7"/>
  <c r="K50" i="7"/>
  <c r="K30" i="7"/>
  <c r="K63" i="7"/>
  <c r="K25" i="7"/>
  <c r="K15" i="7"/>
  <c r="K45" i="7"/>
  <c r="K49" i="7"/>
  <c r="K20" i="7"/>
  <c r="K13" i="7"/>
  <c r="K36" i="7"/>
  <c r="K18" i="7"/>
  <c r="K43" i="7"/>
  <c r="K61" i="7"/>
  <c r="K29" i="7"/>
  <c r="K59" i="7"/>
  <c r="K60" i="7"/>
  <c r="K37" i="7"/>
  <c r="K19" i="7"/>
  <c r="K11" i="7"/>
  <c r="K69" i="7"/>
  <c r="K26" i="7"/>
  <c r="K57" i="7"/>
  <c r="K14" i="7"/>
  <c r="K32" i="7"/>
  <c r="K48" i="7"/>
  <c r="K55" i="7"/>
  <c r="K39" i="7"/>
  <c r="K35" i="7"/>
  <c r="K51" i="7"/>
  <c r="K21" i="7"/>
  <c r="K38" i="7"/>
  <c r="K23" i="7"/>
  <c r="K68" i="7"/>
  <c r="K56" i="7"/>
  <c r="K41" i="7"/>
  <c r="N10" i="7" l="1"/>
  <c r="AB13" i="7"/>
  <c r="AA13" i="7" s="1"/>
  <c r="X13" i="7"/>
  <c r="Z13" i="7" s="1"/>
  <c r="AB15" i="7"/>
  <c r="AA15" i="7" s="1"/>
  <c r="AB20" i="7"/>
  <c r="AA20" i="7" s="1"/>
  <c r="X20" i="7"/>
  <c r="Z20" i="7" s="1"/>
  <c r="AB22" i="7"/>
  <c r="AA22" i="7" s="1"/>
  <c r="AB23" i="7"/>
  <c r="AA23" i="7" s="1"/>
  <c r="X23" i="7"/>
  <c r="AB27" i="7"/>
  <c r="AA27" i="7" s="1"/>
  <c r="X27" i="7"/>
  <c r="AB30" i="7"/>
  <c r="AA30" i="7" s="1"/>
  <c r="X30" i="7"/>
  <c r="X33" i="7"/>
  <c r="AB33" i="7"/>
  <c r="AA33" i="7" s="1"/>
  <c r="AB37" i="7"/>
  <c r="AA37" i="7" s="1"/>
  <c r="X37" i="7"/>
  <c r="AB40" i="7"/>
  <c r="AA40" i="7" s="1"/>
  <c r="X40" i="7"/>
  <c r="AB44" i="7"/>
  <c r="AA44" i="7" s="1"/>
  <c r="X44" i="7"/>
  <c r="AB47" i="7"/>
  <c r="AA47" i="7" s="1"/>
  <c r="X47" i="7"/>
  <c r="Z47" i="7" s="1"/>
  <c r="AB46" i="7"/>
  <c r="AA46" i="7" s="1"/>
  <c r="X46" i="7"/>
  <c r="AB50" i="7"/>
  <c r="AA50" i="7" s="1"/>
  <c r="X50" i="7"/>
  <c r="AB51" i="7"/>
  <c r="AA51" i="7" s="1"/>
  <c r="X51" i="7"/>
  <c r="Z51" i="7" s="1"/>
  <c r="AB52" i="7"/>
  <c r="AA52" i="7" s="1"/>
  <c r="AB53" i="7"/>
  <c r="AA53" i="7" s="1"/>
  <c r="X53" i="7"/>
  <c r="AB54" i="7"/>
  <c r="AA54" i="7" s="1"/>
  <c r="X54" i="7"/>
  <c r="Z54" i="7" s="1"/>
  <c r="AB57" i="7"/>
  <c r="AA57" i="7" s="1"/>
  <c r="X57" i="7"/>
  <c r="AB60" i="7"/>
  <c r="AA60" i="7" s="1"/>
  <c r="X60" i="7"/>
  <c r="AB61" i="7"/>
  <c r="AA61" i="7" s="1"/>
  <c r="X61" i="7"/>
  <c r="Z61" i="7" s="1"/>
  <c r="AB64" i="7"/>
  <c r="AA64" i="7" s="1"/>
  <c r="X64" i="7"/>
  <c r="Z64" i="7" s="1"/>
  <c r="AB67" i="7"/>
  <c r="AA67" i="7" s="1"/>
  <c r="X67" i="7"/>
  <c r="AB68" i="7"/>
  <c r="AA68" i="7" s="1"/>
  <c r="X68" i="7"/>
  <c r="Z68" i="7" s="1"/>
  <c r="N22" i="7"/>
  <c r="N28" i="7"/>
  <c r="N52" i="7"/>
  <c r="N64" i="7"/>
  <c r="Z10" i="7"/>
  <c r="Y10" i="7"/>
  <c r="Z36" i="7"/>
  <c r="Y36" i="7"/>
  <c r="N16" i="7"/>
  <c r="Z33" i="7"/>
  <c r="Y33" i="7"/>
  <c r="AC33" i="7" s="1"/>
  <c r="Z23" i="7"/>
  <c r="Y23" i="7"/>
  <c r="AC23" i="7" s="1"/>
  <c r="Z50" i="7"/>
  <c r="Y50" i="7"/>
  <c r="AC50" i="7" s="1"/>
  <c r="AB56" i="7"/>
  <c r="AA56" i="7" s="1"/>
  <c r="X56" i="7"/>
  <c r="AB63" i="7"/>
  <c r="AA63" i="7" s="1"/>
  <c r="X63" i="7"/>
  <c r="AB66" i="7"/>
  <c r="AA66" i="7" s="1"/>
  <c r="X66" i="7"/>
  <c r="M10" i="7"/>
  <c r="AB10" i="7" s="1"/>
  <c r="AA10" i="7" s="1"/>
  <c r="Y13" i="7"/>
  <c r="AC13" i="7" s="1"/>
  <c r="X14" i="7"/>
  <c r="I16" i="7"/>
  <c r="X16" i="7" s="1"/>
  <c r="Y20" i="7"/>
  <c r="AC20" i="7" s="1"/>
  <c r="X21" i="7"/>
  <c r="AB28" i="7"/>
  <c r="AA28" i="7" s="1"/>
  <c r="X28" i="7"/>
  <c r="X29" i="7"/>
  <c r="AB31" i="7"/>
  <c r="AA31" i="7" s="1"/>
  <c r="AB39" i="7"/>
  <c r="AA39" i="7" s="1"/>
  <c r="X39" i="7"/>
  <c r="Z40" i="7"/>
  <c r="Y40" i="7"/>
  <c r="AC40" i="7" s="1"/>
  <c r="X43" i="7"/>
  <c r="AB45" i="7"/>
  <c r="AA45" i="7" s="1"/>
  <c r="N46" i="7"/>
  <c r="I46" i="7"/>
  <c r="AB48" i="7"/>
  <c r="AA48" i="7" s="1"/>
  <c r="Z53" i="7"/>
  <c r="Y53" i="7"/>
  <c r="AC53" i="7" s="1"/>
  <c r="Z60" i="7"/>
  <c r="Y60" i="7"/>
  <c r="AC60" i="7" s="1"/>
  <c r="X26" i="7"/>
  <c r="AB42" i="7"/>
  <c r="AA42" i="7" s="1"/>
  <c r="X42" i="7"/>
  <c r="X11" i="7"/>
  <c r="AB11" i="7"/>
  <c r="AA11" i="7" s="1"/>
  <c r="Z27" i="7"/>
  <c r="Y27" i="7"/>
  <c r="AC27" i="7" s="1"/>
  <c r="AB32" i="7"/>
  <c r="AA32" i="7" s="1"/>
  <c r="X32" i="7"/>
  <c r="AB36" i="7"/>
  <c r="AA36" i="7" s="1"/>
  <c r="Z37" i="7"/>
  <c r="Y37" i="7"/>
  <c r="AC37" i="7" s="1"/>
  <c r="AB49" i="7"/>
  <c r="AA49" i="7" s="1"/>
  <c r="X49" i="7"/>
  <c r="Z57" i="7"/>
  <c r="Y57" i="7"/>
  <c r="AC57" i="7" s="1"/>
  <c r="N58" i="7"/>
  <c r="M58" i="7"/>
  <c r="Z67" i="7"/>
  <c r="Y67" i="7"/>
  <c r="AC67" i="7" s="1"/>
  <c r="X15" i="7"/>
  <c r="X12" i="7"/>
  <c r="X19" i="7"/>
  <c r="X22" i="7"/>
  <c r="AB25" i="7"/>
  <c r="AA25" i="7" s="1"/>
  <c r="X25" i="7"/>
  <c r="AB29" i="7"/>
  <c r="AA29" i="7" s="1"/>
  <c r="Z30" i="7"/>
  <c r="Y30" i="7"/>
  <c r="AC30" i="7" s="1"/>
  <c r="N34" i="7"/>
  <c r="AB35" i="7"/>
  <c r="AA35" i="7" s="1"/>
  <c r="X35" i="7"/>
  <c r="AB34" i="7"/>
  <c r="AA34" i="7" s="1"/>
  <c r="X34" i="7"/>
  <c r="N40" i="7"/>
  <c r="I40" i="7"/>
  <c r="AB41" i="7"/>
  <c r="AA41" i="7" s="1"/>
  <c r="Z44" i="7"/>
  <c r="Y44" i="7"/>
  <c r="AC44" i="7" s="1"/>
  <c r="Z46" i="7"/>
  <c r="Y46" i="7"/>
  <c r="AC46" i="7" s="1"/>
  <c r="AB55" i="7"/>
  <c r="AA55" i="7" s="1"/>
  <c r="AB59" i="7"/>
  <c r="AA59" i="7" s="1"/>
  <c r="X59" i="7"/>
  <c r="AB58" i="7"/>
  <c r="AA58" i="7" s="1"/>
  <c r="X58" i="7"/>
  <c r="AB62" i="7"/>
  <c r="AA62" i="7" s="1"/>
  <c r="AB65" i="7"/>
  <c r="AA65" i="7" s="1"/>
  <c r="X24" i="7"/>
  <c r="X31" i="7"/>
  <c r="X38" i="7"/>
  <c r="X41" i="7"/>
  <c r="X45" i="7"/>
  <c r="Y47" i="7"/>
  <c r="AC47" i="7" s="1"/>
  <c r="X48" i="7"/>
  <c r="Y51" i="7"/>
  <c r="AC51" i="7" s="1"/>
  <c r="Y54" i="7"/>
  <c r="AC54" i="7" s="1"/>
  <c r="X55" i="7"/>
  <c r="Y61" i="7"/>
  <c r="AC61" i="7" s="1"/>
  <c r="X62" i="7"/>
  <c r="I64" i="7"/>
  <c r="Y64" i="7"/>
  <c r="AC64" i="7" s="1"/>
  <c r="X65" i="7"/>
  <c r="Y68" i="7"/>
  <c r="AC68" i="7" s="1"/>
  <c r="X69" i="7"/>
  <c r="X52" i="7"/>
  <c r="AC36" i="7" l="1"/>
  <c r="Y65" i="7"/>
  <c r="AC65" i="7" s="1"/>
  <c r="Z65" i="7"/>
  <c r="Y48" i="7"/>
  <c r="AC48" i="7" s="1"/>
  <c r="Z48" i="7"/>
  <c r="Y38" i="7"/>
  <c r="AC38" i="7" s="1"/>
  <c r="Z38" i="7"/>
  <c r="Z19" i="7"/>
  <c r="Y19" i="7"/>
  <c r="AC19" i="7" s="1"/>
  <c r="Z26" i="7"/>
  <c r="Y26" i="7"/>
  <c r="AC26" i="7" s="1"/>
  <c r="Z39" i="7"/>
  <c r="Y39" i="7"/>
  <c r="AC39" i="7" s="1"/>
  <c r="Y28" i="7"/>
  <c r="AC28" i="7" s="1"/>
  <c r="Z28" i="7"/>
  <c r="Y62" i="7"/>
  <c r="AC62" i="7" s="1"/>
  <c r="Z62" i="7"/>
  <c r="Y41" i="7"/>
  <c r="AC41" i="7" s="1"/>
  <c r="Z41" i="7"/>
  <c r="Z35" i="7"/>
  <c r="Y35" i="7"/>
  <c r="AC35" i="7" s="1"/>
  <c r="Z22" i="7"/>
  <c r="Y22" i="7"/>
  <c r="AC22" i="7" s="1"/>
  <c r="Z29" i="7"/>
  <c r="Y29" i="7"/>
  <c r="AC29" i="7" s="1"/>
  <c r="Z52" i="7"/>
  <c r="Y52" i="7"/>
  <c r="AC52" i="7" s="1"/>
  <c r="Y31" i="7"/>
  <c r="AC31" i="7" s="1"/>
  <c r="Z31" i="7"/>
  <c r="Y58" i="7"/>
  <c r="AC58" i="7" s="1"/>
  <c r="Z58" i="7"/>
  <c r="Y34" i="7"/>
  <c r="AC34" i="7" s="1"/>
  <c r="Z34" i="7"/>
  <c r="Z25" i="7"/>
  <c r="Y25" i="7"/>
  <c r="AC25" i="7" s="1"/>
  <c r="Y12" i="7"/>
  <c r="AC12" i="7" s="1"/>
  <c r="Z12" i="7"/>
  <c r="Z49" i="7"/>
  <c r="Y49" i="7"/>
  <c r="AC49" i="7" s="1"/>
  <c r="Y11" i="7"/>
  <c r="AC11" i="7" s="1"/>
  <c r="Z11" i="7"/>
  <c r="Z43" i="7"/>
  <c r="Y43" i="7"/>
  <c r="AC43" i="7" s="1"/>
  <c r="Z16" i="7"/>
  <c r="X17" i="7" s="1"/>
  <c r="Y16" i="7"/>
  <c r="AC16" i="7" s="1"/>
  <c r="Z66" i="7"/>
  <c r="Y66" i="7"/>
  <c r="AC66" i="7" s="1"/>
  <c r="Z56" i="7"/>
  <c r="Y56" i="7"/>
  <c r="AC56" i="7" s="1"/>
  <c r="AC10" i="7"/>
  <c r="Z59" i="7"/>
  <c r="Y59" i="7"/>
  <c r="AC59" i="7" s="1"/>
  <c r="Z63" i="7"/>
  <c r="Y63" i="7"/>
  <c r="AC63" i="7" s="1"/>
  <c r="Y55" i="7"/>
  <c r="AC55" i="7" s="1"/>
  <c r="Z55" i="7"/>
  <c r="Y69" i="7"/>
  <c r="AC69" i="7" s="1"/>
  <c r="Z69" i="7"/>
  <c r="Y45" i="7"/>
  <c r="AC45" i="7" s="1"/>
  <c r="Z45" i="7"/>
  <c r="Y24" i="7"/>
  <c r="AC24" i="7" s="1"/>
  <c r="Z24" i="7"/>
  <c r="Y15" i="7"/>
  <c r="AC15" i="7" s="1"/>
  <c r="Z15" i="7"/>
  <c r="Z32" i="7"/>
  <c r="Y32" i="7"/>
  <c r="AC32" i="7" s="1"/>
  <c r="Y42" i="7"/>
  <c r="AC42" i="7" s="1"/>
  <c r="Z42" i="7"/>
  <c r="Z21" i="7"/>
  <c r="Y21" i="7"/>
  <c r="AC21" i="7" s="1"/>
  <c r="Z14" i="7"/>
  <c r="Y14" i="7"/>
  <c r="AC14" i="7" s="1"/>
  <c r="AB17" i="7"/>
  <c r="AA17" i="7" l="1"/>
  <c r="AB18" i="7"/>
  <c r="AA18" i="7" s="1"/>
  <c r="Z17" i="7"/>
  <c r="X18" i="7" s="1"/>
  <c r="Y17" i="7"/>
  <c r="AC17" i="7" l="1"/>
  <c r="Y18" i="7"/>
  <c r="AC18" i="7" s="1"/>
  <c r="Z18" i="7"/>
  <c r="T69" i="6" l="1"/>
  <c r="Q69" i="6"/>
  <c r="T68" i="6"/>
  <c r="Q68" i="6"/>
  <c r="AB69" i="6" s="1"/>
  <c r="AA69" i="6" s="1"/>
  <c r="T67" i="6"/>
  <c r="Q67" i="6"/>
  <c r="AB68" i="6" s="1"/>
  <c r="AA68" i="6" s="1"/>
  <c r="T66" i="6"/>
  <c r="Q66" i="6"/>
  <c r="T65" i="6"/>
  <c r="Q65" i="6"/>
  <c r="T64" i="6"/>
  <c r="Q64" i="6"/>
  <c r="AB65" i="6" s="1"/>
  <c r="AA65" i="6" s="1"/>
  <c r="K64" i="6"/>
  <c r="L64" i="6" s="1"/>
  <c r="H64" i="6"/>
  <c r="I64" i="6" s="1"/>
  <c r="T63" i="6"/>
  <c r="Q63" i="6"/>
  <c r="T62" i="6"/>
  <c r="Q62" i="6"/>
  <c r="T61" i="6"/>
  <c r="Q61" i="6"/>
  <c r="T60" i="6"/>
  <c r="Q60" i="6"/>
  <c r="AB61" i="6" s="1"/>
  <c r="AA61" i="6" s="1"/>
  <c r="T59" i="6"/>
  <c r="Q59" i="6"/>
  <c r="T58" i="6"/>
  <c r="Q58" i="6"/>
  <c r="K58" i="6"/>
  <c r="L58" i="6" s="1"/>
  <c r="H58" i="6"/>
  <c r="I58" i="6" s="1"/>
  <c r="T57" i="6"/>
  <c r="Q57" i="6"/>
  <c r="T56" i="6"/>
  <c r="Q56" i="6"/>
  <c r="T55" i="6"/>
  <c r="Q55" i="6"/>
  <c r="T54" i="6"/>
  <c r="Q54" i="6"/>
  <c r="AB55" i="6" s="1"/>
  <c r="AA55" i="6" s="1"/>
  <c r="T53" i="6"/>
  <c r="Q53" i="6"/>
  <c r="AB54" i="6" s="1"/>
  <c r="AA54" i="6" s="1"/>
  <c r="T52" i="6"/>
  <c r="Q52" i="6"/>
  <c r="K52" i="6"/>
  <c r="L52" i="6" s="1"/>
  <c r="H52" i="6"/>
  <c r="I52" i="6" s="1"/>
  <c r="T51" i="6"/>
  <c r="Q51" i="6"/>
  <c r="T50" i="6"/>
  <c r="Q50" i="6"/>
  <c r="AB51" i="6" s="1"/>
  <c r="AA51" i="6" s="1"/>
  <c r="T49" i="6"/>
  <c r="Q49" i="6"/>
  <c r="T48" i="6"/>
  <c r="Q48" i="6"/>
  <c r="T47" i="6"/>
  <c r="Q47" i="6"/>
  <c r="T46" i="6"/>
  <c r="Q46" i="6"/>
  <c r="K46" i="6"/>
  <c r="L46" i="6" s="1"/>
  <c r="M46" i="6" s="1"/>
  <c r="H46" i="6"/>
  <c r="T45" i="6"/>
  <c r="Q45" i="6"/>
  <c r="T44" i="6"/>
  <c r="Q44" i="6"/>
  <c r="AB45" i="6" s="1"/>
  <c r="AA45" i="6" s="1"/>
  <c r="T43" i="6"/>
  <c r="Q43" i="6"/>
  <c r="AB44" i="6" s="1"/>
  <c r="AA44" i="6" s="1"/>
  <c r="T42" i="6"/>
  <c r="Q42" i="6"/>
  <c r="T41" i="6"/>
  <c r="Q41" i="6"/>
  <c r="T40" i="6"/>
  <c r="Q40" i="6"/>
  <c r="AB41" i="6" s="1"/>
  <c r="AA41" i="6" s="1"/>
  <c r="K40" i="6"/>
  <c r="L40" i="6" s="1"/>
  <c r="H40" i="6"/>
  <c r="I40" i="6" s="1"/>
  <c r="T39" i="6"/>
  <c r="Q39" i="6"/>
  <c r="T38" i="6"/>
  <c r="Q38" i="6"/>
  <c r="T37" i="6"/>
  <c r="Q37" i="6"/>
  <c r="T36" i="6"/>
  <c r="Q36" i="6"/>
  <c r="AB37" i="6" s="1"/>
  <c r="AA37" i="6" s="1"/>
  <c r="T35" i="6"/>
  <c r="Q35" i="6"/>
  <c r="T34" i="6"/>
  <c r="Q34" i="6"/>
  <c r="K34" i="6"/>
  <c r="L34" i="6" s="1"/>
  <c r="H34" i="6"/>
  <c r="I34" i="6" s="1"/>
  <c r="T33" i="6"/>
  <c r="Q33" i="6"/>
  <c r="T32" i="6"/>
  <c r="Q32" i="6"/>
  <c r="T31" i="6"/>
  <c r="Q31" i="6"/>
  <c r="T30" i="6"/>
  <c r="Q30" i="6"/>
  <c r="AB31" i="6" s="1"/>
  <c r="AA31" i="6" s="1"/>
  <c r="T29" i="6"/>
  <c r="Q29" i="6"/>
  <c r="AB30" i="6" s="1"/>
  <c r="AA30" i="6" s="1"/>
  <c r="T28" i="6"/>
  <c r="Q28" i="6"/>
  <c r="K28" i="6"/>
  <c r="L28" i="6" s="1"/>
  <c r="H28" i="6"/>
  <c r="I28" i="6" s="1"/>
  <c r="T27" i="6"/>
  <c r="Q27" i="6"/>
  <c r="T26" i="6"/>
  <c r="Q26" i="6"/>
  <c r="T25" i="6"/>
  <c r="Q25" i="6"/>
  <c r="T24" i="6"/>
  <c r="Q24" i="6"/>
  <c r="T23" i="6"/>
  <c r="Q23" i="6"/>
  <c r="T22" i="6"/>
  <c r="Q22" i="6"/>
  <c r="K22" i="6"/>
  <c r="L22" i="6" s="1"/>
  <c r="H22" i="6"/>
  <c r="I22" i="6" s="1"/>
  <c r="T21" i="6"/>
  <c r="Q21" i="6"/>
  <c r="T20" i="6"/>
  <c r="Q20" i="6"/>
  <c r="T19" i="6"/>
  <c r="Q19" i="6"/>
  <c r="AB20" i="6" s="1"/>
  <c r="AA20" i="6" s="1"/>
  <c r="T18" i="6"/>
  <c r="Q18" i="6"/>
  <c r="AB19" i="6" s="1"/>
  <c r="AA19" i="6" s="1"/>
  <c r="T17" i="6"/>
  <c r="Q17" i="6"/>
  <c r="T16" i="6"/>
  <c r="Q16" i="6"/>
  <c r="K16" i="6"/>
  <c r="L16" i="6" s="1"/>
  <c r="H16" i="6"/>
  <c r="I16" i="6" s="1"/>
  <c r="T15" i="6"/>
  <c r="Q15" i="6"/>
  <c r="T14" i="6"/>
  <c r="Q14" i="6"/>
  <c r="T13" i="6"/>
  <c r="Q13" i="6"/>
  <c r="T12" i="6"/>
  <c r="Q12" i="6"/>
  <c r="AB13" i="6" s="1"/>
  <c r="AA13" i="6" s="1"/>
  <c r="T11" i="6"/>
  <c r="Q11" i="6"/>
  <c r="AB12" i="6" s="1"/>
  <c r="AA12" i="6" s="1"/>
  <c r="T10" i="6"/>
  <c r="Q10" i="6"/>
  <c r="K10" i="6"/>
  <c r="L10" i="6" s="1"/>
  <c r="M10" i="6" s="1"/>
  <c r="AB10" i="6" s="1"/>
  <c r="H10" i="6"/>
  <c r="K54" i="6"/>
  <c r="K42" i="6"/>
  <c r="K37" i="6"/>
  <c r="K53" i="6"/>
  <c r="K49" i="6"/>
  <c r="K47" i="6"/>
  <c r="K61" i="6"/>
  <c r="K19" i="6"/>
  <c r="K62" i="6"/>
  <c r="K56" i="6"/>
  <c r="K29" i="6"/>
  <c r="K11" i="6"/>
  <c r="K24" i="6"/>
  <c r="K68" i="6"/>
  <c r="K23" i="6"/>
  <c r="K55" i="6"/>
  <c r="K15" i="6"/>
  <c r="K67" i="6"/>
  <c r="K14" i="6"/>
  <c r="K35" i="6"/>
  <c r="K63" i="6"/>
  <c r="K50" i="6"/>
  <c r="K65" i="6"/>
  <c r="K21" i="6"/>
  <c r="K41" i="6"/>
  <c r="K60" i="6"/>
  <c r="K30" i="6"/>
  <c r="K45" i="6"/>
  <c r="K25" i="6"/>
  <c r="K18" i="6"/>
  <c r="K48" i="6"/>
  <c r="K39" i="6"/>
  <c r="K31" i="6"/>
  <c r="K59" i="6"/>
  <c r="K20" i="6"/>
  <c r="K57" i="6"/>
  <c r="K27" i="6"/>
  <c r="K66" i="6"/>
  <c r="K13" i="6"/>
  <c r="K32" i="6"/>
  <c r="K17" i="6"/>
  <c r="K12" i="6"/>
  <c r="K43" i="6"/>
  <c r="K44" i="6"/>
  <c r="K33" i="6"/>
  <c r="K26" i="6"/>
  <c r="K69" i="6"/>
  <c r="K51" i="6"/>
  <c r="K36" i="6"/>
  <c r="K38" i="6"/>
  <c r="AB14" i="6" l="1"/>
  <c r="AA14" i="6" s="1"/>
  <c r="X14" i="6"/>
  <c r="Y14" i="6" s="1"/>
  <c r="AB15" i="6"/>
  <c r="AA15" i="6" s="1"/>
  <c r="X15" i="6"/>
  <c r="Z15" i="6" s="1"/>
  <c r="AB17" i="6"/>
  <c r="AA17" i="6" s="1"/>
  <c r="X17" i="6"/>
  <c r="Z17" i="6" s="1"/>
  <c r="AB18" i="6"/>
  <c r="AA18" i="6" s="1"/>
  <c r="X18" i="6"/>
  <c r="Z18" i="6" s="1"/>
  <c r="AB21" i="6"/>
  <c r="AA21" i="6" s="1"/>
  <c r="X21" i="6"/>
  <c r="Y21" i="6" s="1"/>
  <c r="AB24" i="6"/>
  <c r="AA24" i="6" s="1"/>
  <c r="X24" i="6"/>
  <c r="Z24" i="6" s="1"/>
  <c r="AB25" i="6"/>
  <c r="AA25" i="6" s="1"/>
  <c r="X25" i="6"/>
  <c r="Z25" i="6" s="1"/>
  <c r="AB29" i="6"/>
  <c r="AA29" i="6" s="1"/>
  <c r="X29" i="6"/>
  <c r="AB28" i="6"/>
  <c r="AA28" i="6" s="1"/>
  <c r="X28" i="6"/>
  <c r="AB33" i="6"/>
  <c r="AA33" i="6" s="1"/>
  <c r="X33" i="6"/>
  <c r="AB36" i="6"/>
  <c r="AA36" i="6" s="1"/>
  <c r="X36" i="6"/>
  <c r="AB43" i="6"/>
  <c r="AA43" i="6" s="1"/>
  <c r="X43" i="6"/>
  <c r="AB47" i="6"/>
  <c r="AA47" i="6" s="1"/>
  <c r="AB46" i="6"/>
  <c r="AA46" i="6" s="1"/>
  <c r="X46" i="6"/>
  <c r="AB50" i="6"/>
  <c r="AA50" i="6" s="1"/>
  <c r="X50" i="6"/>
  <c r="AB53" i="6"/>
  <c r="AA53" i="6" s="1"/>
  <c r="X53" i="6"/>
  <c r="AB52" i="6"/>
  <c r="AA52" i="6" s="1"/>
  <c r="X52" i="6"/>
  <c r="AB57" i="6"/>
  <c r="AA57" i="6" s="1"/>
  <c r="X57" i="6"/>
  <c r="AB60" i="6"/>
  <c r="AA60" i="6" s="1"/>
  <c r="X60" i="6"/>
  <c r="AB67" i="6"/>
  <c r="AA67" i="6" s="1"/>
  <c r="X67" i="6"/>
  <c r="AC21" i="6"/>
  <c r="N28" i="6"/>
  <c r="M28" i="6"/>
  <c r="N52" i="6"/>
  <c r="M52" i="6"/>
  <c r="N10" i="6"/>
  <c r="AC14" i="6"/>
  <c r="N22" i="6"/>
  <c r="M22" i="6"/>
  <c r="AB22" i="6" s="1"/>
  <c r="AA22" i="6" s="1"/>
  <c r="AA10" i="6"/>
  <c r="AB11" i="6"/>
  <c r="AA11" i="6" s="1"/>
  <c r="M16" i="6"/>
  <c r="AB16" i="6" s="1"/>
  <c r="AA16" i="6" s="1"/>
  <c r="N16" i="6"/>
  <c r="AB23" i="6"/>
  <c r="AA23" i="6" s="1"/>
  <c r="X23" i="6"/>
  <c r="Z33" i="6"/>
  <c r="Y33" i="6"/>
  <c r="AC33" i="6" s="1"/>
  <c r="AB39" i="6"/>
  <c r="AA39" i="6" s="1"/>
  <c r="X39" i="6"/>
  <c r="Z57" i="6"/>
  <c r="Y57" i="6"/>
  <c r="AC57" i="6" s="1"/>
  <c r="AB63" i="6"/>
  <c r="AA63" i="6" s="1"/>
  <c r="X63" i="6"/>
  <c r="I10" i="6"/>
  <c r="X10" i="6" s="1"/>
  <c r="Y17" i="6"/>
  <c r="AC17" i="6" s="1"/>
  <c r="Y24" i="6"/>
  <c r="AC24" i="6" s="1"/>
  <c r="Y25" i="6"/>
  <c r="AB27" i="6"/>
  <c r="AA27" i="6" s="1"/>
  <c r="X27" i="6"/>
  <c r="Z29" i="6"/>
  <c r="Y29" i="6"/>
  <c r="AC29" i="6" s="1"/>
  <c r="AB35" i="6"/>
  <c r="AA35" i="6" s="1"/>
  <c r="X35" i="6"/>
  <c r="AB34" i="6"/>
  <c r="AA34" i="6" s="1"/>
  <c r="X34" i="6"/>
  <c r="AB38" i="6"/>
  <c r="AA38" i="6" s="1"/>
  <c r="Z43" i="6"/>
  <c r="Y43" i="6"/>
  <c r="AC43" i="6" s="1"/>
  <c r="N46" i="6"/>
  <c r="I46" i="6"/>
  <c r="AB48" i="6"/>
  <c r="AA48" i="6" s="1"/>
  <c r="Z53" i="6"/>
  <c r="Y53" i="6"/>
  <c r="AC53" i="6" s="1"/>
  <c r="AB59" i="6"/>
  <c r="AA59" i="6" s="1"/>
  <c r="X59" i="6"/>
  <c r="AB58" i="6"/>
  <c r="AA58" i="6" s="1"/>
  <c r="X58" i="6"/>
  <c r="AB62" i="6"/>
  <c r="AA62" i="6" s="1"/>
  <c r="Z67" i="6"/>
  <c r="Y67" i="6"/>
  <c r="AC67" i="6" s="1"/>
  <c r="X12" i="6"/>
  <c r="Z14" i="6"/>
  <c r="Y15" i="6"/>
  <c r="AC15" i="6" s="1"/>
  <c r="Y18" i="6"/>
  <c r="AC18" i="6" s="1"/>
  <c r="X19" i="6"/>
  <c r="Z21" i="6"/>
  <c r="X22" i="6"/>
  <c r="AB26" i="6"/>
  <c r="AA26" i="6" s="1"/>
  <c r="AB32" i="6"/>
  <c r="AA32" i="6" s="1"/>
  <c r="X32" i="6"/>
  <c r="Z50" i="6"/>
  <c r="Y50" i="6"/>
  <c r="AC50" i="6" s="1"/>
  <c r="AB56" i="6"/>
  <c r="AA56" i="6" s="1"/>
  <c r="X56" i="6"/>
  <c r="N34" i="6"/>
  <c r="M34" i="6"/>
  <c r="AB49" i="6"/>
  <c r="AA49" i="6" s="1"/>
  <c r="X49" i="6"/>
  <c r="N58" i="6"/>
  <c r="M58" i="6"/>
  <c r="X13" i="6"/>
  <c r="X16" i="6"/>
  <c r="X20" i="6"/>
  <c r="X26" i="6"/>
  <c r="Z36" i="6"/>
  <c r="Y36" i="6"/>
  <c r="AC36" i="6" s="1"/>
  <c r="N40" i="6"/>
  <c r="M40" i="6"/>
  <c r="AB42" i="6"/>
  <c r="AA42" i="6" s="1"/>
  <c r="X42" i="6"/>
  <c r="Z46" i="6"/>
  <c r="Y46" i="6"/>
  <c r="AC46" i="6" s="1"/>
  <c r="Z60" i="6"/>
  <c r="Y60" i="6"/>
  <c r="AC60" i="6" s="1"/>
  <c r="N64" i="6"/>
  <c r="M64" i="6"/>
  <c r="AB66" i="6"/>
  <c r="AA66" i="6" s="1"/>
  <c r="X66" i="6"/>
  <c r="X30" i="6"/>
  <c r="X37" i="6"/>
  <c r="X40" i="6"/>
  <c r="AB40" i="6"/>
  <c r="AA40" i="6" s="1"/>
  <c r="X44" i="6"/>
  <c r="X47" i="6"/>
  <c r="X51" i="6"/>
  <c r="X54" i="6"/>
  <c r="X61" i="6"/>
  <c r="X64" i="6"/>
  <c r="AB64" i="6"/>
  <c r="AA64" i="6" s="1"/>
  <c r="X68" i="6"/>
  <c r="X31" i="6"/>
  <c r="X38" i="6"/>
  <c r="X41" i="6"/>
  <c r="X45" i="6"/>
  <c r="X48" i="6"/>
  <c r="X55" i="6"/>
  <c r="X62" i="6"/>
  <c r="X65" i="6"/>
  <c r="X69" i="6"/>
  <c r="AC25" i="6" l="1"/>
  <c r="Z52" i="6"/>
  <c r="Y52" i="6"/>
  <c r="AC52" i="6" s="1"/>
  <c r="Z28" i="6"/>
  <c r="Y28" i="6"/>
  <c r="AC28" i="6" s="1"/>
  <c r="Y65" i="6"/>
  <c r="AC65" i="6" s="1"/>
  <c r="Z65" i="6"/>
  <c r="Y45" i="6"/>
  <c r="AC45" i="6" s="1"/>
  <c r="Z45" i="6"/>
  <c r="Z68" i="6"/>
  <c r="Y68" i="6"/>
  <c r="AC68" i="6" s="1"/>
  <c r="Z54" i="6"/>
  <c r="Y54" i="6"/>
  <c r="AC54" i="6" s="1"/>
  <c r="Z66" i="6"/>
  <c r="Y66" i="6"/>
  <c r="AC66" i="6" s="1"/>
  <c r="Z42" i="6"/>
  <c r="Y42" i="6"/>
  <c r="AC42" i="6" s="1"/>
  <c r="Z16" i="6"/>
  <c r="Y16" i="6"/>
  <c r="AC16" i="6" s="1"/>
  <c r="Z49" i="6"/>
  <c r="Y49" i="6"/>
  <c r="AC49" i="6" s="1"/>
  <c r="Z56" i="6"/>
  <c r="Y56" i="6"/>
  <c r="AC56" i="6" s="1"/>
  <c r="Z32" i="6"/>
  <c r="Y32" i="6"/>
  <c r="AC32" i="6" s="1"/>
  <c r="Y69" i="6"/>
  <c r="AC69" i="6" s="1"/>
  <c r="Z69" i="6"/>
  <c r="Z20" i="6"/>
  <c r="Y20" i="6"/>
  <c r="AC20" i="6" s="1"/>
  <c r="Z35" i="6"/>
  <c r="Y35" i="6"/>
  <c r="AC35" i="6" s="1"/>
  <c r="Y27" i="6"/>
  <c r="AC27" i="6" s="1"/>
  <c r="Z27" i="6"/>
  <c r="Y62" i="6"/>
  <c r="AC62" i="6" s="1"/>
  <c r="Z62" i="6"/>
  <c r="Y41" i="6"/>
  <c r="AC41" i="6" s="1"/>
  <c r="Z41" i="6"/>
  <c r="Z51" i="6"/>
  <c r="Y51" i="6"/>
  <c r="AC51" i="6" s="1"/>
  <c r="Z40" i="6"/>
  <c r="Y40" i="6"/>
  <c r="AC40" i="6" s="1"/>
  <c r="Z13" i="6"/>
  <c r="Y13" i="6"/>
  <c r="AC13" i="6" s="1"/>
  <c r="Y19" i="6"/>
  <c r="AC19" i="6" s="1"/>
  <c r="Z19" i="6"/>
  <c r="Y12" i="6"/>
  <c r="AC12" i="6" s="1"/>
  <c r="Z12" i="6"/>
  <c r="Y58" i="6"/>
  <c r="AC58" i="6" s="1"/>
  <c r="Z58" i="6"/>
  <c r="Y34" i="6"/>
  <c r="AC34" i="6" s="1"/>
  <c r="Z34" i="6"/>
  <c r="Y10" i="6"/>
  <c r="AC10" i="6" s="1"/>
  <c r="Z10" i="6"/>
  <c r="X11" i="6" s="1"/>
  <c r="Y48" i="6"/>
  <c r="AC48" i="6" s="1"/>
  <c r="Z48" i="6"/>
  <c r="Y31" i="6"/>
  <c r="AC31" i="6" s="1"/>
  <c r="Z31" i="6"/>
  <c r="Z61" i="6"/>
  <c r="Y61" i="6"/>
  <c r="AC61" i="6" s="1"/>
  <c r="Z44" i="6"/>
  <c r="Y44" i="6"/>
  <c r="AC44" i="6" s="1"/>
  <c r="Z30" i="6"/>
  <c r="Y30" i="6"/>
  <c r="AC30" i="6" s="1"/>
  <c r="Y22" i="6"/>
  <c r="AC22" i="6" s="1"/>
  <c r="Z22" i="6"/>
  <c r="Z59" i="6"/>
  <c r="Y59" i="6"/>
  <c r="AC59" i="6" s="1"/>
  <c r="Y55" i="6"/>
  <c r="AC55" i="6" s="1"/>
  <c r="Z55" i="6"/>
  <c r="Y38" i="6"/>
  <c r="AC38" i="6" s="1"/>
  <c r="Z38" i="6"/>
  <c r="Z64" i="6"/>
  <c r="Y64" i="6"/>
  <c r="AC64" i="6" s="1"/>
  <c r="Z47" i="6"/>
  <c r="Y47" i="6"/>
  <c r="AC47" i="6" s="1"/>
  <c r="Z37" i="6"/>
  <c r="Y37" i="6"/>
  <c r="AC37" i="6" s="1"/>
  <c r="Y26" i="6"/>
  <c r="AC26" i="6" s="1"/>
  <c r="Z26" i="6"/>
  <c r="Z63" i="6"/>
  <c r="Y63" i="6"/>
  <c r="AC63" i="6" s="1"/>
  <c r="Z39" i="6"/>
  <c r="Y39" i="6"/>
  <c r="AC39" i="6" s="1"/>
  <c r="Z23" i="6"/>
  <c r="Y23" i="6"/>
  <c r="AC23" i="6" s="1"/>
  <c r="Z11" i="6" l="1"/>
  <c r="Y11" i="6"/>
  <c r="AC11" i="6" s="1"/>
  <c r="T69" i="5" l="1"/>
  <c r="Q69" i="5"/>
  <c r="T68" i="5"/>
  <c r="Q68" i="5"/>
  <c r="T67" i="5"/>
  <c r="Q67" i="5"/>
  <c r="T66" i="5"/>
  <c r="Q66" i="5"/>
  <c r="T65" i="5"/>
  <c r="Q65" i="5"/>
  <c r="T64" i="5"/>
  <c r="Q64" i="5"/>
  <c r="K64" i="5"/>
  <c r="L64" i="5" s="1"/>
  <c r="M64" i="5" s="1"/>
  <c r="H64" i="5"/>
  <c r="T63" i="5"/>
  <c r="Q63" i="5"/>
  <c r="T62" i="5"/>
  <c r="Q62" i="5"/>
  <c r="T61" i="5"/>
  <c r="Q61" i="5"/>
  <c r="T60" i="5"/>
  <c r="Q60" i="5"/>
  <c r="T59" i="5"/>
  <c r="Q59" i="5"/>
  <c r="T58" i="5"/>
  <c r="Q58" i="5"/>
  <c r="K58" i="5"/>
  <c r="L58" i="5" s="1"/>
  <c r="H58" i="5"/>
  <c r="I58" i="5" s="1"/>
  <c r="T57" i="5"/>
  <c r="Q57" i="5"/>
  <c r="T56" i="5"/>
  <c r="Q56" i="5"/>
  <c r="T55" i="5"/>
  <c r="Q55" i="5"/>
  <c r="T54" i="5"/>
  <c r="Q54" i="5"/>
  <c r="T53" i="5"/>
  <c r="Q53" i="5"/>
  <c r="AB54" i="5" s="1"/>
  <c r="AA54" i="5" s="1"/>
  <c r="T52" i="5"/>
  <c r="Q52" i="5"/>
  <c r="K52" i="5"/>
  <c r="L52" i="5" s="1"/>
  <c r="M52" i="5" s="1"/>
  <c r="H52" i="5"/>
  <c r="I52" i="5" s="1"/>
  <c r="T51" i="5"/>
  <c r="Q51" i="5"/>
  <c r="T50" i="5"/>
  <c r="Q50" i="5"/>
  <c r="T49" i="5"/>
  <c r="Q49" i="5"/>
  <c r="T48" i="5"/>
  <c r="Q48" i="5"/>
  <c r="T47" i="5"/>
  <c r="Q47" i="5"/>
  <c r="T46" i="5"/>
  <c r="Q46" i="5"/>
  <c r="K46" i="5"/>
  <c r="L46" i="5" s="1"/>
  <c r="M46" i="5" s="1"/>
  <c r="H46" i="5"/>
  <c r="T45" i="5"/>
  <c r="Q45" i="5"/>
  <c r="T44" i="5"/>
  <c r="Q44" i="5"/>
  <c r="T43" i="5"/>
  <c r="Q43" i="5"/>
  <c r="AB44" i="5" s="1"/>
  <c r="AA44" i="5" s="1"/>
  <c r="T42" i="5"/>
  <c r="Q42" i="5"/>
  <c r="T41" i="5"/>
  <c r="Q41" i="5"/>
  <c r="T40" i="5"/>
  <c r="Q40" i="5"/>
  <c r="K40" i="5"/>
  <c r="L40" i="5" s="1"/>
  <c r="M40" i="5" s="1"/>
  <c r="H40" i="5"/>
  <c r="T39" i="5"/>
  <c r="Q39" i="5"/>
  <c r="T38" i="5"/>
  <c r="Q38" i="5"/>
  <c r="T37" i="5"/>
  <c r="Q37" i="5"/>
  <c r="AB38" i="5" s="1"/>
  <c r="AA38" i="5" s="1"/>
  <c r="T36" i="5"/>
  <c r="Q36" i="5"/>
  <c r="AB37" i="5" s="1"/>
  <c r="AA37" i="5" s="1"/>
  <c r="T35" i="5"/>
  <c r="Q35" i="5"/>
  <c r="T34" i="5"/>
  <c r="Q34" i="5"/>
  <c r="K34" i="5"/>
  <c r="L34" i="5" s="1"/>
  <c r="H34" i="5"/>
  <c r="I34" i="5" s="1"/>
  <c r="T33" i="5"/>
  <c r="Q33" i="5"/>
  <c r="T32" i="5"/>
  <c r="Q32" i="5"/>
  <c r="T31" i="5"/>
  <c r="Q31" i="5"/>
  <c r="T30" i="5"/>
  <c r="Q30" i="5"/>
  <c r="T29" i="5"/>
  <c r="Q29" i="5"/>
  <c r="AB30" i="5" s="1"/>
  <c r="AA30" i="5" s="1"/>
  <c r="T28" i="5"/>
  <c r="Q28" i="5"/>
  <c r="K28" i="5"/>
  <c r="L28" i="5" s="1"/>
  <c r="M28" i="5" s="1"/>
  <c r="H28" i="5"/>
  <c r="T27" i="5"/>
  <c r="Q27" i="5"/>
  <c r="T26" i="5"/>
  <c r="Q26" i="5"/>
  <c r="AB27" i="5" s="1"/>
  <c r="AA27" i="5" s="1"/>
  <c r="T25" i="5"/>
  <c r="Q25" i="5"/>
  <c r="T24" i="5"/>
  <c r="Q24" i="5"/>
  <c r="T23" i="5"/>
  <c r="Q23" i="5"/>
  <c r="T22" i="5"/>
  <c r="Q22" i="5"/>
  <c r="AB22" i="5" s="1"/>
  <c r="AA22" i="5" s="1"/>
  <c r="K22" i="5"/>
  <c r="L22" i="5" s="1"/>
  <c r="H22" i="5"/>
  <c r="I22" i="5" s="1"/>
  <c r="T21" i="5"/>
  <c r="Q21" i="5"/>
  <c r="T20" i="5"/>
  <c r="Q20" i="5"/>
  <c r="T19" i="5"/>
  <c r="Q19" i="5"/>
  <c r="AB20" i="5" s="1"/>
  <c r="AA20" i="5" s="1"/>
  <c r="T18" i="5"/>
  <c r="Q18" i="5"/>
  <c r="AB19" i="5" s="1"/>
  <c r="AA19" i="5" s="1"/>
  <c r="T17" i="5"/>
  <c r="Q17" i="5"/>
  <c r="T16" i="5"/>
  <c r="Q16" i="5"/>
  <c r="K16" i="5"/>
  <c r="L16" i="5" s="1"/>
  <c r="H16" i="5"/>
  <c r="I16" i="5" s="1"/>
  <c r="X16" i="5" s="1"/>
  <c r="T15" i="5"/>
  <c r="Q15" i="5"/>
  <c r="T14" i="5"/>
  <c r="Q14" i="5"/>
  <c r="T13" i="5"/>
  <c r="Q13" i="5"/>
  <c r="T12" i="5"/>
  <c r="Q12" i="5"/>
  <c r="AB13" i="5" s="1"/>
  <c r="AA13" i="5" s="1"/>
  <c r="T11" i="5"/>
  <c r="Q11" i="5"/>
  <c r="AB12" i="5" s="1"/>
  <c r="AA12" i="5" s="1"/>
  <c r="T10" i="5"/>
  <c r="Q10" i="5"/>
  <c r="K10" i="5"/>
  <c r="L10" i="5" s="1"/>
  <c r="M10" i="5" s="1"/>
  <c r="AB10" i="5" s="1"/>
  <c r="H10" i="5"/>
  <c r="K63" i="5"/>
  <c r="K44" i="5"/>
  <c r="K43" i="5"/>
  <c r="K47" i="5"/>
  <c r="K21" i="5"/>
  <c r="K42" i="5"/>
  <c r="K33" i="5"/>
  <c r="K45" i="5"/>
  <c r="K69" i="5"/>
  <c r="K53" i="5"/>
  <c r="K61" i="5"/>
  <c r="K35" i="5"/>
  <c r="K36" i="5"/>
  <c r="K65" i="5"/>
  <c r="K25" i="5"/>
  <c r="K11" i="5"/>
  <c r="K31" i="5"/>
  <c r="K12" i="5"/>
  <c r="K32" i="5"/>
  <c r="K20" i="5"/>
  <c r="K48" i="5"/>
  <c r="K68" i="5"/>
  <c r="K15" i="5"/>
  <c r="K62" i="5"/>
  <c r="K41" i="5"/>
  <c r="K66" i="5"/>
  <c r="K56" i="5"/>
  <c r="K49" i="5"/>
  <c r="K55" i="5"/>
  <c r="K57" i="5"/>
  <c r="K29" i="5"/>
  <c r="K30" i="5"/>
  <c r="K54" i="5"/>
  <c r="K27" i="5"/>
  <c r="K19" i="5"/>
  <c r="K18" i="5"/>
  <c r="K60" i="5"/>
  <c r="K50" i="5"/>
  <c r="K13" i="5"/>
  <c r="K59" i="5"/>
  <c r="K23" i="5"/>
  <c r="K37" i="5"/>
  <c r="K17" i="5"/>
  <c r="K67" i="5"/>
  <c r="K26" i="5"/>
  <c r="K38" i="5"/>
  <c r="K24" i="5"/>
  <c r="K51" i="5"/>
  <c r="K39" i="5"/>
  <c r="K14" i="5"/>
  <c r="AB14" i="5" l="1"/>
  <c r="AA14" i="5" s="1"/>
  <c r="X14" i="5"/>
  <c r="Z14" i="5" s="1"/>
  <c r="AB15" i="5"/>
  <c r="AA15" i="5" s="1"/>
  <c r="AB21" i="5"/>
  <c r="AA21" i="5" s="1"/>
  <c r="X21" i="5"/>
  <c r="Z21" i="5" s="1"/>
  <c r="AB24" i="5"/>
  <c r="AA24" i="5" s="1"/>
  <c r="X24" i="5"/>
  <c r="Z24" i="5" s="1"/>
  <c r="AB25" i="5"/>
  <c r="AA25" i="5" s="1"/>
  <c r="X25" i="5"/>
  <c r="Z25" i="5" s="1"/>
  <c r="AB26" i="5"/>
  <c r="AA26" i="5" s="1"/>
  <c r="X26" i="5"/>
  <c r="AB29" i="5"/>
  <c r="AA29" i="5" s="1"/>
  <c r="X29" i="5"/>
  <c r="AB28" i="5"/>
  <c r="AA28" i="5" s="1"/>
  <c r="X28" i="5"/>
  <c r="Z28" i="5" s="1"/>
  <c r="AB33" i="5"/>
  <c r="AA33" i="5" s="1"/>
  <c r="X33" i="5"/>
  <c r="AB36" i="5"/>
  <c r="AA36" i="5" s="1"/>
  <c r="X36" i="5"/>
  <c r="AB43" i="5"/>
  <c r="AA43" i="5" s="1"/>
  <c r="X43" i="5"/>
  <c r="AB46" i="5"/>
  <c r="AA46" i="5" s="1"/>
  <c r="X46" i="5"/>
  <c r="AB50" i="5"/>
  <c r="AA50" i="5" s="1"/>
  <c r="X50" i="5"/>
  <c r="AB51" i="5"/>
  <c r="AA51" i="5" s="1"/>
  <c r="AB53" i="5"/>
  <c r="AA53" i="5" s="1"/>
  <c r="X53" i="5"/>
  <c r="AB52" i="5"/>
  <c r="AA52" i="5" s="1"/>
  <c r="X52" i="5"/>
  <c r="AB57" i="5"/>
  <c r="AA57" i="5" s="1"/>
  <c r="X57" i="5"/>
  <c r="AB60" i="5"/>
  <c r="AA60" i="5" s="1"/>
  <c r="X60" i="5"/>
  <c r="AB67" i="5"/>
  <c r="AA67" i="5" s="1"/>
  <c r="X67" i="5"/>
  <c r="N28" i="5"/>
  <c r="N64" i="5"/>
  <c r="N10" i="5"/>
  <c r="N52" i="5"/>
  <c r="AA10" i="5"/>
  <c r="AB17" i="5"/>
  <c r="AA17" i="5" s="1"/>
  <c r="M16" i="5"/>
  <c r="AB16" i="5" s="1"/>
  <c r="AA16" i="5" s="1"/>
  <c r="N16" i="5"/>
  <c r="Y16" i="5"/>
  <c r="Z16" i="5"/>
  <c r="X17" i="5" s="1"/>
  <c r="N22" i="5"/>
  <c r="M22" i="5"/>
  <c r="Z50" i="5"/>
  <c r="Y50" i="5"/>
  <c r="AC50" i="5" s="1"/>
  <c r="I10" i="5"/>
  <c r="X10" i="5" s="1"/>
  <c r="AB11" i="5"/>
  <c r="AA11" i="5" s="1"/>
  <c r="Y14" i="5"/>
  <c r="AC14" i="5" s="1"/>
  <c r="X15" i="5"/>
  <c r="Y21" i="5"/>
  <c r="AC21" i="5" s="1"/>
  <c r="Y24" i="5"/>
  <c r="AC24" i="5" s="1"/>
  <c r="Y25" i="5"/>
  <c r="AC25" i="5" s="1"/>
  <c r="AB32" i="5"/>
  <c r="AA32" i="5" s="1"/>
  <c r="X32" i="5"/>
  <c r="AB42" i="5"/>
  <c r="AA42" i="5" s="1"/>
  <c r="X42" i="5"/>
  <c r="AB45" i="5"/>
  <c r="AA45" i="5" s="1"/>
  <c r="Z46" i="5"/>
  <c r="Y46" i="5"/>
  <c r="AC46" i="5" s="1"/>
  <c r="Z53" i="5"/>
  <c r="Y53" i="5"/>
  <c r="AC53" i="5" s="1"/>
  <c r="AB59" i="5"/>
  <c r="AA59" i="5" s="1"/>
  <c r="X59" i="5"/>
  <c r="AB58" i="5"/>
  <c r="AA58" i="5" s="1"/>
  <c r="X58" i="5"/>
  <c r="AB62" i="5"/>
  <c r="AA62" i="5" s="1"/>
  <c r="AB23" i="5"/>
  <c r="AA23" i="5" s="1"/>
  <c r="X23" i="5"/>
  <c r="AB35" i="5"/>
  <c r="AA35" i="5" s="1"/>
  <c r="X35" i="5"/>
  <c r="AB34" i="5"/>
  <c r="AA34" i="5" s="1"/>
  <c r="X34" i="5"/>
  <c r="N58" i="5"/>
  <c r="M58" i="5"/>
  <c r="AB63" i="5"/>
  <c r="AA63" i="5" s="1"/>
  <c r="X63" i="5"/>
  <c r="Z67" i="5"/>
  <c r="Y67" i="5"/>
  <c r="AC67" i="5" s="1"/>
  <c r="X12" i="5"/>
  <c r="X19" i="5"/>
  <c r="X22" i="5"/>
  <c r="Z26" i="5"/>
  <c r="Y26" i="5"/>
  <c r="AC26" i="5" s="1"/>
  <c r="I28" i="5"/>
  <c r="Y28" i="5"/>
  <c r="AC28" i="5" s="1"/>
  <c r="AB31" i="5"/>
  <c r="AA31" i="5" s="1"/>
  <c r="Z36" i="5"/>
  <c r="Y36" i="5"/>
  <c r="AC36" i="5" s="1"/>
  <c r="AB41" i="5"/>
  <c r="AA41" i="5" s="1"/>
  <c r="AB49" i="5"/>
  <c r="AA49" i="5" s="1"/>
  <c r="X49" i="5"/>
  <c r="AB56" i="5"/>
  <c r="AA56" i="5" s="1"/>
  <c r="X56" i="5"/>
  <c r="AB66" i="5"/>
  <c r="AA66" i="5" s="1"/>
  <c r="X66" i="5"/>
  <c r="AB69" i="5"/>
  <c r="AA69" i="5" s="1"/>
  <c r="Z57" i="5"/>
  <c r="Y57" i="5"/>
  <c r="AC57" i="5" s="1"/>
  <c r="X13" i="5"/>
  <c r="X20" i="5"/>
  <c r="Z29" i="5"/>
  <c r="Y29" i="5"/>
  <c r="AC29" i="5" s="1"/>
  <c r="Z33" i="5"/>
  <c r="Y33" i="5"/>
  <c r="AC33" i="5" s="1"/>
  <c r="N34" i="5"/>
  <c r="M34" i="5"/>
  <c r="AB39" i="5"/>
  <c r="AA39" i="5" s="1"/>
  <c r="X39" i="5"/>
  <c r="N40" i="5"/>
  <c r="Z43" i="5"/>
  <c r="Y43" i="5"/>
  <c r="AC43" i="5" s="1"/>
  <c r="N46" i="5"/>
  <c r="I46" i="5"/>
  <c r="AB48" i="5"/>
  <c r="AA48" i="5" s="1"/>
  <c r="AB55" i="5"/>
  <c r="AA55" i="5" s="1"/>
  <c r="Z60" i="5"/>
  <c r="Y60" i="5"/>
  <c r="AC60" i="5" s="1"/>
  <c r="AB65" i="5"/>
  <c r="AA65" i="5" s="1"/>
  <c r="X27" i="5"/>
  <c r="X30" i="5"/>
  <c r="X37" i="5"/>
  <c r="X40" i="5"/>
  <c r="AB40" i="5"/>
  <c r="AA40" i="5" s="1"/>
  <c r="X44" i="5"/>
  <c r="X47" i="5"/>
  <c r="AB47" i="5"/>
  <c r="AA47" i="5" s="1"/>
  <c r="X51" i="5"/>
  <c r="X54" i="5"/>
  <c r="X61" i="5"/>
  <c r="AB61" i="5"/>
  <c r="AA61" i="5" s="1"/>
  <c r="X64" i="5"/>
  <c r="AB64" i="5"/>
  <c r="AA64" i="5" s="1"/>
  <c r="X68" i="5"/>
  <c r="AB68" i="5"/>
  <c r="AA68" i="5" s="1"/>
  <c r="X31" i="5"/>
  <c r="X38" i="5"/>
  <c r="I40" i="5"/>
  <c r="X41" i="5"/>
  <c r="X45" i="5"/>
  <c r="X48" i="5"/>
  <c r="X55" i="5"/>
  <c r="X62" i="5"/>
  <c r="I64" i="5"/>
  <c r="X65" i="5"/>
  <c r="X69" i="5"/>
  <c r="Z52" i="5" l="1"/>
  <c r="Y52" i="5"/>
  <c r="AC52" i="5" s="1"/>
  <c r="AB18" i="5"/>
  <c r="AA18" i="5" s="1"/>
  <c r="Y38" i="5"/>
  <c r="AC38" i="5" s="1"/>
  <c r="Z38" i="5"/>
  <c r="Z44" i="5"/>
  <c r="Y44" i="5"/>
  <c r="AC44" i="5" s="1"/>
  <c r="Y19" i="5"/>
  <c r="AC19" i="5" s="1"/>
  <c r="Z19" i="5"/>
  <c r="Y34" i="5"/>
  <c r="AC34" i="5" s="1"/>
  <c r="Z34" i="5"/>
  <c r="Z42" i="5"/>
  <c r="Y42" i="5"/>
  <c r="AC42" i="5" s="1"/>
  <c r="Y31" i="5"/>
  <c r="AC31" i="5" s="1"/>
  <c r="Z31" i="5"/>
  <c r="Z51" i="5"/>
  <c r="Y51" i="5"/>
  <c r="AC51" i="5" s="1"/>
  <c r="Y27" i="5"/>
  <c r="AC27" i="5" s="1"/>
  <c r="Z27" i="5"/>
  <c r="Z13" i="5"/>
  <c r="Y13" i="5"/>
  <c r="AC13" i="5" s="1"/>
  <c r="Z66" i="5"/>
  <c r="Y66" i="5"/>
  <c r="AC66" i="5" s="1"/>
  <c r="Z49" i="5"/>
  <c r="Y49" i="5"/>
  <c r="AC49" i="5" s="1"/>
  <c r="Y12" i="5"/>
  <c r="AC12" i="5" s="1"/>
  <c r="Z12" i="5"/>
  <c r="Z59" i="5"/>
  <c r="Y59" i="5"/>
  <c r="AC59" i="5" s="1"/>
  <c r="Z17" i="5"/>
  <c r="X18" i="5" s="1"/>
  <c r="Y17" i="5"/>
  <c r="AC17" i="5" s="1"/>
  <c r="Y48" i="5"/>
  <c r="AC48" i="5" s="1"/>
  <c r="Z48" i="5"/>
  <c r="Z54" i="5"/>
  <c r="Y54" i="5"/>
  <c r="AC54" i="5" s="1"/>
  <c r="Z30" i="5"/>
  <c r="Y30" i="5"/>
  <c r="AC30" i="5" s="1"/>
  <c r="Z15" i="5"/>
  <c r="Y15" i="5"/>
  <c r="AC15" i="5" s="1"/>
  <c r="Y45" i="5"/>
  <c r="AC45" i="5" s="1"/>
  <c r="Z45" i="5"/>
  <c r="Z64" i="5"/>
  <c r="Y64" i="5"/>
  <c r="AC64" i="5" s="1"/>
  <c r="Y62" i="5"/>
  <c r="AC62" i="5" s="1"/>
  <c r="Z62" i="5"/>
  <c r="Y41" i="5"/>
  <c r="AC41" i="5" s="1"/>
  <c r="Z41" i="5"/>
  <c r="Z40" i="5"/>
  <c r="Y40" i="5"/>
  <c r="AC40" i="5" s="1"/>
  <c r="Z35" i="5"/>
  <c r="Y35" i="5"/>
  <c r="AC35" i="5" s="1"/>
  <c r="Z32" i="5"/>
  <c r="Y32" i="5"/>
  <c r="AC32" i="5" s="1"/>
  <c r="AC16" i="5"/>
  <c r="Y65" i="5"/>
  <c r="AC65" i="5" s="1"/>
  <c r="Z65" i="5"/>
  <c r="Z39" i="5"/>
  <c r="Y39" i="5"/>
  <c r="AC39" i="5" s="1"/>
  <c r="Y20" i="5"/>
  <c r="AC20" i="5" s="1"/>
  <c r="Z20" i="5"/>
  <c r="Z63" i="5"/>
  <c r="Y63" i="5"/>
  <c r="AC63" i="5" s="1"/>
  <c r="Z23" i="5"/>
  <c r="Y23" i="5"/>
  <c r="AC23" i="5" s="1"/>
  <c r="Z10" i="5"/>
  <c r="X11" i="5" s="1"/>
  <c r="Y10" i="5"/>
  <c r="AC10" i="5" s="1"/>
  <c r="Y69" i="5"/>
  <c r="AC69" i="5" s="1"/>
  <c r="Z69" i="5"/>
  <c r="Y55" i="5"/>
  <c r="AC55" i="5" s="1"/>
  <c r="Z55" i="5"/>
  <c r="Z68" i="5"/>
  <c r="Y68" i="5"/>
  <c r="AC68" i="5" s="1"/>
  <c r="Z61" i="5"/>
  <c r="Y61" i="5"/>
  <c r="AC61" i="5" s="1"/>
  <c r="Z47" i="5"/>
  <c r="Y47" i="5"/>
  <c r="AC47" i="5" s="1"/>
  <c r="Z37" i="5"/>
  <c r="Y37" i="5"/>
  <c r="AC37" i="5" s="1"/>
  <c r="Z56" i="5"/>
  <c r="Y56" i="5"/>
  <c r="AC56" i="5" s="1"/>
  <c r="Y22" i="5"/>
  <c r="AC22" i="5" s="1"/>
  <c r="Z22" i="5"/>
  <c r="Y58" i="5"/>
  <c r="AC58" i="5" s="1"/>
  <c r="Z58" i="5"/>
  <c r="Z18" i="5" l="1"/>
  <c r="Y18" i="5"/>
  <c r="AC18" i="5" s="1"/>
  <c r="Z11" i="5"/>
  <c r="Y11" i="5"/>
  <c r="AC11" i="5" s="1"/>
  <c r="T69" i="4" l="1"/>
  <c r="Q69" i="4"/>
  <c r="T68" i="4"/>
  <c r="Q68" i="4"/>
  <c r="T67" i="4"/>
  <c r="Q67" i="4"/>
  <c r="AB68" i="4" s="1"/>
  <c r="AA68" i="4" s="1"/>
  <c r="T66" i="4"/>
  <c r="Q66" i="4"/>
  <c r="T65" i="4"/>
  <c r="Q65" i="4"/>
  <c r="T64" i="4"/>
  <c r="Q64" i="4"/>
  <c r="AB64" i="4" s="1"/>
  <c r="AA64" i="4" s="1"/>
  <c r="K64" i="4"/>
  <c r="L64" i="4" s="1"/>
  <c r="H64" i="4"/>
  <c r="I64" i="4" s="1"/>
  <c r="T63" i="4"/>
  <c r="Q63" i="4"/>
  <c r="T62" i="4"/>
  <c r="Q62" i="4"/>
  <c r="T61" i="4"/>
  <c r="Q61" i="4"/>
  <c r="T60" i="4"/>
  <c r="Q60" i="4"/>
  <c r="AB61" i="4" s="1"/>
  <c r="AA61" i="4" s="1"/>
  <c r="T59" i="4"/>
  <c r="Q59" i="4"/>
  <c r="T58" i="4"/>
  <c r="Q58" i="4"/>
  <c r="K58" i="4"/>
  <c r="L58" i="4" s="1"/>
  <c r="M58" i="4" s="1"/>
  <c r="H58" i="4"/>
  <c r="T57" i="4"/>
  <c r="Q57" i="4"/>
  <c r="T56" i="4"/>
  <c r="Q56" i="4"/>
  <c r="T55" i="4"/>
  <c r="Q55" i="4"/>
  <c r="T54" i="4"/>
  <c r="Q54" i="4"/>
  <c r="T53" i="4"/>
  <c r="Q53" i="4"/>
  <c r="AB54" i="4" s="1"/>
  <c r="AA54" i="4" s="1"/>
  <c r="T52" i="4"/>
  <c r="Q52" i="4"/>
  <c r="K52" i="4"/>
  <c r="L52" i="4" s="1"/>
  <c r="M52" i="4" s="1"/>
  <c r="H52" i="4"/>
  <c r="I52" i="4" s="1"/>
  <c r="T51" i="4"/>
  <c r="Q51" i="4"/>
  <c r="T50" i="4"/>
  <c r="Q50" i="4"/>
  <c r="AB51" i="4" s="1"/>
  <c r="AA51" i="4" s="1"/>
  <c r="T49" i="4"/>
  <c r="Q49" i="4"/>
  <c r="T48" i="4"/>
  <c r="Q48" i="4"/>
  <c r="T47" i="4"/>
  <c r="Q47" i="4"/>
  <c r="T46" i="4"/>
  <c r="Q46" i="4"/>
  <c r="K46" i="4"/>
  <c r="L46" i="4" s="1"/>
  <c r="M46" i="4" s="1"/>
  <c r="H46" i="4"/>
  <c r="T45" i="4"/>
  <c r="Q45" i="4"/>
  <c r="T44" i="4"/>
  <c r="Q44" i="4"/>
  <c r="T43" i="4"/>
  <c r="Q43" i="4"/>
  <c r="AB44" i="4" s="1"/>
  <c r="AA44" i="4" s="1"/>
  <c r="T42" i="4"/>
  <c r="Q42" i="4"/>
  <c r="T41" i="4"/>
  <c r="Q41" i="4"/>
  <c r="T40" i="4"/>
  <c r="Q40" i="4"/>
  <c r="K40" i="4"/>
  <c r="L40" i="4" s="1"/>
  <c r="H40" i="4"/>
  <c r="I40" i="4" s="1"/>
  <c r="T39" i="4"/>
  <c r="Q39" i="4"/>
  <c r="T38" i="4"/>
  <c r="Q38" i="4"/>
  <c r="T37" i="4"/>
  <c r="Q37" i="4"/>
  <c r="T36" i="4"/>
  <c r="Q36" i="4"/>
  <c r="AB37" i="4" s="1"/>
  <c r="AA37" i="4" s="1"/>
  <c r="T35" i="4"/>
  <c r="Q35" i="4"/>
  <c r="T34" i="4"/>
  <c r="Q34" i="4"/>
  <c r="K34" i="4"/>
  <c r="L34" i="4" s="1"/>
  <c r="M34" i="4" s="1"/>
  <c r="H34" i="4"/>
  <c r="T33" i="4"/>
  <c r="Q33" i="4"/>
  <c r="T32" i="4"/>
  <c r="Q32" i="4"/>
  <c r="T31" i="4"/>
  <c r="Q31" i="4"/>
  <c r="T30" i="4"/>
  <c r="Q30" i="4"/>
  <c r="AB31" i="4" s="1"/>
  <c r="AA31" i="4" s="1"/>
  <c r="T29" i="4"/>
  <c r="Q29" i="4"/>
  <c r="AB30" i="4" s="1"/>
  <c r="AA30" i="4" s="1"/>
  <c r="T28" i="4"/>
  <c r="Q28" i="4"/>
  <c r="K28" i="4"/>
  <c r="L28" i="4" s="1"/>
  <c r="M28" i="4" s="1"/>
  <c r="H28" i="4"/>
  <c r="I28" i="4" s="1"/>
  <c r="T27" i="4"/>
  <c r="Q27" i="4"/>
  <c r="T26" i="4"/>
  <c r="Q26" i="4"/>
  <c r="AB27" i="4" s="1"/>
  <c r="AA27" i="4" s="1"/>
  <c r="T25" i="4"/>
  <c r="Q25" i="4"/>
  <c r="T24" i="4"/>
  <c r="Q24" i="4"/>
  <c r="T23" i="4"/>
  <c r="Q23" i="4"/>
  <c r="T22" i="4"/>
  <c r="Q22" i="4"/>
  <c r="K22" i="4"/>
  <c r="L22" i="4" s="1"/>
  <c r="M22" i="4" s="1"/>
  <c r="AB22" i="4" s="1"/>
  <c r="AA22" i="4" s="1"/>
  <c r="H22" i="4"/>
  <c r="T21" i="4"/>
  <c r="Q21" i="4"/>
  <c r="T20" i="4"/>
  <c r="Q20" i="4"/>
  <c r="T19" i="4"/>
  <c r="Q19" i="4"/>
  <c r="AB20" i="4" s="1"/>
  <c r="AA20" i="4" s="1"/>
  <c r="T18" i="4"/>
  <c r="Q18" i="4"/>
  <c r="T17" i="4"/>
  <c r="Q17" i="4"/>
  <c r="T16" i="4"/>
  <c r="Q16" i="4"/>
  <c r="K16" i="4"/>
  <c r="L16" i="4" s="1"/>
  <c r="H16" i="4"/>
  <c r="I16" i="4" s="1"/>
  <c r="T15" i="4"/>
  <c r="Q15" i="4"/>
  <c r="T14" i="4"/>
  <c r="Q14" i="4"/>
  <c r="AB15" i="4" s="1"/>
  <c r="AA15" i="4" s="1"/>
  <c r="T13" i="4"/>
  <c r="Q13" i="4"/>
  <c r="T12" i="4"/>
  <c r="Q12" i="4"/>
  <c r="AB13" i="4" s="1"/>
  <c r="AA13" i="4" s="1"/>
  <c r="T11" i="4"/>
  <c r="Q11" i="4"/>
  <c r="T10" i="4"/>
  <c r="Q10" i="4"/>
  <c r="K10" i="4"/>
  <c r="L10" i="4" s="1"/>
  <c r="M10" i="4" s="1"/>
  <c r="H10" i="4"/>
  <c r="N10" i="4" s="1"/>
  <c r="K33" i="4"/>
  <c r="K41" i="4"/>
  <c r="K13" i="4"/>
  <c r="K51" i="4"/>
  <c r="K47" i="4"/>
  <c r="K48" i="4"/>
  <c r="K25" i="4"/>
  <c r="K20" i="4"/>
  <c r="K32" i="4"/>
  <c r="K67" i="4"/>
  <c r="K30" i="4"/>
  <c r="K66" i="4"/>
  <c r="K39" i="4"/>
  <c r="K60" i="4"/>
  <c r="K45" i="4"/>
  <c r="K61" i="4"/>
  <c r="K17" i="4"/>
  <c r="K56" i="4"/>
  <c r="K50" i="4"/>
  <c r="K62" i="4"/>
  <c r="K55" i="4"/>
  <c r="K49" i="4"/>
  <c r="K14" i="4"/>
  <c r="K68" i="4"/>
  <c r="K42" i="4"/>
  <c r="K35" i="4"/>
  <c r="K36" i="4"/>
  <c r="K26" i="4"/>
  <c r="K15" i="4"/>
  <c r="K57" i="4"/>
  <c r="K65" i="4"/>
  <c r="K27" i="4"/>
  <c r="K54" i="4"/>
  <c r="K24" i="4"/>
  <c r="K12" i="4"/>
  <c r="K23" i="4"/>
  <c r="K53" i="4"/>
  <c r="K63" i="4"/>
  <c r="K69" i="4"/>
  <c r="K19" i="4"/>
  <c r="K29" i="4"/>
  <c r="K18" i="4"/>
  <c r="K21" i="4"/>
  <c r="K38" i="4"/>
  <c r="K31" i="4"/>
  <c r="K37" i="4"/>
  <c r="K59" i="4"/>
  <c r="K44" i="4"/>
  <c r="K11" i="4"/>
  <c r="K43" i="4"/>
  <c r="N16" i="4" l="1"/>
  <c r="AB19" i="4"/>
  <c r="AA19" i="4" s="1"/>
  <c r="X19" i="4"/>
  <c r="Z19" i="4" s="1"/>
  <c r="AB21" i="4"/>
  <c r="AA21" i="4" s="1"/>
  <c r="AB26" i="4"/>
  <c r="AA26" i="4" s="1"/>
  <c r="X26" i="4"/>
  <c r="AB28" i="4"/>
  <c r="AA28" i="4" s="1"/>
  <c r="AB29" i="4"/>
  <c r="AA29" i="4" s="1"/>
  <c r="X29" i="4"/>
  <c r="X28" i="4"/>
  <c r="AB33" i="4"/>
  <c r="AA33" i="4" s="1"/>
  <c r="X33" i="4"/>
  <c r="AB36" i="4"/>
  <c r="AA36" i="4" s="1"/>
  <c r="X36" i="4"/>
  <c r="AB40" i="4"/>
  <c r="AA40" i="4" s="1"/>
  <c r="X40" i="4"/>
  <c r="AB43" i="4"/>
  <c r="AA43" i="4" s="1"/>
  <c r="X43" i="4"/>
  <c r="AB47" i="4"/>
  <c r="AA47" i="4" s="1"/>
  <c r="AB46" i="4"/>
  <c r="AA46" i="4" s="1"/>
  <c r="X46" i="4"/>
  <c r="AB50" i="4"/>
  <c r="AA50" i="4" s="1"/>
  <c r="X50" i="4"/>
  <c r="AB53" i="4"/>
  <c r="AA53" i="4" s="1"/>
  <c r="X53" i="4"/>
  <c r="AB52" i="4"/>
  <c r="AA52" i="4" s="1"/>
  <c r="X52" i="4"/>
  <c r="AB57" i="4"/>
  <c r="AA57" i="4" s="1"/>
  <c r="X57" i="4"/>
  <c r="AB60" i="4"/>
  <c r="AA60" i="4" s="1"/>
  <c r="X60" i="4"/>
  <c r="AB67" i="4"/>
  <c r="AA67" i="4" s="1"/>
  <c r="X67" i="4"/>
  <c r="N28" i="4"/>
  <c r="N58" i="4"/>
  <c r="N52" i="4"/>
  <c r="Z29" i="4"/>
  <c r="Y29" i="4"/>
  <c r="AC29" i="4" s="1"/>
  <c r="AB42" i="4"/>
  <c r="AA42" i="4" s="1"/>
  <c r="X42" i="4"/>
  <c r="AB41" i="4"/>
  <c r="AA41" i="4" s="1"/>
  <c r="X41" i="4"/>
  <c r="AB49" i="4"/>
  <c r="AA49" i="4" s="1"/>
  <c r="X49" i="4"/>
  <c r="AB48" i="4"/>
  <c r="AA48" i="4" s="1"/>
  <c r="X48" i="4"/>
  <c r="Z57" i="4"/>
  <c r="Y57" i="4"/>
  <c r="AC57" i="4" s="1"/>
  <c r="AB59" i="4"/>
  <c r="AA59" i="4" s="1"/>
  <c r="X59" i="4"/>
  <c r="AB58" i="4"/>
  <c r="AA58" i="4" s="1"/>
  <c r="X58" i="4"/>
  <c r="Z67" i="4"/>
  <c r="Y67" i="4"/>
  <c r="X13" i="4"/>
  <c r="M16" i="4"/>
  <c r="AB16" i="4" s="1"/>
  <c r="X16" i="4"/>
  <c r="Y19" i="4"/>
  <c r="AC19" i="4" s="1"/>
  <c r="X20" i="4"/>
  <c r="AB25" i="4"/>
  <c r="AA25" i="4" s="1"/>
  <c r="X25" i="4"/>
  <c r="AB32" i="4"/>
  <c r="AA32" i="4" s="1"/>
  <c r="X32" i="4"/>
  <c r="N34" i="4"/>
  <c r="Z36" i="4"/>
  <c r="Y36" i="4"/>
  <c r="AC36" i="4" s="1"/>
  <c r="N40" i="4"/>
  <c r="M40" i="4"/>
  <c r="Z53" i="4"/>
  <c r="Y53" i="4"/>
  <c r="AC53" i="4" s="1"/>
  <c r="AB69" i="4"/>
  <c r="AA69" i="4" s="1"/>
  <c r="X69" i="4"/>
  <c r="AB14" i="4"/>
  <c r="AA14" i="4" s="1"/>
  <c r="X21" i="4"/>
  <c r="AB39" i="4"/>
  <c r="AA39" i="4" s="1"/>
  <c r="X39" i="4"/>
  <c r="AB38" i="4"/>
  <c r="AA38" i="4" s="1"/>
  <c r="X38" i="4"/>
  <c r="Z43" i="4"/>
  <c r="Y43" i="4"/>
  <c r="AC43" i="4" s="1"/>
  <c r="N46" i="4"/>
  <c r="I46" i="4"/>
  <c r="Z50" i="4"/>
  <c r="Y50" i="4"/>
  <c r="AC50" i="4" s="1"/>
  <c r="AB56" i="4"/>
  <c r="AA56" i="4" s="1"/>
  <c r="X56" i="4"/>
  <c r="AB55" i="4"/>
  <c r="AA55" i="4" s="1"/>
  <c r="X55" i="4"/>
  <c r="Z60" i="4"/>
  <c r="Y60" i="4"/>
  <c r="AC60" i="4" s="1"/>
  <c r="N64" i="4"/>
  <c r="M64" i="4"/>
  <c r="AB66" i="4"/>
  <c r="AA66" i="4" s="1"/>
  <c r="X66" i="4"/>
  <c r="AB65" i="4"/>
  <c r="AA65" i="4" s="1"/>
  <c r="X65" i="4"/>
  <c r="AB10" i="4"/>
  <c r="AA10" i="4" s="1"/>
  <c r="X14" i="4"/>
  <c r="I10" i="4"/>
  <c r="X10" i="4" s="1"/>
  <c r="X15" i="4"/>
  <c r="N22" i="4"/>
  <c r="I22" i="4"/>
  <c r="X22" i="4" s="1"/>
  <c r="Z26" i="4"/>
  <c r="Y26" i="4"/>
  <c r="Z33" i="4"/>
  <c r="Y33" i="4"/>
  <c r="AC33" i="4" s="1"/>
  <c r="AB35" i="4"/>
  <c r="AA35" i="4" s="1"/>
  <c r="X35" i="4"/>
  <c r="AB34" i="4"/>
  <c r="AA34" i="4" s="1"/>
  <c r="X34" i="4"/>
  <c r="AB45" i="4"/>
  <c r="AA45" i="4" s="1"/>
  <c r="X45" i="4"/>
  <c r="Z46" i="4"/>
  <c r="Y46" i="4"/>
  <c r="AC46" i="4" s="1"/>
  <c r="AB63" i="4"/>
  <c r="AA63" i="4" s="1"/>
  <c r="X63" i="4"/>
  <c r="AB62" i="4"/>
  <c r="AA62" i="4" s="1"/>
  <c r="X62" i="4"/>
  <c r="X27" i="4"/>
  <c r="X30" i="4"/>
  <c r="X37" i="4"/>
  <c r="X44" i="4"/>
  <c r="X47" i="4"/>
  <c r="X51" i="4"/>
  <c r="X54" i="4"/>
  <c r="X61" i="4"/>
  <c r="X64" i="4"/>
  <c r="X68" i="4"/>
  <c r="X31" i="4"/>
  <c r="I34" i="4"/>
  <c r="I58" i="4"/>
  <c r="AC26" i="4" l="1"/>
  <c r="AC67" i="4"/>
  <c r="Z52" i="4"/>
  <c r="Y52" i="4"/>
  <c r="AC52" i="4"/>
  <c r="Z40" i="4"/>
  <c r="Y40" i="4"/>
  <c r="AC40" i="4" s="1"/>
  <c r="Z28" i="4"/>
  <c r="Y28" i="4"/>
  <c r="AC28" i="4" s="1"/>
  <c r="Y10" i="4"/>
  <c r="AC10" i="4" s="1"/>
  <c r="Z10" i="4"/>
  <c r="X11" i="4" s="1"/>
  <c r="AA16" i="4"/>
  <c r="AB23" i="4"/>
  <c r="Y65" i="4"/>
  <c r="AC65" i="4" s="1"/>
  <c r="Z65" i="4"/>
  <c r="Y55" i="4"/>
  <c r="AC55" i="4" s="1"/>
  <c r="Z55" i="4"/>
  <c r="Z39" i="4"/>
  <c r="Y39" i="4"/>
  <c r="AC39" i="4" s="1"/>
  <c r="Y21" i="4"/>
  <c r="AC21" i="4" s="1"/>
  <c r="Z21" i="4"/>
  <c r="Y69" i="4"/>
  <c r="AC69" i="4" s="1"/>
  <c r="Z69" i="4"/>
  <c r="Z25" i="4"/>
  <c r="Y25" i="4"/>
  <c r="AC25" i="4" s="1"/>
  <c r="Z16" i="4"/>
  <c r="X17" i="4" s="1"/>
  <c r="Y16" i="4"/>
  <c r="Z68" i="4"/>
  <c r="Y68" i="4"/>
  <c r="AC68" i="4" s="1"/>
  <c r="Z51" i="4"/>
  <c r="Y51" i="4"/>
  <c r="AC51" i="4" s="1"/>
  <c r="Z30" i="4"/>
  <c r="Y30" i="4"/>
  <c r="AC30" i="4" s="1"/>
  <c r="Z63" i="4"/>
  <c r="Y63" i="4"/>
  <c r="AC63" i="4" s="1"/>
  <c r="Y45" i="4"/>
  <c r="AC45" i="4" s="1"/>
  <c r="Z45" i="4"/>
  <c r="Z35" i="4"/>
  <c r="Y35" i="4"/>
  <c r="AC35" i="4" s="1"/>
  <c r="Y14" i="4"/>
  <c r="AC14" i="4" s="1"/>
  <c r="Z14" i="4"/>
  <c r="AB17" i="4"/>
  <c r="Y58" i="4"/>
  <c r="AC58" i="4" s="1"/>
  <c r="Z58" i="4"/>
  <c r="Z49" i="4"/>
  <c r="Y49" i="4"/>
  <c r="AC49" i="4" s="1"/>
  <c r="Z42" i="4"/>
  <c r="Y42" i="4"/>
  <c r="AC42" i="4" s="1"/>
  <c r="Y31" i="4"/>
  <c r="AC31" i="4" s="1"/>
  <c r="Z31" i="4"/>
  <c r="Z44" i="4"/>
  <c r="Y44" i="4"/>
  <c r="AC44" i="4" s="1"/>
  <c r="Y62" i="4"/>
  <c r="AC62" i="4" s="1"/>
  <c r="Z62" i="4"/>
  <c r="Z54" i="4"/>
  <c r="Y54" i="4"/>
  <c r="AC54" i="4" s="1"/>
  <c r="Z37" i="4"/>
  <c r="Y37" i="4"/>
  <c r="AC37" i="4" s="1"/>
  <c r="Z64" i="4"/>
  <c r="Y64" i="4"/>
  <c r="AC64" i="4" s="1"/>
  <c r="Z47" i="4"/>
  <c r="Y47" i="4"/>
  <c r="AC47" i="4" s="1"/>
  <c r="Z27" i="4"/>
  <c r="Y27" i="4"/>
  <c r="AC27" i="4" s="1"/>
  <c r="Y15" i="4"/>
  <c r="AC15" i="4" s="1"/>
  <c r="Z15" i="4"/>
  <c r="Z66" i="4"/>
  <c r="Y66" i="4"/>
  <c r="AC66" i="4" s="1"/>
  <c r="Z56" i="4"/>
  <c r="Y56" i="4"/>
  <c r="AC56" i="4" s="1"/>
  <c r="Y38" i="4"/>
  <c r="AC38" i="4" s="1"/>
  <c r="Z38" i="4"/>
  <c r="Z32" i="4"/>
  <c r="Y32" i="4"/>
  <c r="AC32" i="4" s="1"/>
  <c r="Z20" i="4"/>
  <c r="Y20" i="4"/>
  <c r="AC20" i="4" s="1"/>
  <c r="Z13" i="4"/>
  <c r="Y13" i="4"/>
  <c r="AC13" i="4" s="1"/>
  <c r="AB11" i="4"/>
  <c r="Z61" i="4"/>
  <c r="Y61" i="4"/>
  <c r="AC61" i="4" s="1"/>
  <c r="Y34" i="4"/>
  <c r="AC34" i="4" s="1"/>
  <c r="Z34" i="4"/>
  <c r="Z22" i="4"/>
  <c r="X23" i="4" s="1"/>
  <c r="Y22" i="4"/>
  <c r="AC22" i="4" s="1"/>
  <c r="Z59" i="4"/>
  <c r="Y59" i="4"/>
  <c r="AC59" i="4" s="1"/>
  <c r="Y48" i="4"/>
  <c r="AC48" i="4" s="1"/>
  <c r="Z48" i="4"/>
  <c r="Y41" i="4"/>
  <c r="AC41" i="4" s="1"/>
  <c r="Z41" i="4"/>
  <c r="AC16" i="4" l="1"/>
  <c r="AA23" i="4"/>
  <c r="AB24" i="4"/>
  <c r="AA24" i="4" s="1"/>
  <c r="Z23" i="4"/>
  <c r="X24" i="4" s="1"/>
  <c r="Y23" i="4"/>
  <c r="AA11" i="4"/>
  <c r="AB12" i="4"/>
  <c r="AA12" i="4" s="1"/>
  <c r="Z11" i="4"/>
  <c r="X12" i="4" s="1"/>
  <c r="Y11" i="4"/>
  <c r="AA17" i="4"/>
  <c r="AB18" i="4"/>
  <c r="AA18" i="4" s="1"/>
  <c r="Y17" i="4"/>
  <c r="Z17" i="4"/>
  <c r="X18" i="4" s="1"/>
  <c r="AC17" i="4" l="1"/>
  <c r="Y24" i="4"/>
  <c r="AC24" i="4" s="1"/>
  <c r="Z24" i="4"/>
  <c r="Y18" i="4"/>
  <c r="AC18" i="4" s="1"/>
  <c r="Z18" i="4"/>
  <c r="AC11" i="4"/>
  <c r="AC23" i="4"/>
  <c r="Z12" i="4"/>
  <c r="Y12" i="4"/>
  <c r="AC12" i="4" s="1"/>
  <c r="T69" i="3" l="1"/>
  <c r="Q69" i="3"/>
  <c r="T68" i="3"/>
  <c r="Q68" i="3"/>
  <c r="T67" i="3"/>
  <c r="Q67" i="3"/>
  <c r="AB68" i="3" s="1"/>
  <c r="AA68" i="3" s="1"/>
  <c r="T66" i="3"/>
  <c r="Q66" i="3"/>
  <c r="T65" i="3"/>
  <c r="Q65" i="3"/>
  <c r="T64" i="3"/>
  <c r="Q64" i="3"/>
  <c r="AB65" i="3" s="1"/>
  <c r="AA65" i="3" s="1"/>
  <c r="K64" i="3"/>
  <c r="L64" i="3" s="1"/>
  <c r="M64" i="3" s="1"/>
  <c r="H64" i="3"/>
  <c r="T63" i="3"/>
  <c r="Q63" i="3"/>
  <c r="T62" i="3"/>
  <c r="Q62" i="3"/>
  <c r="T61" i="3"/>
  <c r="Q61" i="3"/>
  <c r="T60" i="3"/>
  <c r="Q60" i="3"/>
  <c r="AB61" i="3" s="1"/>
  <c r="AA61" i="3" s="1"/>
  <c r="T59" i="3"/>
  <c r="Q59" i="3"/>
  <c r="T58" i="3"/>
  <c r="Q58" i="3"/>
  <c r="K58" i="3"/>
  <c r="L58" i="3" s="1"/>
  <c r="H58" i="3"/>
  <c r="I58" i="3" s="1"/>
  <c r="T57" i="3"/>
  <c r="Q57" i="3"/>
  <c r="T56" i="3"/>
  <c r="Q56" i="3"/>
  <c r="T55" i="3"/>
  <c r="Q55" i="3"/>
  <c r="T54" i="3"/>
  <c r="Q54" i="3"/>
  <c r="AB55" i="3" s="1"/>
  <c r="AA55" i="3" s="1"/>
  <c r="T53" i="3"/>
  <c r="Q53" i="3"/>
  <c r="AB54" i="3" s="1"/>
  <c r="AA54" i="3" s="1"/>
  <c r="T52" i="3"/>
  <c r="Q52" i="3"/>
  <c r="K52" i="3"/>
  <c r="L52" i="3" s="1"/>
  <c r="M52" i="3" s="1"/>
  <c r="H52" i="3"/>
  <c r="I52" i="3" s="1"/>
  <c r="T51" i="3"/>
  <c r="Q51" i="3"/>
  <c r="T50" i="3"/>
  <c r="Q50" i="3"/>
  <c r="T49" i="3"/>
  <c r="Q49" i="3"/>
  <c r="T48" i="3"/>
  <c r="Q48" i="3"/>
  <c r="T47" i="3"/>
  <c r="Q47" i="3"/>
  <c r="AB48" i="3" s="1"/>
  <c r="AA48" i="3" s="1"/>
  <c r="T46" i="3"/>
  <c r="Q46" i="3"/>
  <c r="K46" i="3"/>
  <c r="L46" i="3" s="1"/>
  <c r="M46" i="3" s="1"/>
  <c r="H46" i="3"/>
  <c r="T45" i="3"/>
  <c r="Q45" i="3"/>
  <c r="T44" i="3"/>
  <c r="Q44" i="3"/>
  <c r="T43" i="3"/>
  <c r="Q43" i="3"/>
  <c r="AB44" i="3" s="1"/>
  <c r="AA44" i="3" s="1"/>
  <c r="T42" i="3"/>
  <c r="Q42" i="3"/>
  <c r="T41" i="3"/>
  <c r="Q41" i="3"/>
  <c r="T40" i="3"/>
  <c r="Q40" i="3"/>
  <c r="AB41" i="3" s="1"/>
  <c r="AA41" i="3" s="1"/>
  <c r="K40" i="3"/>
  <c r="L40" i="3" s="1"/>
  <c r="M40" i="3" s="1"/>
  <c r="H40" i="3"/>
  <c r="T39" i="3"/>
  <c r="Q39" i="3"/>
  <c r="T38" i="3"/>
  <c r="Q38" i="3"/>
  <c r="T37" i="3"/>
  <c r="Q37" i="3"/>
  <c r="AB38" i="3" s="1"/>
  <c r="AA38" i="3" s="1"/>
  <c r="T36" i="3"/>
  <c r="Q36" i="3"/>
  <c r="AB37" i="3" s="1"/>
  <c r="AA37" i="3" s="1"/>
  <c r="T35" i="3"/>
  <c r="Q35" i="3"/>
  <c r="T34" i="3"/>
  <c r="Q34" i="3"/>
  <c r="K34" i="3"/>
  <c r="L34" i="3" s="1"/>
  <c r="H34" i="3"/>
  <c r="I34" i="3" s="1"/>
  <c r="T33" i="3"/>
  <c r="Q33" i="3"/>
  <c r="T32" i="3"/>
  <c r="Q32" i="3"/>
  <c r="T31" i="3"/>
  <c r="Q31" i="3"/>
  <c r="T30" i="3"/>
  <c r="Q30" i="3"/>
  <c r="T29" i="3"/>
  <c r="Q29" i="3"/>
  <c r="T28" i="3"/>
  <c r="Q28" i="3"/>
  <c r="K28" i="3"/>
  <c r="L28" i="3" s="1"/>
  <c r="H28" i="3"/>
  <c r="I28" i="3" s="1"/>
  <c r="T27" i="3"/>
  <c r="Q27" i="3"/>
  <c r="T26" i="3"/>
  <c r="Q26" i="3"/>
  <c r="T25" i="3"/>
  <c r="Q25" i="3"/>
  <c r="T24" i="3"/>
  <c r="Q24" i="3"/>
  <c r="X25" i="3" s="1"/>
  <c r="T23" i="3"/>
  <c r="Q23" i="3"/>
  <c r="AB24" i="3" s="1"/>
  <c r="AA24" i="3" s="1"/>
  <c r="T22" i="3"/>
  <c r="Q22" i="3"/>
  <c r="K22" i="3"/>
  <c r="L22" i="3" s="1"/>
  <c r="M22" i="3" s="1"/>
  <c r="H22" i="3"/>
  <c r="T21" i="3"/>
  <c r="Q21" i="3"/>
  <c r="T20" i="3"/>
  <c r="Q20" i="3"/>
  <c r="AB21" i="3" s="1"/>
  <c r="AA21" i="3" s="1"/>
  <c r="T19" i="3"/>
  <c r="Q19" i="3"/>
  <c r="AB20" i="3" s="1"/>
  <c r="AA20" i="3" s="1"/>
  <c r="T18" i="3"/>
  <c r="Q18" i="3"/>
  <c r="T17" i="3"/>
  <c r="Q17" i="3"/>
  <c r="T16" i="3"/>
  <c r="Q16" i="3"/>
  <c r="K16" i="3"/>
  <c r="L16" i="3" s="1"/>
  <c r="M16" i="3" s="1"/>
  <c r="H16" i="3"/>
  <c r="T15" i="3"/>
  <c r="Q15" i="3"/>
  <c r="T14" i="3"/>
  <c r="Q14" i="3"/>
  <c r="AB15" i="3" s="1"/>
  <c r="AA15" i="3" s="1"/>
  <c r="T13" i="3"/>
  <c r="Q13" i="3"/>
  <c r="T12" i="3"/>
  <c r="Q12" i="3"/>
  <c r="T11" i="3"/>
  <c r="Q11" i="3"/>
  <c r="T10" i="3"/>
  <c r="Q10" i="3"/>
  <c r="K10" i="3"/>
  <c r="L10" i="3" s="1"/>
  <c r="H10" i="3"/>
  <c r="I10" i="3" s="1"/>
  <c r="K54" i="3"/>
  <c r="K19" i="3"/>
  <c r="K45" i="3"/>
  <c r="K60" i="3"/>
  <c r="K44" i="3"/>
  <c r="K38" i="3"/>
  <c r="K24" i="3"/>
  <c r="K49" i="3"/>
  <c r="K33" i="3"/>
  <c r="K50" i="3"/>
  <c r="K27" i="3"/>
  <c r="K17" i="3"/>
  <c r="K18" i="3"/>
  <c r="K23" i="3"/>
  <c r="K42" i="3"/>
  <c r="K66" i="3"/>
  <c r="K51" i="3"/>
  <c r="K67" i="3"/>
  <c r="K29" i="3"/>
  <c r="K61" i="3"/>
  <c r="K53" i="3"/>
  <c r="K48" i="3"/>
  <c r="K47" i="3"/>
  <c r="K57" i="3"/>
  <c r="K12" i="3"/>
  <c r="K62" i="3"/>
  <c r="K56" i="3"/>
  <c r="K65" i="3"/>
  <c r="K43" i="3"/>
  <c r="K36" i="3"/>
  <c r="K20" i="3"/>
  <c r="K30" i="3"/>
  <c r="K59" i="3"/>
  <c r="K11" i="3"/>
  <c r="K25" i="3"/>
  <c r="K37" i="3"/>
  <c r="K35" i="3"/>
  <c r="K13" i="3"/>
  <c r="K39" i="3"/>
  <c r="K26" i="3"/>
  <c r="K63" i="3"/>
  <c r="K31" i="3"/>
  <c r="K69" i="3"/>
  <c r="K68" i="3"/>
  <c r="K41" i="3"/>
  <c r="K21" i="3"/>
  <c r="K15" i="3"/>
  <c r="K32" i="3"/>
  <c r="K55" i="3"/>
  <c r="K14" i="3"/>
  <c r="AB19" i="3" l="1"/>
  <c r="AA19" i="3" s="1"/>
  <c r="X19" i="3"/>
  <c r="Z19" i="3" s="1"/>
  <c r="AB22" i="3"/>
  <c r="AA22" i="3" s="1"/>
  <c r="X22" i="3"/>
  <c r="Y22" i="3" s="1"/>
  <c r="AB26" i="3"/>
  <c r="AA26" i="3" s="1"/>
  <c r="X26" i="3"/>
  <c r="N28" i="3"/>
  <c r="AB29" i="3"/>
  <c r="AA29" i="3" s="1"/>
  <c r="X29" i="3"/>
  <c r="AB28" i="3"/>
  <c r="AA28" i="3" s="1"/>
  <c r="X28" i="3"/>
  <c r="X32" i="3"/>
  <c r="AB32" i="3"/>
  <c r="AA32" i="3" s="1"/>
  <c r="AB33" i="3"/>
  <c r="AA33" i="3" s="1"/>
  <c r="X33" i="3"/>
  <c r="AB36" i="3"/>
  <c r="AA36" i="3" s="1"/>
  <c r="X36" i="3"/>
  <c r="AB43" i="3"/>
  <c r="AA43" i="3" s="1"/>
  <c r="X43" i="3"/>
  <c r="AB46" i="3"/>
  <c r="AA46" i="3" s="1"/>
  <c r="X46" i="3"/>
  <c r="AB50" i="3"/>
  <c r="AA50" i="3" s="1"/>
  <c r="X50" i="3"/>
  <c r="AB51" i="3"/>
  <c r="AA51" i="3" s="1"/>
  <c r="AB53" i="3"/>
  <c r="AA53" i="3" s="1"/>
  <c r="X53" i="3"/>
  <c r="AB52" i="3"/>
  <c r="AA52" i="3" s="1"/>
  <c r="X52" i="3"/>
  <c r="AB57" i="3"/>
  <c r="AA57" i="3" s="1"/>
  <c r="X57" i="3"/>
  <c r="AB60" i="3"/>
  <c r="AA60" i="3" s="1"/>
  <c r="X60" i="3"/>
  <c r="AB67" i="3"/>
  <c r="AA67" i="3" s="1"/>
  <c r="X67" i="3"/>
  <c r="N16" i="3"/>
  <c r="N40" i="3"/>
  <c r="N64" i="3"/>
  <c r="N22" i="3"/>
  <c r="M28" i="3"/>
  <c r="N52" i="3"/>
  <c r="N10" i="3"/>
  <c r="M10" i="3"/>
  <c r="AB10" i="3" s="1"/>
  <c r="AA10" i="3" s="1"/>
  <c r="Z25" i="3"/>
  <c r="Y25" i="3"/>
  <c r="Z32" i="3"/>
  <c r="Y32" i="3"/>
  <c r="AC32" i="3" s="1"/>
  <c r="AC22" i="3"/>
  <c r="AB25" i="3"/>
  <c r="AA25" i="3" s="1"/>
  <c r="Z26" i="3"/>
  <c r="Y26" i="3"/>
  <c r="Z57" i="3"/>
  <c r="Y57" i="3"/>
  <c r="AC57" i="3" s="1"/>
  <c r="AB16" i="3"/>
  <c r="AA16" i="3" s="1"/>
  <c r="Y19" i="3"/>
  <c r="X20" i="3"/>
  <c r="I22" i="3"/>
  <c r="Z22" i="3"/>
  <c r="Z29" i="3"/>
  <c r="Y29" i="3"/>
  <c r="AC29" i="3" s="1"/>
  <c r="AB42" i="3"/>
  <c r="AA42" i="3" s="1"/>
  <c r="X42" i="3"/>
  <c r="AB45" i="3"/>
  <c r="AA45" i="3" s="1"/>
  <c r="Z46" i="3"/>
  <c r="Y46" i="3"/>
  <c r="AC46" i="3" s="1"/>
  <c r="Z53" i="3"/>
  <c r="Y53" i="3"/>
  <c r="AC53" i="3" s="1"/>
  <c r="AB59" i="3"/>
  <c r="AA59" i="3" s="1"/>
  <c r="X59" i="3"/>
  <c r="AB58" i="3"/>
  <c r="AA58" i="3" s="1"/>
  <c r="X58" i="3"/>
  <c r="AB62" i="3"/>
  <c r="AA62" i="3" s="1"/>
  <c r="Z50" i="3"/>
  <c r="Y50" i="3"/>
  <c r="AC50" i="3" s="1"/>
  <c r="N58" i="3"/>
  <c r="M58" i="3"/>
  <c r="AB63" i="3"/>
  <c r="AA63" i="3" s="1"/>
  <c r="X63" i="3"/>
  <c r="Z67" i="3"/>
  <c r="Y67" i="3"/>
  <c r="X10" i="3"/>
  <c r="I16" i="3"/>
  <c r="X16" i="3" s="1"/>
  <c r="X21" i="3"/>
  <c r="AB23" i="3"/>
  <c r="AA23" i="3" s="1"/>
  <c r="X23" i="3"/>
  <c r="X24" i="3"/>
  <c r="AB27" i="3"/>
  <c r="AA27" i="3" s="1"/>
  <c r="Z36" i="3"/>
  <c r="Y36" i="3"/>
  <c r="AC36" i="3" s="1"/>
  <c r="AB49" i="3"/>
  <c r="AA49" i="3" s="1"/>
  <c r="X49" i="3"/>
  <c r="AB56" i="3"/>
  <c r="AA56" i="3" s="1"/>
  <c r="X56" i="3"/>
  <c r="AB66" i="3"/>
  <c r="AA66" i="3" s="1"/>
  <c r="X66" i="3"/>
  <c r="AB69" i="3"/>
  <c r="AA69" i="3" s="1"/>
  <c r="AB31" i="3"/>
  <c r="AA31" i="3" s="1"/>
  <c r="X31" i="3"/>
  <c r="AB35" i="3"/>
  <c r="AA35" i="3" s="1"/>
  <c r="X35" i="3"/>
  <c r="AB34" i="3"/>
  <c r="AA34" i="3" s="1"/>
  <c r="X34" i="3"/>
  <c r="X15" i="3"/>
  <c r="AB30" i="3"/>
  <c r="AA30" i="3" s="1"/>
  <c r="Z33" i="3"/>
  <c r="Y33" i="3"/>
  <c r="AC33" i="3" s="1"/>
  <c r="N34" i="3"/>
  <c r="M34" i="3"/>
  <c r="AB39" i="3"/>
  <c r="AA39" i="3" s="1"/>
  <c r="X39" i="3"/>
  <c r="Z43" i="3"/>
  <c r="Y43" i="3"/>
  <c r="AC43" i="3" s="1"/>
  <c r="N46" i="3"/>
  <c r="I46" i="3"/>
  <c r="Z60" i="3"/>
  <c r="Y60" i="3"/>
  <c r="AC60" i="3" s="1"/>
  <c r="X27" i="3"/>
  <c r="X30" i="3"/>
  <c r="X37" i="3"/>
  <c r="X40" i="3"/>
  <c r="AB40" i="3"/>
  <c r="AA40" i="3" s="1"/>
  <c r="X44" i="3"/>
  <c r="X47" i="3"/>
  <c r="AB47" i="3"/>
  <c r="AA47" i="3" s="1"/>
  <c r="X51" i="3"/>
  <c r="X54" i="3"/>
  <c r="X61" i="3"/>
  <c r="X64" i="3"/>
  <c r="AB64" i="3"/>
  <c r="AA64" i="3" s="1"/>
  <c r="X68" i="3"/>
  <c r="X38" i="3"/>
  <c r="I40" i="3"/>
  <c r="X41" i="3"/>
  <c r="X45" i="3"/>
  <c r="X48" i="3"/>
  <c r="X55" i="3"/>
  <c r="X62" i="3"/>
  <c r="I64" i="3"/>
  <c r="X65" i="3"/>
  <c r="X69" i="3"/>
  <c r="AC67" i="3" l="1"/>
  <c r="AC19" i="3"/>
  <c r="AC26" i="3"/>
  <c r="Z52" i="3"/>
  <c r="Y52" i="3"/>
  <c r="AC52" i="3" s="1"/>
  <c r="Z28" i="3"/>
  <c r="Y28" i="3"/>
  <c r="AC28" i="3" s="1"/>
  <c r="AC25" i="3"/>
  <c r="Z16" i="3"/>
  <c r="X17" i="3" s="1"/>
  <c r="Y16" i="3"/>
  <c r="AC16" i="3" s="1"/>
  <c r="Y62" i="3"/>
  <c r="AC62" i="3" s="1"/>
  <c r="Z62" i="3"/>
  <c r="Y41" i="3"/>
  <c r="AC41" i="3" s="1"/>
  <c r="Z41" i="3"/>
  <c r="Z51" i="3"/>
  <c r="Y51" i="3"/>
  <c r="AC51" i="3" s="1"/>
  <c r="Y27" i="3"/>
  <c r="AC27" i="3" s="1"/>
  <c r="Z27" i="3"/>
  <c r="Z66" i="3"/>
  <c r="Y66" i="3"/>
  <c r="AC66" i="3" s="1"/>
  <c r="Z49" i="3"/>
  <c r="Y49" i="3"/>
  <c r="AC49" i="3" s="1"/>
  <c r="Y21" i="3"/>
  <c r="AC21" i="3" s="1"/>
  <c r="Z21" i="3"/>
  <c r="Z63" i="3"/>
  <c r="Y63" i="3"/>
  <c r="AC63" i="3" s="1"/>
  <c r="Z42" i="3"/>
  <c r="Y42" i="3"/>
  <c r="AC42" i="3" s="1"/>
  <c r="AB17" i="3"/>
  <c r="AA17" i="3" s="1"/>
  <c r="Y69" i="3"/>
  <c r="AC69" i="3" s="1"/>
  <c r="Z69" i="3"/>
  <c r="Y55" i="3"/>
  <c r="AC55" i="3" s="1"/>
  <c r="Z55" i="3"/>
  <c r="Z64" i="3"/>
  <c r="Y64" i="3"/>
  <c r="AC64" i="3" s="1"/>
  <c r="Z40" i="3"/>
  <c r="Y40" i="3"/>
  <c r="AC40" i="3" s="1"/>
  <c r="Y34" i="3"/>
  <c r="AC34" i="3" s="1"/>
  <c r="Z34" i="3"/>
  <c r="Y31" i="3"/>
  <c r="AC31" i="3" s="1"/>
  <c r="Z31" i="3"/>
  <c r="Y24" i="3"/>
  <c r="AC24" i="3" s="1"/>
  <c r="Z24" i="3"/>
  <c r="Y10" i="3"/>
  <c r="AC10" i="3" s="1"/>
  <c r="Z10" i="3"/>
  <c r="X11" i="3" s="1"/>
  <c r="Z59" i="3"/>
  <c r="Y59" i="3"/>
  <c r="AC59" i="3" s="1"/>
  <c r="AB18" i="3"/>
  <c r="AA18" i="3" s="1"/>
  <c r="Y65" i="3"/>
  <c r="AC65" i="3" s="1"/>
  <c r="Z65" i="3"/>
  <c r="Y38" i="3"/>
  <c r="AC38" i="3" s="1"/>
  <c r="Z38" i="3"/>
  <c r="Z61" i="3"/>
  <c r="Y61" i="3"/>
  <c r="AC61" i="3" s="1"/>
  <c r="Z47" i="3"/>
  <c r="Y47" i="3"/>
  <c r="AC47" i="3" s="1"/>
  <c r="Z37" i="3"/>
  <c r="Y37" i="3"/>
  <c r="AC37" i="3" s="1"/>
  <c r="Z20" i="3"/>
  <c r="Y20" i="3"/>
  <c r="AC20" i="3" s="1"/>
  <c r="Y48" i="3"/>
  <c r="AC48" i="3" s="1"/>
  <c r="Z48" i="3"/>
  <c r="Z56" i="3"/>
  <c r="Y56" i="3"/>
  <c r="AC56" i="3" s="1"/>
  <c r="Y23" i="3"/>
  <c r="AC23" i="3" s="1"/>
  <c r="Z23" i="3"/>
  <c r="Y45" i="3"/>
  <c r="AC45" i="3" s="1"/>
  <c r="Z45" i="3"/>
  <c r="Z68" i="3"/>
  <c r="Y68" i="3"/>
  <c r="AC68" i="3" s="1"/>
  <c r="Z54" i="3"/>
  <c r="Y54" i="3"/>
  <c r="AC54" i="3" s="1"/>
  <c r="Z44" i="3"/>
  <c r="Y44" i="3"/>
  <c r="AC44" i="3" s="1"/>
  <c r="Y30" i="3"/>
  <c r="AC30" i="3" s="1"/>
  <c r="Z30" i="3"/>
  <c r="Z39" i="3"/>
  <c r="Y39" i="3"/>
  <c r="AC39" i="3" s="1"/>
  <c r="Z15" i="3"/>
  <c r="Y15" i="3"/>
  <c r="AC15" i="3" s="1"/>
  <c r="Z35" i="3"/>
  <c r="Y35" i="3"/>
  <c r="AC35" i="3" s="1"/>
  <c r="Y58" i="3"/>
  <c r="AC58" i="3" s="1"/>
  <c r="Z58" i="3"/>
  <c r="AB11" i="3"/>
  <c r="AB12" i="3" l="1"/>
  <c r="AA11" i="3"/>
  <c r="Y11" i="3"/>
  <c r="Z11" i="3"/>
  <c r="X12" i="3" s="1"/>
  <c r="Y17" i="3"/>
  <c r="AC17" i="3" s="1"/>
  <c r="Z17" i="3"/>
  <c r="X18" i="3" s="1"/>
  <c r="Z12" i="3" l="1"/>
  <c r="X13" i="3" s="1"/>
  <c r="Y12" i="3"/>
  <c r="AC11" i="3"/>
  <c r="Z18" i="3"/>
  <c r="Y18" i="3"/>
  <c r="AC18" i="3" s="1"/>
  <c r="AA12" i="3"/>
  <c r="AB13" i="3"/>
  <c r="AA13" i="3" l="1"/>
  <c r="AB14" i="3"/>
  <c r="AA14" i="3" s="1"/>
  <c r="AC12" i="3"/>
  <c r="Z13" i="3"/>
  <c r="X14" i="3" s="1"/>
  <c r="Y13" i="3"/>
  <c r="AC13" i="3" s="1"/>
  <c r="Y14" i="3" l="1"/>
  <c r="AC14" i="3" s="1"/>
  <c r="Z14" i="3"/>
  <c r="T69" i="2" l="1"/>
  <c r="Q69" i="2"/>
  <c r="T68" i="2"/>
  <c r="Q68" i="2"/>
  <c r="AB69" i="2" s="1"/>
  <c r="AA69" i="2" s="1"/>
  <c r="T67" i="2"/>
  <c r="Q67" i="2"/>
  <c r="AB68" i="2" s="1"/>
  <c r="AA68" i="2" s="1"/>
  <c r="T66" i="2"/>
  <c r="Q66" i="2"/>
  <c r="T65" i="2"/>
  <c r="Q65" i="2"/>
  <c r="T64" i="2"/>
  <c r="Q64" i="2"/>
  <c r="K64" i="2"/>
  <c r="L64" i="2" s="1"/>
  <c r="H64" i="2"/>
  <c r="I64" i="2" s="1"/>
  <c r="T63" i="2"/>
  <c r="Q63" i="2"/>
  <c r="T62" i="2"/>
  <c r="Q62" i="2"/>
  <c r="T61" i="2"/>
  <c r="Q61" i="2"/>
  <c r="AB62" i="2" s="1"/>
  <c r="AA62" i="2" s="1"/>
  <c r="T60" i="2"/>
  <c r="Q60" i="2"/>
  <c r="AB61" i="2" s="1"/>
  <c r="AA61" i="2" s="1"/>
  <c r="T59" i="2"/>
  <c r="Q59" i="2"/>
  <c r="T58" i="2"/>
  <c r="Q58" i="2"/>
  <c r="K58" i="2"/>
  <c r="L58" i="2" s="1"/>
  <c r="H58" i="2"/>
  <c r="I58" i="2" s="1"/>
  <c r="T57" i="2"/>
  <c r="Q57" i="2"/>
  <c r="T56" i="2"/>
  <c r="Q56" i="2"/>
  <c r="T55" i="2"/>
  <c r="Q55" i="2"/>
  <c r="T54" i="2"/>
  <c r="Q54" i="2"/>
  <c r="AB55" i="2" s="1"/>
  <c r="AA55" i="2" s="1"/>
  <c r="T53" i="2"/>
  <c r="Q53" i="2"/>
  <c r="AB54" i="2" s="1"/>
  <c r="AA54" i="2" s="1"/>
  <c r="T52" i="2"/>
  <c r="Q52" i="2"/>
  <c r="K52" i="2"/>
  <c r="L52" i="2" s="1"/>
  <c r="M52" i="2" s="1"/>
  <c r="H52" i="2"/>
  <c r="I52" i="2" s="1"/>
  <c r="T51" i="2"/>
  <c r="Q51" i="2"/>
  <c r="T50" i="2"/>
  <c r="Q50" i="2"/>
  <c r="AB51" i="2" s="1"/>
  <c r="AA51" i="2" s="1"/>
  <c r="T49" i="2"/>
  <c r="Q49" i="2"/>
  <c r="T48" i="2"/>
  <c r="Q48" i="2"/>
  <c r="T47" i="2"/>
  <c r="Q47" i="2"/>
  <c r="AB48" i="2" s="1"/>
  <c r="AA48" i="2" s="1"/>
  <c r="T46" i="2"/>
  <c r="Q46" i="2"/>
  <c r="K46" i="2"/>
  <c r="L46" i="2" s="1"/>
  <c r="M46" i="2" s="1"/>
  <c r="H46" i="2"/>
  <c r="T45" i="2"/>
  <c r="Q45" i="2"/>
  <c r="T44" i="2"/>
  <c r="Q44" i="2"/>
  <c r="T43" i="2"/>
  <c r="Q43" i="2"/>
  <c r="AB44" i="2" s="1"/>
  <c r="AA44" i="2" s="1"/>
  <c r="T42" i="2"/>
  <c r="Q42" i="2"/>
  <c r="T41" i="2"/>
  <c r="Q41" i="2"/>
  <c r="T40" i="2"/>
  <c r="Q40" i="2"/>
  <c r="AB40" i="2" s="1"/>
  <c r="AA40" i="2" s="1"/>
  <c r="K40" i="2"/>
  <c r="L40" i="2" s="1"/>
  <c r="H40" i="2"/>
  <c r="I40" i="2" s="1"/>
  <c r="T39" i="2"/>
  <c r="Q39" i="2"/>
  <c r="T38" i="2"/>
  <c r="Q38" i="2"/>
  <c r="T37" i="2"/>
  <c r="Q37" i="2"/>
  <c r="T36" i="2"/>
  <c r="Q36" i="2"/>
  <c r="AB37" i="2" s="1"/>
  <c r="AA37" i="2" s="1"/>
  <c r="T35" i="2"/>
  <c r="Q35" i="2"/>
  <c r="T34" i="2"/>
  <c r="Q34" i="2"/>
  <c r="K34" i="2"/>
  <c r="L34" i="2" s="1"/>
  <c r="M34" i="2" s="1"/>
  <c r="H34" i="2"/>
  <c r="T33" i="2"/>
  <c r="Q33" i="2"/>
  <c r="T32" i="2"/>
  <c r="Q32" i="2"/>
  <c r="T31" i="2"/>
  <c r="Q31" i="2"/>
  <c r="T30" i="2"/>
  <c r="Q30" i="2"/>
  <c r="T29" i="2"/>
  <c r="Q29" i="2"/>
  <c r="T28" i="2"/>
  <c r="Q28" i="2"/>
  <c r="K28" i="2"/>
  <c r="L28" i="2" s="1"/>
  <c r="H28" i="2"/>
  <c r="I28" i="2" s="1"/>
  <c r="T27" i="2"/>
  <c r="Q27" i="2"/>
  <c r="T26" i="2"/>
  <c r="Q26" i="2"/>
  <c r="T25" i="2"/>
  <c r="Q25" i="2"/>
  <c r="T24" i="2"/>
  <c r="Q24" i="2"/>
  <c r="T23" i="2"/>
  <c r="Q23" i="2"/>
  <c r="X24" i="2" s="1"/>
  <c r="T22" i="2"/>
  <c r="Q22" i="2"/>
  <c r="K22" i="2"/>
  <c r="L22" i="2" s="1"/>
  <c r="H22" i="2"/>
  <c r="I22" i="2" s="1"/>
  <c r="T21" i="2"/>
  <c r="Q21" i="2"/>
  <c r="T20" i="2"/>
  <c r="Q20" i="2"/>
  <c r="AB21" i="2" s="1"/>
  <c r="AA21" i="2" s="1"/>
  <c r="T19" i="2"/>
  <c r="Q19" i="2"/>
  <c r="AB20" i="2" s="1"/>
  <c r="AA20" i="2" s="1"/>
  <c r="T18" i="2"/>
  <c r="Q18" i="2"/>
  <c r="AB19" i="2" s="1"/>
  <c r="AA19" i="2" s="1"/>
  <c r="T17" i="2"/>
  <c r="Q17" i="2"/>
  <c r="T16" i="2"/>
  <c r="Q16" i="2"/>
  <c r="K16" i="2"/>
  <c r="L16" i="2" s="1"/>
  <c r="M16" i="2" s="1"/>
  <c r="H16" i="2"/>
  <c r="T15" i="2"/>
  <c r="Q15" i="2"/>
  <c r="T14" i="2"/>
  <c r="Q14" i="2"/>
  <c r="T13" i="2"/>
  <c r="Q13" i="2"/>
  <c r="AB14" i="2" s="1"/>
  <c r="AA14" i="2" s="1"/>
  <c r="T12" i="2"/>
  <c r="Q12" i="2"/>
  <c r="T11" i="2"/>
  <c r="Q11" i="2"/>
  <c r="AB12" i="2" s="1"/>
  <c r="AA12" i="2" s="1"/>
  <c r="T10" i="2"/>
  <c r="Q10" i="2"/>
  <c r="K10" i="2"/>
  <c r="L10" i="2" s="1"/>
  <c r="M10" i="2" s="1"/>
  <c r="AB10" i="2" s="1"/>
  <c r="H10" i="2"/>
  <c r="I10" i="2" s="1"/>
  <c r="X10" i="2" s="1"/>
  <c r="K38" i="2"/>
  <c r="K60" i="2"/>
  <c r="K42" i="2"/>
  <c r="K33" i="2"/>
  <c r="K20" i="2"/>
  <c r="K37" i="2"/>
  <c r="K21" i="2"/>
  <c r="K11" i="2"/>
  <c r="K57" i="2"/>
  <c r="K30" i="2"/>
  <c r="K32" i="2"/>
  <c r="K49" i="2"/>
  <c r="K43" i="2"/>
  <c r="K23" i="2"/>
  <c r="K65" i="2"/>
  <c r="K29" i="2"/>
  <c r="K26" i="2"/>
  <c r="K61" i="2"/>
  <c r="K24" i="2"/>
  <c r="K68" i="2"/>
  <c r="K12" i="2"/>
  <c r="K41" i="2"/>
  <c r="K13" i="2"/>
  <c r="K35" i="2"/>
  <c r="K56" i="2"/>
  <c r="K59" i="2"/>
  <c r="K55" i="2"/>
  <c r="K39" i="2"/>
  <c r="K45" i="2"/>
  <c r="K66" i="2"/>
  <c r="K62" i="2"/>
  <c r="K69" i="2"/>
  <c r="K63" i="2"/>
  <c r="K27" i="2"/>
  <c r="K18" i="2"/>
  <c r="K44" i="2"/>
  <c r="K53" i="2"/>
  <c r="K19" i="2"/>
  <c r="K50" i="2"/>
  <c r="K25" i="2"/>
  <c r="K15" i="2"/>
  <c r="K47" i="2"/>
  <c r="K17" i="2"/>
  <c r="K36" i="2"/>
  <c r="K67" i="2"/>
  <c r="K48" i="2"/>
  <c r="K31" i="2"/>
  <c r="K14" i="2"/>
  <c r="K51" i="2"/>
  <c r="K54" i="2"/>
  <c r="AB15" i="2" l="1"/>
  <c r="AA15" i="2" s="1"/>
  <c r="X15" i="2"/>
  <c r="Z15" i="2" s="1"/>
  <c r="N22" i="2"/>
  <c r="X22" i="2"/>
  <c r="AB25" i="2"/>
  <c r="AA25" i="2" s="1"/>
  <c r="X25" i="2"/>
  <c r="N28" i="2"/>
  <c r="X29" i="2"/>
  <c r="Y29" i="2" s="1"/>
  <c r="AB28" i="2"/>
  <c r="AA28" i="2" s="1"/>
  <c r="X28" i="2"/>
  <c r="AB33" i="2"/>
  <c r="AA33" i="2" s="1"/>
  <c r="X33" i="2"/>
  <c r="AB36" i="2"/>
  <c r="AA36" i="2" s="1"/>
  <c r="X36" i="2"/>
  <c r="AB43" i="2"/>
  <c r="AA43" i="2" s="1"/>
  <c r="X43" i="2"/>
  <c r="AB47" i="2"/>
  <c r="AA47" i="2" s="1"/>
  <c r="AB46" i="2"/>
  <c r="AA46" i="2" s="1"/>
  <c r="X46" i="2"/>
  <c r="AB50" i="2"/>
  <c r="AA50" i="2" s="1"/>
  <c r="X50" i="2"/>
  <c r="AB53" i="2"/>
  <c r="AA53" i="2" s="1"/>
  <c r="X53" i="2"/>
  <c r="AB52" i="2"/>
  <c r="AA52" i="2" s="1"/>
  <c r="X52" i="2"/>
  <c r="AB57" i="2"/>
  <c r="AA57" i="2" s="1"/>
  <c r="X57" i="2"/>
  <c r="AB60" i="2"/>
  <c r="AA60" i="2" s="1"/>
  <c r="X60" i="2"/>
  <c r="AB67" i="2"/>
  <c r="AA67" i="2" s="1"/>
  <c r="X67" i="2"/>
  <c r="N52" i="2"/>
  <c r="N16" i="2"/>
  <c r="N10" i="2"/>
  <c r="Z10" i="2"/>
  <c r="X11" i="2" s="1"/>
  <c r="Y10" i="2"/>
  <c r="AB17" i="2"/>
  <c r="Y22" i="2"/>
  <c r="Z22" i="2"/>
  <c r="AB11" i="2"/>
  <c r="AA11" i="2" s="1"/>
  <c r="AA10" i="2"/>
  <c r="Z24" i="2"/>
  <c r="Y24" i="2"/>
  <c r="AB27" i="2"/>
  <c r="AA27" i="2" s="1"/>
  <c r="X27" i="2"/>
  <c r="AB39" i="2"/>
  <c r="AA39" i="2" s="1"/>
  <c r="X39" i="2"/>
  <c r="AB38" i="2"/>
  <c r="AA38" i="2" s="1"/>
  <c r="X38" i="2"/>
  <c r="Z53" i="2"/>
  <c r="Y53" i="2"/>
  <c r="AC53" i="2" s="1"/>
  <c r="AB59" i="2"/>
  <c r="AA59" i="2" s="1"/>
  <c r="X59" i="2"/>
  <c r="AB58" i="2"/>
  <c r="AA58" i="2" s="1"/>
  <c r="X58" i="2"/>
  <c r="Z67" i="2"/>
  <c r="Y67" i="2"/>
  <c r="AC67" i="2" s="1"/>
  <c r="X12" i="2"/>
  <c r="Y15" i="2"/>
  <c r="AC15" i="2" s="1"/>
  <c r="X19" i="2"/>
  <c r="M22" i="2"/>
  <c r="AB22" i="2" s="1"/>
  <c r="AA22" i="2" s="1"/>
  <c r="AB26" i="2"/>
  <c r="AA26" i="2" s="1"/>
  <c r="M28" i="2"/>
  <c r="Z29" i="2"/>
  <c r="Z33" i="2"/>
  <c r="Y33" i="2"/>
  <c r="AC33" i="2" s="1"/>
  <c r="AB35" i="2"/>
  <c r="AA35" i="2" s="1"/>
  <c r="X35" i="2"/>
  <c r="AB34" i="2"/>
  <c r="AA34" i="2" s="1"/>
  <c r="X34" i="2"/>
  <c r="Z43" i="2"/>
  <c r="Y43" i="2"/>
  <c r="AC43" i="2" s="1"/>
  <c r="N46" i="2"/>
  <c r="I46" i="2"/>
  <c r="Z50" i="2"/>
  <c r="Y50" i="2"/>
  <c r="AC50" i="2" s="1"/>
  <c r="AB56" i="2"/>
  <c r="AA56" i="2" s="1"/>
  <c r="X56" i="2"/>
  <c r="X13" i="2"/>
  <c r="AB13" i="2"/>
  <c r="AA13" i="2" s="1"/>
  <c r="AB16" i="2"/>
  <c r="AA16" i="2" s="1"/>
  <c r="X20" i="2"/>
  <c r="AB24" i="2"/>
  <c r="AA24" i="2" s="1"/>
  <c r="X26" i="2"/>
  <c r="AB30" i="2"/>
  <c r="AA30" i="2" s="1"/>
  <c r="X30" i="2"/>
  <c r="AB29" i="2"/>
  <c r="AA29" i="2" s="1"/>
  <c r="AC29" i="2" s="1"/>
  <c r="AB45" i="2"/>
  <c r="AA45" i="2" s="1"/>
  <c r="X45" i="2"/>
  <c r="Z46" i="2"/>
  <c r="Y46" i="2"/>
  <c r="AC46" i="2" s="1"/>
  <c r="Z60" i="2"/>
  <c r="Y60" i="2"/>
  <c r="AC60" i="2" s="1"/>
  <c r="N64" i="2"/>
  <c r="M64" i="2"/>
  <c r="AB66" i="2"/>
  <c r="AA66" i="2" s="1"/>
  <c r="X66" i="2"/>
  <c r="X14" i="2"/>
  <c r="I16" i="2"/>
  <c r="X16" i="2" s="1"/>
  <c r="X21" i="2"/>
  <c r="AB23" i="2"/>
  <c r="AA23" i="2" s="1"/>
  <c r="X23" i="2"/>
  <c r="AB32" i="2"/>
  <c r="AA32" i="2" s="1"/>
  <c r="X32" i="2"/>
  <c r="AB31" i="2"/>
  <c r="AA31" i="2" s="1"/>
  <c r="X31" i="2"/>
  <c r="N34" i="2"/>
  <c r="Z36" i="2"/>
  <c r="Y36" i="2"/>
  <c r="AC36" i="2" s="1"/>
  <c r="N40" i="2"/>
  <c r="M40" i="2"/>
  <c r="AB42" i="2"/>
  <c r="AA42" i="2" s="1"/>
  <c r="X42" i="2"/>
  <c r="AB41" i="2"/>
  <c r="AA41" i="2" s="1"/>
  <c r="X41" i="2"/>
  <c r="AB49" i="2"/>
  <c r="AA49" i="2" s="1"/>
  <c r="X49" i="2"/>
  <c r="Z57" i="2"/>
  <c r="Y57" i="2"/>
  <c r="AC57" i="2" s="1"/>
  <c r="N58" i="2"/>
  <c r="M58" i="2"/>
  <c r="AB63" i="2"/>
  <c r="AA63" i="2" s="1"/>
  <c r="X63" i="2"/>
  <c r="AB65" i="2"/>
  <c r="AA65" i="2" s="1"/>
  <c r="X37" i="2"/>
  <c r="X40" i="2"/>
  <c r="X44" i="2"/>
  <c r="X47" i="2"/>
  <c r="X51" i="2"/>
  <c r="X54" i="2"/>
  <c r="X61" i="2"/>
  <c r="X64" i="2"/>
  <c r="AB64" i="2"/>
  <c r="AA64" i="2" s="1"/>
  <c r="X68" i="2"/>
  <c r="X48" i="2"/>
  <c r="X55" i="2"/>
  <c r="X62" i="2"/>
  <c r="X65" i="2"/>
  <c r="X69" i="2"/>
  <c r="I34" i="2"/>
  <c r="Z52" i="2" l="1"/>
  <c r="Y52" i="2"/>
  <c r="AC52" i="2" s="1"/>
  <c r="Z28" i="2"/>
  <c r="Y28" i="2"/>
  <c r="AC28" i="2" s="1"/>
  <c r="Z25" i="2"/>
  <c r="Y25" i="2"/>
  <c r="AC25" i="2" s="1"/>
  <c r="AC22" i="2"/>
  <c r="Y16" i="2"/>
  <c r="AC16" i="2" s="1"/>
  <c r="Z16" i="2"/>
  <c r="X17" i="2" s="1"/>
  <c r="Y65" i="2"/>
  <c r="AC65" i="2" s="1"/>
  <c r="Z65" i="2"/>
  <c r="Z54" i="2"/>
  <c r="Y54" i="2"/>
  <c r="AC54" i="2" s="1"/>
  <c r="Y31" i="2"/>
  <c r="AC31" i="2" s="1"/>
  <c r="Z31" i="2"/>
  <c r="Z35" i="2"/>
  <c r="Y35" i="2"/>
  <c r="AC35" i="2" s="1"/>
  <c r="Z19" i="2"/>
  <c r="Y19" i="2"/>
  <c r="AC19" i="2" s="1"/>
  <c r="Z27" i="2"/>
  <c r="Y27" i="2"/>
  <c r="AC27" i="2" s="1"/>
  <c r="Y62" i="2"/>
  <c r="AC62" i="2" s="1"/>
  <c r="Z62" i="2"/>
  <c r="Z51" i="2"/>
  <c r="Y51" i="2"/>
  <c r="AC51" i="2" s="1"/>
  <c r="Z37" i="2"/>
  <c r="Y37" i="2"/>
  <c r="AC37" i="2" s="1"/>
  <c r="Z49" i="2"/>
  <c r="Y49" i="2"/>
  <c r="AC49" i="2" s="1"/>
  <c r="Z42" i="2"/>
  <c r="Y42" i="2"/>
  <c r="AC42" i="2" s="1"/>
  <c r="Z14" i="2"/>
  <c r="Y14" i="2"/>
  <c r="AC14" i="2" s="1"/>
  <c r="Z30" i="2"/>
  <c r="Y30" i="2"/>
  <c r="AC30" i="2" s="1"/>
  <c r="Y20" i="2"/>
  <c r="AC20" i="2" s="1"/>
  <c r="Z20" i="2"/>
  <c r="Y13" i="2"/>
  <c r="AC13" i="2" s="1"/>
  <c r="Z13" i="2"/>
  <c r="Y58" i="2"/>
  <c r="AC58" i="2" s="1"/>
  <c r="Z58" i="2"/>
  <c r="Z39" i="2"/>
  <c r="Y39" i="2"/>
  <c r="AC39" i="2" s="1"/>
  <c r="AB18" i="2"/>
  <c r="AA18" i="2" s="1"/>
  <c r="AA17" i="2"/>
  <c r="Z68" i="2"/>
  <c r="Y68" i="2"/>
  <c r="AC68" i="2" s="1"/>
  <c r="Z40" i="2"/>
  <c r="Y40" i="2"/>
  <c r="AC40" i="2" s="1"/>
  <c r="Z64" i="2"/>
  <c r="Y64" i="2"/>
  <c r="AC64" i="2" s="1"/>
  <c r="Z32" i="2"/>
  <c r="Y32" i="2"/>
  <c r="AC32" i="2" s="1"/>
  <c r="Y21" i="2"/>
  <c r="AC21" i="2" s="1"/>
  <c r="Z21" i="2"/>
  <c r="Z66" i="2"/>
  <c r="Y66" i="2"/>
  <c r="AC66" i="2" s="1"/>
  <c r="Y45" i="2"/>
  <c r="AC45" i="2" s="1"/>
  <c r="Z45" i="2"/>
  <c r="Z56" i="2"/>
  <c r="Y56" i="2"/>
  <c r="AC56" i="2" s="1"/>
  <c r="Y34" i="2"/>
  <c r="AC34" i="2" s="1"/>
  <c r="Z34" i="2"/>
  <c r="Z12" i="2"/>
  <c r="Y12" i="2"/>
  <c r="AC12" i="2" s="1"/>
  <c r="AC24" i="2"/>
  <c r="AC10" i="2"/>
  <c r="Z23" i="2"/>
  <c r="Y23" i="2"/>
  <c r="AC23" i="2" s="1"/>
  <c r="Y55" i="2"/>
  <c r="AC55" i="2" s="1"/>
  <c r="Z55" i="2"/>
  <c r="Z47" i="2"/>
  <c r="Y47" i="2"/>
  <c r="AC47" i="2" s="1"/>
  <c r="Y69" i="2"/>
  <c r="AC69" i="2" s="1"/>
  <c r="Z69" i="2"/>
  <c r="Y48" i="2"/>
  <c r="AC48" i="2" s="1"/>
  <c r="Z48" i="2"/>
  <c r="Z61" i="2"/>
  <c r="Y61" i="2"/>
  <c r="AC61" i="2" s="1"/>
  <c r="Z44" i="2"/>
  <c r="Y44" i="2"/>
  <c r="AC44" i="2" s="1"/>
  <c r="Z63" i="2"/>
  <c r="Y63" i="2"/>
  <c r="AC63" i="2" s="1"/>
  <c r="Y41" i="2"/>
  <c r="AC41" i="2" s="1"/>
  <c r="Z41" i="2"/>
  <c r="Y26" i="2"/>
  <c r="AC26" i="2" s="1"/>
  <c r="Z26" i="2"/>
  <c r="Z59" i="2"/>
  <c r="Y59" i="2"/>
  <c r="AC59" i="2" s="1"/>
  <c r="Y38" i="2"/>
  <c r="AC38" i="2" s="1"/>
  <c r="Z38" i="2"/>
  <c r="Z11" i="2"/>
  <c r="Y11" i="2"/>
  <c r="AC11" i="2" s="1"/>
  <c r="Z17" i="2" l="1"/>
  <c r="X18" i="2" s="1"/>
  <c r="Y17" i="2"/>
  <c r="AC17" i="2" s="1"/>
  <c r="Z18" i="2" l="1"/>
  <c r="Y18" i="2"/>
  <c r="AC18" i="2" s="1"/>
  <c r="T69" i="1" l="1"/>
  <c r="Q69" i="1"/>
  <c r="T68" i="1"/>
  <c r="Q68" i="1"/>
  <c r="T67" i="1"/>
  <c r="Q67" i="1"/>
  <c r="AB68" i="1" s="1"/>
  <c r="AA68" i="1" s="1"/>
  <c r="T66" i="1"/>
  <c r="Q66" i="1"/>
  <c r="T65" i="1"/>
  <c r="Q65" i="1"/>
  <c r="T64" i="1"/>
  <c r="Q64" i="1"/>
  <c r="AB64" i="1" s="1"/>
  <c r="AA64" i="1" s="1"/>
  <c r="K64" i="1"/>
  <c r="L64" i="1" s="1"/>
  <c r="H64" i="1"/>
  <c r="I64" i="1" s="1"/>
  <c r="T63" i="1"/>
  <c r="Q63" i="1"/>
  <c r="T62" i="1"/>
  <c r="Q62" i="1"/>
  <c r="T61" i="1"/>
  <c r="Q61" i="1"/>
  <c r="AB62" i="1" s="1"/>
  <c r="AA62" i="1" s="1"/>
  <c r="T60" i="1"/>
  <c r="Q60" i="1"/>
  <c r="AB61" i="1" s="1"/>
  <c r="AA61" i="1" s="1"/>
  <c r="T59" i="1"/>
  <c r="Q59" i="1"/>
  <c r="T58" i="1"/>
  <c r="Q58" i="1"/>
  <c r="K58" i="1"/>
  <c r="L58" i="1" s="1"/>
  <c r="M58" i="1" s="1"/>
  <c r="H58" i="1"/>
  <c r="T57" i="1"/>
  <c r="Q57" i="1"/>
  <c r="T56" i="1"/>
  <c r="Q56" i="1"/>
  <c r="T55" i="1"/>
  <c r="Q55" i="1"/>
  <c r="T54" i="1"/>
  <c r="Q54" i="1"/>
  <c r="T53" i="1"/>
  <c r="Q53" i="1"/>
  <c r="AB54" i="1" s="1"/>
  <c r="AA54" i="1" s="1"/>
  <c r="T52" i="1"/>
  <c r="Q52" i="1"/>
  <c r="K52" i="1"/>
  <c r="L52" i="1" s="1"/>
  <c r="H52" i="1"/>
  <c r="I52" i="1" s="1"/>
  <c r="T51" i="1"/>
  <c r="Q51" i="1"/>
  <c r="T50" i="1"/>
  <c r="Q50" i="1"/>
  <c r="AB51" i="1" s="1"/>
  <c r="AA51" i="1" s="1"/>
  <c r="T49" i="1"/>
  <c r="Q49" i="1"/>
  <c r="T48" i="1"/>
  <c r="Q48" i="1"/>
  <c r="T47" i="1"/>
  <c r="Q47" i="1"/>
  <c r="T46" i="1"/>
  <c r="Q46" i="1"/>
  <c r="K46" i="1"/>
  <c r="L46" i="1" s="1"/>
  <c r="M46" i="1" s="1"/>
  <c r="H46" i="1"/>
  <c r="T45" i="1"/>
  <c r="Q45" i="1"/>
  <c r="T44" i="1"/>
  <c r="Q44" i="1"/>
  <c r="T43" i="1"/>
  <c r="Q43" i="1"/>
  <c r="AB44" i="1" s="1"/>
  <c r="AA44" i="1" s="1"/>
  <c r="T42" i="1"/>
  <c r="Q42" i="1"/>
  <c r="T41" i="1"/>
  <c r="Q41" i="1"/>
  <c r="AB42" i="1" s="1"/>
  <c r="AA42" i="1" s="1"/>
  <c r="T40" i="1"/>
  <c r="Q40" i="1"/>
  <c r="K40" i="1"/>
  <c r="L40" i="1" s="1"/>
  <c r="H40" i="1"/>
  <c r="I40" i="1" s="1"/>
  <c r="T39" i="1"/>
  <c r="Q39" i="1"/>
  <c r="T38" i="1"/>
  <c r="Q38" i="1"/>
  <c r="X39" i="1" s="1"/>
  <c r="T37" i="1"/>
  <c r="Q37" i="1"/>
  <c r="T36" i="1"/>
  <c r="Q36" i="1"/>
  <c r="T35" i="1"/>
  <c r="Q35" i="1"/>
  <c r="T34" i="1"/>
  <c r="Q34" i="1"/>
  <c r="AB35" i="1" s="1"/>
  <c r="AA35" i="1" s="1"/>
  <c r="K34" i="1"/>
  <c r="L34" i="1" s="1"/>
  <c r="M34" i="1" s="1"/>
  <c r="H34" i="1"/>
  <c r="I34" i="1" s="1"/>
  <c r="T33" i="1"/>
  <c r="Q33" i="1"/>
  <c r="T32" i="1"/>
  <c r="Q32" i="1"/>
  <c r="T31" i="1"/>
  <c r="Q31" i="1"/>
  <c r="T30" i="1"/>
  <c r="Q30" i="1"/>
  <c r="X31" i="1" s="1"/>
  <c r="T29" i="1"/>
  <c r="Q29" i="1"/>
  <c r="T28" i="1"/>
  <c r="Q28" i="1"/>
  <c r="K28" i="1"/>
  <c r="L28" i="1" s="1"/>
  <c r="M28" i="1" s="1"/>
  <c r="H28" i="1"/>
  <c r="T27" i="1"/>
  <c r="Q27" i="1"/>
  <c r="T26" i="1"/>
  <c r="Q26" i="1"/>
  <c r="T25" i="1"/>
  <c r="Q25" i="1"/>
  <c r="T24" i="1"/>
  <c r="Q24" i="1"/>
  <c r="T23" i="1"/>
  <c r="Q23" i="1"/>
  <c r="T22" i="1"/>
  <c r="Q22" i="1"/>
  <c r="K22" i="1"/>
  <c r="L22" i="1" s="1"/>
  <c r="M22" i="1" s="1"/>
  <c r="H22" i="1"/>
  <c r="T21" i="1"/>
  <c r="Q21" i="1"/>
  <c r="T20" i="1"/>
  <c r="Q20" i="1"/>
  <c r="T19" i="1"/>
  <c r="Q19" i="1"/>
  <c r="AB20" i="1" s="1"/>
  <c r="AA20" i="1" s="1"/>
  <c r="T18" i="1"/>
  <c r="Q18" i="1"/>
  <c r="T17" i="1"/>
  <c r="Q17" i="1"/>
  <c r="AB18" i="1" s="1"/>
  <c r="AA18" i="1" s="1"/>
  <c r="T16" i="1"/>
  <c r="Q16" i="1"/>
  <c r="K16" i="1"/>
  <c r="L16" i="1" s="1"/>
  <c r="H16" i="1"/>
  <c r="I16" i="1" s="1"/>
  <c r="X16" i="1" s="1"/>
  <c r="T15" i="1"/>
  <c r="Q15" i="1"/>
  <c r="T14" i="1"/>
  <c r="Q14" i="1"/>
  <c r="AB15" i="1" s="1"/>
  <c r="AA15" i="1" s="1"/>
  <c r="T13" i="1"/>
  <c r="Q13" i="1"/>
  <c r="T12" i="1"/>
  <c r="Q12" i="1"/>
  <c r="AB13" i="1" s="1"/>
  <c r="AA13" i="1" s="1"/>
  <c r="T11" i="1"/>
  <c r="Q11" i="1"/>
  <c r="T10" i="1"/>
  <c r="Q10" i="1"/>
  <c r="AB11" i="1" s="1"/>
  <c r="AA11" i="1" s="1"/>
  <c r="K10" i="1"/>
  <c r="L10" i="1" s="1"/>
  <c r="M10" i="1" s="1"/>
  <c r="AB10" i="1" s="1"/>
  <c r="AA10" i="1" s="1"/>
  <c r="H10" i="1"/>
  <c r="K20" i="1"/>
  <c r="K23" i="1"/>
  <c r="K36" i="1"/>
  <c r="K45" i="1"/>
  <c r="K53" i="1"/>
  <c r="K19" i="1"/>
  <c r="K31" i="1"/>
  <c r="K69" i="1"/>
  <c r="K37" i="1"/>
  <c r="K13" i="1"/>
  <c r="K35" i="1"/>
  <c r="K42" i="1"/>
  <c r="K50" i="1"/>
  <c r="K54" i="1"/>
  <c r="K33" i="1"/>
  <c r="K25" i="1"/>
  <c r="K56" i="1"/>
  <c r="K12" i="1"/>
  <c r="K17" i="1"/>
  <c r="K66" i="1"/>
  <c r="K68" i="1"/>
  <c r="K32" i="1"/>
  <c r="K67" i="1"/>
  <c r="K39" i="1"/>
  <c r="K51" i="1"/>
  <c r="K60" i="1"/>
  <c r="K11" i="1"/>
  <c r="K43" i="1"/>
  <c r="K65" i="1"/>
  <c r="K24" i="1"/>
  <c r="K55" i="1"/>
  <c r="K15" i="1"/>
  <c r="K21" i="1"/>
  <c r="K29" i="1"/>
  <c r="K61" i="1"/>
  <c r="K26" i="1"/>
  <c r="K38" i="1"/>
  <c r="K59" i="1"/>
  <c r="K27" i="1"/>
  <c r="K48" i="1"/>
  <c r="K14" i="1"/>
  <c r="K49" i="1"/>
  <c r="K57" i="1"/>
  <c r="K41" i="1"/>
  <c r="K44" i="1"/>
  <c r="K18" i="1"/>
  <c r="K47" i="1"/>
  <c r="K63" i="1"/>
  <c r="K62" i="1"/>
  <c r="K30" i="1"/>
  <c r="AB14" i="1" l="1"/>
  <c r="AA14" i="1" s="1"/>
  <c r="X14" i="1"/>
  <c r="Z14" i="1" s="1"/>
  <c r="AB17" i="1"/>
  <c r="AA17" i="1" s="1"/>
  <c r="X17" i="1"/>
  <c r="Z17" i="1" s="1"/>
  <c r="AB21" i="1"/>
  <c r="AA21" i="1" s="1"/>
  <c r="X21" i="1"/>
  <c r="Z21" i="1" s="1"/>
  <c r="AB24" i="1"/>
  <c r="AA24" i="1" s="1"/>
  <c r="X24" i="1"/>
  <c r="Z24" i="1" s="1"/>
  <c r="AB25" i="1"/>
  <c r="AA25" i="1" s="1"/>
  <c r="X25" i="1"/>
  <c r="Z25" i="1" s="1"/>
  <c r="AB26" i="1"/>
  <c r="AA26" i="1" s="1"/>
  <c r="X26" i="1"/>
  <c r="AB29" i="1"/>
  <c r="AA29" i="1" s="1"/>
  <c r="AB28" i="1"/>
  <c r="AA28" i="1" s="1"/>
  <c r="X28" i="1"/>
  <c r="Z28" i="1" s="1"/>
  <c r="X29" i="1"/>
  <c r="AB32" i="1"/>
  <c r="AA32" i="1" s="1"/>
  <c r="X32" i="1"/>
  <c r="AB33" i="1"/>
  <c r="AA33" i="1" s="1"/>
  <c r="X33" i="1"/>
  <c r="AB36" i="1"/>
  <c r="AA36" i="1" s="1"/>
  <c r="X36" i="1"/>
  <c r="AB43" i="1"/>
  <c r="AA43" i="1" s="1"/>
  <c r="X43" i="1"/>
  <c r="AB47" i="1"/>
  <c r="AA47" i="1" s="1"/>
  <c r="AB46" i="1"/>
  <c r="AA46" i="1" s="1"/>
  <c r="X46" i="1"/>
  <c r="AB50" i="1"/>
  <c r="AA50" i="1" s="1"/>
  <c r="X50" i="1"/>
  <c r="AB53" i="1"/>
  <c r="AA53" i="1" s="1"/>
  <c r="X53" i="1"/>
  <c r="AB52" i="1"/>
  <c r="AA52" i="1" s="1"/>
  <c r="X52" i="1"/>
  <c r="AB57" i="1"/>
  <c r="AA57" i="1" s="1"/>
  <c r="X57" i="1"/>
  <c r="AB60" i="1"/>
  <c r="AA60" i="1" s="1"/>
  <c r="X60" i="1"/>
  <c r="AB67" i="1"/>
  <c r="AA67" i="1" s="1"/>
  <c r="X67" i="1"/>
  <c r="N10" i="1"/>
  <c r="N34" i="1"/>
  <c r="N58" i="1"/>
  <c r="M16" i="1"/>
  <c r="AB16" i="1" s="1"/>
  <c r="AA16" i="1" s="1"/>
  <c r="N16" i="1"/>
  <c r="M52" i="1"/>
  <c r="N52" i="1"/>
  <c r="N28" i="1"/>
  <c r="Y31" i="1"/>
  <c r="Z31" i="1"/>
  <c r="Z16" i="1"/>
  <c r="Y16" i="1"/>
  <c r="N22" i="1"/>
  <c r="Y29" i="1"/>
  <c r="AC29" i="1" s="1"/>
  <c r="Z29" i="1"/>
  <c r="Z39" i="1"/>
  <c r="Y39" i="1"/>
  <c r="AB22" i="1"/>
  <c r="AA22" i="1" s="1"/>
  <c r="X42" i="1"/>
  <c r="AB49" i="1"/>
  <c r="AA49" i="1" s="1"/>
  <c r="X49" i="1"/>
  <c r="Z57" i="1"/>
  <c r="Y57" i="1"/>
  <c r="AC57" i="1" s="1"/>
  <c r="AB59" i="1"/>
  <c r="AA59" i="1" s="1"/>
  <c r="X59" i="1"/>
  <c r="AB58" i="1"/>
  <c r="AA58" i="1" s="1"/>
  <c r="X58" i="1"/>
  <c r="Z67" i="1"/>
  <c r="Y67" i="1"/>
  <c r="AC67" i="1" s="1"/>
  <c r="I10" i="1"/>
  <c r="X10" i="1" s="1"/>
  <c r="X11" i="1"/>
  <c r="Y14" i="1"/>
  <c r="AC14" i="1" s="1"/>
  <c r="X15" i="1"/>
  <c r="Y17" i="1"/>
  <c r="AC17" i="1" s="1"/>
  <c r="X18" i="1"/>
  <c r="Y21" i="1"/>
  <c r="Y24" i="1"/>
  <c r="AC24" i="1" s="1"/>
  <c r="Y25" i="1"/>
  <c r="AC25" i="1" s="1"/>
  <c r="AB27" i="1"/>
  <c r="AA27" i="1" s="1"/>
  <c r="X27" i="1"/>
  <c r="AB34" i="1"/>
  <c r="AA34" i="1" s="1"/>
  <c r="X34" i="1"/>
  <c r="X35" i="1"/>
  <c r="AB37" i="1"/>
  <c r="AA37" i="1" s="1"/>
  <c r="AB39" i="1"/>
  <c r="AA39" i="1" s="1"/>
  <c r="Z43" i="1"/>
  <c r="Y43" i="1"/>
  <c r="AC43" i="1" s="1"/>
  <c r="N46" i="1"/>
  <c r="I46" i="1"/>
  <c r="AB48" i="1"/>
  <c r="AA48" i="1" s="1"/>
  <c r="Z53" i="1"/>
  <c r="Y53" i="1"/>
  <c r="AC53" i="1" s="1"/>
  <c r="AB69" i="1"/>
  <c r="AA69" i="1" s="1"/>
  <c r="X69" i="1"/>
  <c r="AB23" i="1"/>
  <c r="AA23" i="1" s="1"/>
  <c r="X23" i="1"/>
  <c r="X19" i="1"/>
  <c r="AB19" i="1"/>
  <c r="AA19" i="1" s="1"/>
  <c r="AB31" i="1"/>
  <c r="AA31" i="1" s="1"/>
  <c r="Z33" i="1"/>
  <c r="Y33" i="1"/>
  <c r="AC33" i="1" s="1"/>
  <c r="AB38" i="1"/>
  <c r="AA38" i="1" s="1"/>
  <c r="X38" i="1"/>
  <c r="N40" i="1"/>
  <c r="M40" i="1"/>
  <c r="Z50" i="1"/>
  <c r="Y50" i="1"/>
  <c r="AC50" i="1" s="1"/>
  <c r="AB56" i="1"/>
  <c r="AA56" i="1" s="1"/>
  <c r="X56" i="1"/>
  <c r="Z60" i="1"/>
  <c r="Y60" i="1"/>
  <c r="AC60" i="1" s="1"/>
  <c r="N64" i="1"/>
  <c r="M64" i="1"/>
  <c r="AB66" i="1"/>
  <c r="AA66" i="1" s="1"/>
  <c r="X66" i="1"/>
  <c r="AB65" i="1"/>
  <c r="AA65" i="1" s="1"/>
  <c r="X65" i="1"/>
  <c r="X12" i="1"/>
  <c r="AB12" i="1"/>
  <c r="AA12" i="1" s="1"/>
  <c r="X13" i="1"/>
  <c r="X20" i="1"/>
  <c r="I22" i="1"/>
  <c r="X22" i="1" s="1"/>
  <c r="I28" i="1"/>
  <c r="Y28" i="1"/>
  <c r="AC28" i="1" s="1"/>
  <c r="AB30" i="1"/>
  <c r="AA30" i="1" s="1"/>
  <c r="X30" i="1"/>
  <c r="Z36" i="1"/>
  <c r="Y36" i="1"/>
  <c r="AC36" i="1" s="1"/>
  <c r="AB41" i="1"/>
  <c r="AA41" i="1" s="1"/>
  <c r="X41" i="1"/>
  <c r="AB40" i="1"/>
  <c r="AA40" i="1" s="1"/>
  <c r="X40" i="1"/>
  <c r="AB45" i="1"/>
  <c r="AA45" i="1" s="1"/>
  <c r="Z46" i="1"/>
  <c r="Y46" i="1"/>
  <c r="AC46" i="1" s="1"/>
  <c r="AB55" i="1"/>
  <c r="AA55" i="1" s="1"/>
  <c r="AB63" i="1"/>
  <c r="AA63" i="1" s="1"/>
  <c r="X63" i="1"/>
  <c r="X37" i="1"/>
  <c r="X44" i="1"/>
  <c r="X47" i="1"/>
  <c r="X51" i="1"/>
  <c r="X54" i="1"/>
  <c r="X61" i="1"/>
  <c r="X64" i="1"/>
  <c r="X68" i="1"/>
  <c r="X45" i="1"/>
  <c r="X48" i="1"/>
  <c r="X55" i="1"/>
  <c r="X62" i="1"/>
  <c r="I58" i="1"/>
  <c r="AC21" i="1" l="1"/>
  <c r="Z52" i="1"/>
  <c r="Y52" i="1"/>
  <c r="AC52" i="1" s="1"/>
  <c r="Z32" i="1"/>
  <c r="Y32" i="1"/>
  <c r="AC32" i="1" s="1"/>
  <c r="Y26" i="1"/>
  <c r="AC26" i="1" s="1"/>
  <c r="Z26" i="1"/>
  <c r="AC16" i="1"/>
  <c r="Y22" i="1"/>
  <c r="AC22" i="1" s="1"/>
  <c r="Z22" i="1"/>
  <c r="Z47" i="1"/>
  <c r="Y47" i="1"/>
  <c r="AC47" i="1" s="1"/>
  <c r="Y48" i="1"/>
  <c r="AC48" i="1" s="1"/>
  <c r="Z48" i="1"/>
  <c r="Z61" i="1"/>
  <c r="Y61" i="1"/>
  <c r="AC61" i="1" s="1"/>
  <c r="Z44" i="1"/>
  <c r="Y44" i="1"/>
  <c r="AC44" i="1" s="1"/>
  <c r="Y40" i="1"/>
  <c r="AC40" i="1" s="1"/>
  <c r="Z40" i="1"/>
  <c r="Y20" i="1"/>
  <c r="AC20" i="1" s="1"/>
  <c r="Z20" i="1"/>
  <c r="Y65" i="1"/>
  <c r="AC65" i="1" s="1"/>
  <c r="Z65" i="1"/>
  <c r="Z56" i="1"/>
  <c r="Y56" i="1"/>
  <c r="AC56" i="1" s="1"/>
  <c r="Y69" i="1"/>
  <c r="AC69" i="1" s="1"/>
  <c r="Z69" i="1"/>
  <c r="Y34" i="1"/>
  <c r="AC34" i="1" s="1"/>
  <c r="Z34" i="1"/>
  <c r="Z10" i="1"/>
  <c r="Y10" i="1"/>
  <c r="AC10" i="1" s="1"/>
  <c r="Y12" i="1"/>
  <c r="AC12" i="1" s="1"/>
  <c r="Z12" i="1"/>
  <c r="Z35" i="1"/>
  <c r="Y35" i="1"/>
  <c r="AC35" i="1" s="1"/>
  <c r="Z18" i="1"/>
  <c r="Y18" i="1"/>
  <c r="AC18" i="1" s="1"/>
  <c r="Z11" i="1"/>
  <c r="Y11" i="1"/>
  <c r="AC11" i="1" s="1"/>
  <c r="Y58" i="1"/>
  <c r="AC58" i="1" s="1"/>
  <c r="Z58" i="1"/>
  <c r="Z42" i="1"/>
  <c r="Y42" i="1"/>
  <c r="AC42" i="1" s="1"/>
  <c r="Y45" i="1"/>
  <c r="AC45" i="1" s="1"/>
  <c r="Z45" i="1"/>
  <c r="Z54" i="1"/>
  <c r="Y54" i="1"/>
  <c r="AC54" i="1" s="1"/>
  <c r="Y37" i="1"/>
  <c r="AC37" i="1" s="1"/>
  <c r="Z37" i="1"/>
  <c r="Z13" i="1"/>
  <c r="Y13" i="1"/>
  <c r="AC13" i="1" s="1"/>
  <c r="Y19" i="1"/>
  <c r="AC19" i="1" s="1"/>
  <c r="Z19" i="1"/>
  <c r="Z15" i="1"/>
  <c r="Y15" i="1"/>
  <c r="AC15" i="1" s="1"/>
  <c r="Z59" i="1"/>
  <c r="Y59" i="1"/>
  <c r="AC59" i="1" s="1"/>
  <c r="Z49" i="1"/>
  <c r="Y49" i="1"/>
  <c r="AC49" i="1" s="1"/>
  <c r="Y55" i="1"/>
  <c r="AC55" i="1" s="1"/>
  <c r="Z55" i="1"/>
  <c r="Z64" i="1"/>
  <c r="Y64" i="1"/>
  <c r="AC64" i="1" s="1"/>
  <c r="Y62" i="1"/>
  <c r="AC62" i="1" s="1"/>
  <c r="Z62" i="1"/>
  <c r="Z68" i="1"/>
  <c r="Y68" i="1"/>
  <c r="AC68" i="1" s="1"/>
  <c r="Z51" i="1"/>
  <c r="Y51" i="1"/>
  <c r="AC51" i="1" s="1"/>
  <c r="Z63" i="1"/>
  <c r="Y63" i="1"/>
  <c r="AC63" i="1" s="1"/>
  <c r="Z41" i="1"/>
  <c r="Y41" i="1"/>
  <c r="AC41" i="1" s="1"/>
  <c r="Y30" i="1"/>
  <c r="AC30" i="1" s="1"/>
  <c r="Z30" i="1"/>
  <c r="Z66" i="1"/>
  <c r="Y66" i="1"/>
  <c r="AC66" i="1" s="1"/>
  <c r="Z38" i="1"/>
  <c r="Y38" i="1"/>
  <c r="AC38" i="1" s="1"/>
  <c r="Z23" i="1"/>
  <c r="Y23" i="1"/>
  <c r="AC23" i="1" s="1"/>
  <c r="Z27" i="1"/>
  <c r="Y27" i="1"/>
  <c r="AC27" i="1" s="1"/>
  <c r="AC39" i="1"/>
  <c r="AC31" i="1"/>
</calcChain>
</file>

<file path=xl/sharedStrings.xml><?xml version="1.0" encoding="utf-8"?>
<sst xmlns="http://schemas.openxmlformats.org/spreadsheetml/2006/main" count="1963" uniqueCount="414">
  <si>
    <t xml:space="preserve">Formato Mapa Riesgos </t>
  </si>
  <si>
    <t>Proceso:</t>
  </si>
  <si>
    <t>SISTEMA INTEGRADO DE GESTION</t>
  </si>
  <si>
    <t>Objetivo:</t>
  </si>
  <si>
    <t xml:space="preserve">Establecer y gestionar la implementación, mantenimiento y eficacia del sistema de gestión de la calidad en el marco de la normativa y requsitos aplicables, con el fin de consolidar la
operación de la entidad y promover su mejora continua.        
            </t>
  </si>
  <si>
    <t>Alcance:</t>
  </si>
  <si>
    <t xml:space="preserve">Inicia con la definición de directrices internas del Sistema de gestión de la calidad, continua con la implementación de la mismas y finaliza con el seguimiento a su
desempeño y mejora continua.
       </t>
  </si>
  <si>
    <t>Identificación del riesgo</t>
  </si>
  <si>
    <t>Análisis del riesgo inherente</t>
  </si>
  <si>
    <t>Evaluación del riesgo - Valoración de los controles</t>
  </si>
  <si>
    <t>Evaluación del riesgo - Nivel del riesgo residual</t>
  </si>
  <si>
    <t>Plan de Acción</t>
  </si>
  <si>
    <t xml:space="preserve">Referencia </t>
  </si>
  <si>
    <t>Impacto</t>
  </si>
  <si>
    <t>Causa Inmediata</t>
  </si>
  <si>
    <t>Causa Raíz</t>
  </si>
  <si>
    <t>Descripción del Riesgo</t>
  </si>
  <si>
    <t>Clasificación del Riesgo</t>
  </si>
  <si>
    <t>Frecuencia con la cual se realiza la actividad</t>
  </si>
  <si>
    <t>Probabilidad Inherente</t>
  </si>
  <si>
    <t>%</t>
  </si>
  <si>
    <t>Criterios de impacto</t>
  </si>
  <si>
    <t>Observación de criterio</t>
  </si>
  <si>
    <t>Impacto 
Inherente</t>
  </si>
  <si>
    <t>Zona de Riesgo Inherente</t>
  </si>
  <si>
    <t>No. Control</t>
  </si>
  <si>
    <t>Descripción del Control</t>
  </si>
  <si>
    <t>Afectación</t>
  </si>
  <si>
    <t>Atributos</t>
  </si>
  <si>
    <t>Probabilidad Residual</t>
  </si>
  <si>
    <t>Probabilidad Residual Final</t>
  </si>
  <si>
    <t>Impacto Residual Final</t>
  </si>
  <si>
    <t>Zona de Riesgo Final</t>
  </si>
  <si>
    <t>Tratamiento</t>
  </si>
  <si>
    <t>Responsable</t>
  </si>
  <si>
    <t>Fecha Implementación</t>
  </si>
  <si>
    <t>Fecha Seguimiento</t>
  </si>
  <si>
    <t>Seguimiento</t>
  </si>
  <si>
    <t>Estado</t>
  </si>
  <si>
    <t>Tipo</t>
  </si>
  <si>
    <t>Implementación</t>
  </si>
  <si>
    <t>Calificación</t>
  </si>
  <si>
    <t>Documentación</t>
  </si>
  <si>
    <t>Frecuencia</t>
  </si>
  <si>
    <t>Evidencia</t>
  </si>
  <si>
    <t>Reputacional</t>
  </si>
  <si>
    <t xml:space="preserve">Suspensión o pérdida de la ceriticación de calidad por parte del ente certificador </t>
  </si>
  <si>
    <t>Incumplimiento de los requisitos establecidos</t>
  </si>
  <si>
    <t>RG Posibilidad de afectación económica y reputacional por suspensión o pérdida de la certificación de calidad por el incumplimiento de los requisitos establecidos.</t>
  </si>
  <si>
    <t>Ejecucion y Administracion de procesos</t>
  </si>
  <si>
    <t xml:space="preserve">     El riesgo afecta la imagen de la entidad con algunos usuarios de relevancia frente al logro de los objetivos</t>
  </si>
  <si>
    <t>El profesional y/o contratista  de la Oficina Asesora de Planeación, semestralmente con el propósito de evaluar la eficacia y el desempeño de los procesos, realizan informe consolidado con recomendaciones En caso de evidenciar que los procesos no remiten diligenciado el formato FOR-SIG-121-026, se informa  al profesional enlace del proceso a través de correo electrónico. Evidencia: Informe semestral consolidado de desempeño de los prpoceso.</t>
  </si>
  <si>
    <t>Preventivo</t>
  </si>
  <si>
    <t>Manual</t>
  </si>
  <si>
    <t>Documentado</t>
  </si>
  <si>
    <t>Continua</t>
  </si>
  <si>
    <t>Con Registro</t>
  </si>
  <si>
    <t>Elaborar los informes semestrales consolidado de evaluacion de desempeño  Evidencia Informe Semestral</t>
  </si>
  <si>
    <t>31/07/2023
31/01/2024</t>
  </si>
  <si>
    <t>En desarrollo de la
evaluación del segundo
semestre del
desempeño del proceso.</t>
  </si>
  <si>
    <t>En curso</t>
  </si>
  <si>
    <t>Los profesionales y contratistas de la Oficina Asesora de Planeación, periodicamente con el propósito de verificar el cumplimiento de las actividades  en las fechas programadas en el Planes instucionales, realiza seguimiento en el formato FOR-SIG.121-017. En caso de observarse actividades no cumplidas, se fija fecha de compromiso. Evidencia: informe Semestral consolidado</t>
  </si>
  <si>
    <t>Realizar los seguimientos con los procesos de manera mensual 
Evidencia: informe Semestral consolidado</t>
  </si>
  <si>
    <t>30/06/2023
31/12/2023</t>
  </si>
  <si>
    <t>Económico y Reputacional</t>
  </si>
  <si>
    <t>Baja calificación en los resultados obtenidos en el FURAG, según reporte del Departamento Administrativo de la Función Pública DAFP.</t>
  </si>
  <si>
    <t>Por falta de la completa implementación de las Politicas de Gestión y Desempeño Institucional del MIPG.</t>
  </si>
  <si>
    <t>RG Posibilidad de pérdia y reputacional por baja calificación en los resultados obtenidos en el FURAG, por falta de avance en la implementación de las Políticas de Gestión y Desempeño Institucional del MIPG.</t>
  </si>
  <si>
    <t>El profesional asignado de la Oficina Asesora de Planeación,  trimestralmente con el fin de verificar el cumplimiento de los avances de las actividades programadas en el MIPG sectorial, monitorea en la Suite vision Empresarial las evidencias reportadas por los procesos. en caso de envidenciar actividades sin cumplimiento se informa al lider del proceso antes de emitir los informe para el Ministerio de Defensa. Evidencia: memorando de tareas pendientes remitidio a los lideres de proceso</t>
  </si>
  <si>
    <t>Reducir (mitigar)</t>
  </si>
  <si>
    <t>Coordinar la implementacion de las Políticas de Gestión y Desempeño Institucional. Entregable: ENTREGABLE: informes trimestrales MIPG sectorial remitidos al Ministerio de Defensa</t>
  </si>
  <si>
    <t>31/05/2023
30/06/2023
30/09/2023
31/12/2023</t>
  </si>
  <si>
    <t>Los profesionales asignados  de la Oficina Asesora de Planeación, anualmente con el fin de determinar las brechas existentes en la implmentación de las Políticas del MIPG, realizan acompañamiento y asesoría a los líderes y sus equipos detrabajo, en la actualización de todos los autodiagnósticos de las Políticas de Gestión y Desempeño Institucional. En caso de encontrar actividades que se deban desarrollar, se incluyen en el plan de acción de la siguiente vigencia. Evidencia: Autodiagnósticos actualizados.</t>
  </si>
  <si>
    <t>Realizar socializacion los resultados del FURAG 2022 y determinar las Políticas de Gestión y Desempeño Institucional que requieren mejorar en su implementación. Entregable informe con lo resultados y recomendaciones a los procesos</t>
  </si>
  <si>
    <r>
      <rPr>
        <b/>
        <sz val="11"/>
        <color theme="9" tint="-0.249977111117893"/>
        <rFont val="Arial Narrow"/>
        <family val="2"/>
      </rPr>
      <t xml:space="preserve">*Nota: </t>
    </r>
    <r>
      <rPr>
        <sz val="11"/>
        <color theme="1"/>
        <rFont val="Arial Narrow"/>
        <family val="2"/>
      </rPr>
      <t>La columna referencia se sugiere para mantener el consecutivo de riesgos, así el riesgo salga del mapa no existirá otro riesgo con el mismo número. Una entidad puede ir en el riesgo 150 pero tener 70 riesgos, lo que permite llevar una traza de los riesgos. Esta información la debe administrar la Oficina Asesora de Planeación o Gerencia de Riesgos.</t>
    </r>
  </si>
  <si>
    <t>Fuente:  Adaptado de Curso Riesgo Operativo Universidad del Rosario por Dirección de Gestión y Desempeño Institucional de Función Pública,  2020.</t>
  </si>
  <si>
    <t>Gestión del Servicio</t>
  </si>
  <si>
    <t>Gestionar las actividades tendientes a garantizar la calidad en la prestación de los servicios de la SuperVigilancia, de una manera eficaz, brindando a los funcionarios y contratistas las herramientas adecuadas, que faciliten la atención a través de los diferentes canales dispuestos por la entidad, buscando siempre la satisfacción de los usuarios y los grupos de interés.</t>
  </si>
  <si>
    <t>Brindar información a los grupos de interés, notificar y/o comunicar al usuario los actos administrativos frente a sus solicitudes, PQRDS o certificación de seguimiento a las actividades necesarias para su respuesta y finaliza con la evaluación del servicio.</t>
  </si>
  <si>
    <t>Observaciones y hallazgos por parte de entes internos y externos de control</t>
  </si>
  <si>
    <t>Inoportunidad en la notificacion de los actos administrativos ocasionando el incumplimiento de los términos de ley,  lo cual afecta la prestación de los servicios</t>
  </si>
  <si>
    <t>RG Posibilidad de afectación reputacional, por observaciones y hallazgos de entes internos y externos de control; debido a la inoportunidad en la notificacion de los actos administrativos ocasionando el incumplimiento de los términos de ley,  lo cual afecta la prestación de los servicios</t>
  </si>
  <si>
    <t xml:space="preserve">     El riesgo afecta la imagen de de la entidad con efecto publicitario sostenido a nivel de sector administrativo, nivel departamental o municipal</t>
  </si>
  <si>
    <t>El coordinador del area o profesional designado, realizan seguimiento mensual al personal encargado del proceso de notificaciones, con el propósito de cotejar y verificar el cumplimiento de lo asignado, a través de la validación de la base de datos de notificaciones; en caso de no coincidir la información registrada en la base de datos, se solicita al personal dar el respectivo cumplimiento, dejando como evidencia el reparto y desarrollo de trabajo mediante Teams.</t>
  </si>
  <si>
    <t>Detectivo</t>
  </si>
  <si>
    <t>Realizar capacitaciónes a los colaboradores que actualizan información en la base de datos de notificaciones en el aplicativo Microsoft Teams; con el propósito de evitar errores en esta y proporcionar una atención confiable, oportuna y completa a los grupos de valor, dejando como soporte las listas de asistencia. Entregable: Entregable: informe trimestral de las actividades desarrolladas y  listas de asistencia</t>
  </si>
  <si>
    <t>GESTION DEL SERVICIO</t>
  </si>
  <si>
    <t xml:space="preserve">
30/06/2023
30/09/2023
31/12/2023</t>
  </si>
  <si>
    <t>Los colaboradores asignados realizan permanentemente la actualización de la base de datos de notificaciones; con el propósito de verificar la información y dar respuesta a los requerimientos y términos de ley; en caso de no coincidir la información consignada en la base de datos con el reparto realizado, se procede de inmediato a corregir y hacer la notificacion para evitar retrasos o la falta de notificación de los actos administrativos, dejando como evidencia la base de datos en Teams</t>
  </si>
  <si>
    <t>Realizar informes mensuales de la gestión del proceso de  gestión del servicio Entregable: informe mensual sobre la gestion del grupo</t>
  </si>
  <si>
    <t xml:space="preserve">
30/06/2023
31/07/2023
31/08/2023
30/09/2023
31/10/2023
30/11/2023
31/12/2023</t>
  </si>
  <si>
    <t>Insatisfacción por parte de los usuarios en la prestación de los servicios</t>
  </si>
  <si>
    <t xml:space="preserve">Falta de claridad, calidad y oportunidad en la respuesta a los usuarios </t>
  </si>
  <si>
    <t>RG Posibilidad de afectación reputacional por Falta de claridad, calidad y oportunidad en la respuesta a los usuarios, generando Insatisfacción en la prestación de los servicios</t>
  </si>
  <si>
    <t>Usuarios, productos y practicas , organizacionales</t>
  </si>
  <si>
    <t>El profesional designado mensualmente realiza la evaluación de la percepción de los usuarios, con el propósito de tomar las acciones de mejora necesarias con base en la información suministrada por el proceso de gestión de sistemas e información, realiza la medición, tabulación e informe de la satisfacción obtenida en la prestación de los servicios. En caso de encontrarse deficiencias en la atención, se analizarán las causas y se tomarán los correctivos necesarios orientados al mejoramiento de las situaciones identificadas, dejando como evidencia el informe de satisfacción.</t>
  </si>
  <si>
    <t>Realizar informe mensual de la medición de la satisfacción de los usuarios, en la prestación de los servicios a través de los canales telefónico y chat,  dispuestos por la entidad. Entregable: informe mensual</t>
  </si>
  <si>
    <t>El coordinador del area o profesional designado, realizan seguimiento mensual al personal encargado del proceso de notificaciones, con el propósito de cotejar y verificar el cumplimiento de lo asignado, a traves de la validación de la base de datos de notificaciones; en caso de no coincidir la información registrada en la base de datos, se solicita al personal dar el respectivo cumplimiento, dejando como evidencia el reparto y desarrollo de trabajo mediante Teams.</t>
  </si>
  <si>
    <t>Realizar capacitaciónes a los colaboradores que actualizan información en la base de datos de notificaciones en el aplicativo Microsoft Teams; con el propósito de evitar errores en esta y proporcionar una atención confiable, oportuna y completa a los grupos de valor, dejando como soporte las listas de asistencia. Entregable: informe trimestral de las actividades desarrolladas y  listas de asistencia</t>
  </si>
  <si>
    <t>Realizar informes mensuales de la gestión del proceso de  gestión del servicio Entregable: informe mensual de la gestion realizada por el proceso</t>
  </si>
  <si>
    <t>Gestión Jurídica</t>
  </si>
  <si>
    <t>Asesorar jurídicamente a las diferentes áreas de la Entidad, Usuarios y Grupos de Interés, orientando todas aquellas actuaciones administrativas y lineamientos jurídicos que se emitan en defensa de los intereses, derechos y debido proceso administrativo que rigen al sector de la vigilancia y seguridad privada.</t>
  </si>
  <si>
    <t>Inicia  a partir de la revisión, mejora y establecimiento de lineamientos jurídicos que rigen al sector de la vigilancia y seguridad privada; asesorando al Superintendente,  áreas internas de la Entidad, Usuarios y Grupos de Interés en asuntos jurídicos, cobro coactivo, conceptos, recursos, representación judicial y extrajudicial inherentes al desarrollo de la misión institucional, en procura de la prevención del daño antijurídico y garantizando el debido proceso, finalizando con el seguimiento requerido hasta el cierre y archivo de los diferentes procesos.</t>
  </si>
  <si>
    <t>Económico</t>
  </si>
  <si>
    <t>Prescripción de la obligación</t>
  </si>
  <si>
    <t>Insuficiencia de recurso humano y dificultad para ubicar los bienes en cabeza del deudor.</t>
  </si>
  <si>
    <t>RG Posibilidad de afectación económica por la prescripción de la obligación de las empresas vigiladas, debido a la insuficiencia de recurso humano para adelantar los procesos y la dificultad para ubicar los bienes en cabeza del deudor.</t>
  </si>
  <si>
    <t xml:space="preserve">     Entre 50 y 100 SMLMV </t>
  </si>
  <si>
    <t>La persona asignada por el jefe de la Oficina Asesora Jurídica, semanalmente actualiza la matriz de Excel con la información que reporta el coordinador del grupo, con el propósito de conocer el estado actual de cada caso y evitar su prescripción. 
En caso de que la base de datos no sea  actualizada, será requerida mediante correo electrónico. 
entregable: base de datos del grupo de cobro coactivo actualizada</t>
  </si>
  <si>
    <t>Realizar seguimiento a la actualización de la base de datos del grupo de cobro coactivo, específicamente los procesos con riesgo de prescripción de la obligación. entregable: base de datos del grupo de cobro coactivo actualizada</t>
  </si>
  <si>
    <t>GESTION JURIDICA</t>
  </si>
  <si>
    <t>El profesional encargado de la gestión contractual en la Oficina Jurídica, cada vez que se suscriba un contrato de prestación de servicios, deja en los estudios previos la obligación relacionada con evitar la prescripción de las obligaciones. 
En caso de que la obligación no quede incluida dentro del clausulado, se procederá a tramitar la respectiva modificación. Se deja como evidencia el memorando de solcitud del otro si o modificación de el clausulado 
Se deja como evidencia el memorando de solcitud del otro si o modificación de el clausulado</t>
  </si>
  <si>
    <t>Realizar seguimiento al estado de los procesos con riesgo de prescripción  designados a cada contratista entregable: Se deja como evidencia el memorando de solcitud del otro si o modificación de el clausulado</t>
  </si>
  <si>
    <t>30/06/2023
30/09/2023
31/12/2023</t>
  </si>
  <si>
    <t>Sanciones por parte de los entes de control</t>
  </si>
  <si>
    <t>Violación del debido proceso hacia los vigilados</t>
  </si>
  <si>
    <t>RG Posibilidad de afectación económica y reputacional por sanciones por parte de los entes de control, debido a la violación del debido proceso hacia los vigilados.</t>
  </si>
  <si>
    <t>El abogado sustanciador cada vez que se requiera, proyecta los actos administrativos (recursos), para revisón y presentación en reunión de Decisión, con el fin de ser estudiados y aprobados. Se deja como evidencia las actas de reunión.</t>
  </si>
  <si>
    <t>Realizar periodicamente las reuniones de decisión con el propósito de presentar, estudiar y aprobar  los informes jurídicos que resuelven recursos. (entregable: actas de reunión)</t>
  </si>
  <si>
    <t>Los recursos de apelación se reciben a pocos días de su  vencimiento o se evidencia indebida notificación.</t>
  </si>
  <si>
    <t>RGPosibilidad de afectación económica y reputacional por la caducidad de la facultad sancionatoria, debido a que los recursos de apelación se reciben a pocos días de su  vencimiento o se evidencia indebida notificación.</t>
  </si>
  <si>
    <t>El líder del proceso designa mediante el gestor documental al abogado sustanciador los procesos sancionatorios y éste debe verificar que la entidad se encuentre dentro términos para resolver los recursos de ley y así no perder competencia de la facultad sancionatoria, posteriormente se debe dar inicio al estudio y proyección del caso,  dejando como evidencia el acta de reunión de Decisión.</t>
  </si>
  <si>
    <t>Automático</t>
  </si>
  <si>
    <t>Realizar seguimiento semestral al estado de los procesos jurídicos designados a cada abogado sustanciador. Entregable: Actas de comité</t>
  </si>
  <si>
    <t>La persona designada por el Jefe de la OAJ, semanalmente actualiza la base de datos con los recursos radicados, resueltos y envia la información al líder del proceso.  Se deja como evidencia la base de datos actualizada.</t>
  </si>
  <si>
    <t>Actualizar semanalmente  la base de datos del Grupo de Recursos, con el propósito de controlar el avance de los procesos radicados y resueltos Entregable: base de datos del grupo de recursos actualizada.</t>
  </si>
  <si>
    <t>El profesional del grupo de Recursos semanalmente verifica en la base de notificaciones del Grupo de Recursos, la fecha y forma de notificación de cada acto administrativo firmado por el Superintendente. Se deja como evidencia el informe mensual de actos administrativos notificados.</t>
  </si>
  <si>
    <t>Multa y sanción del ente regulador</t>
  </si>
  <si>
    <t xml:space="preserve">Pagos por sentencias judiciales a favor del demandante o que se genere responsabilidad fiscal en contra del servidor público. </t>
  </si>
  <si>
    <t xml:space="preserve">RGPosibilidad de afectación económica por multa y sanción del ente regulador debido a pagos por sentencias judiciales a favor del demandante o se genere responsabilidad fiscal en contra del servidor público. </t>
  </si>
  <si>
    <t xml:space="preserve">     Entre 100 y 500 SMLMV </t>
  </si>
  <si>
    <t>El abogado adscrito a la Oficina Asesora Jurídica, cada vez que  requiera, verifica los términos legales para adelantar las actuaciones administrativas y judiciales, de conformidad con el CPACA. Se deja como evidencia el acto administrativo en el esigna o en correo institucional.</t>
  </si>
  <si>
    <t>Seguimiento mensual a base de datos de Defensa judicial, con el objetivo de verificar la oportunidad en las actuaciones administrativas. 
Entregable: base de datos del grupo actualizada.</t>
  </si>
  <si>
    <t>Falllo en contra de la entidad que ordene pagar alguna suma de dinero al demandante.</t>
  </si>
  <si>
    <t>La Entidad no tiene directrices de conciliación que permitan desarrollar de manera óptima los procesos que se encuentran en la jurisdicción.</t>
  </si>
  <si>
    <t>RGPosibilidad de afectación económica por falllo en contra de la entidad que ordene pagar alguna suma de dinero al demandante,  debido a que la Entidad no tiene directrices de conciliación que permitan desarrollar de manera óptima los procesos que se encuentran en la jurisdicción.</t>
  </si>
  <si>
    <t>El Comité de Conciliación formula anualmente una directriz de conciliación teniendo en cuenta los lineamientos establecidos en el Modelo Óptimo de Gestión de la ANDJE. Se deja como evidencia el acta del Comité.</t>
  </si>
  <si>
    <t>Formular anualmente una directriz de conciliación por parte del Comité de Conciliación.  Entregable: acta del Comité.</t>
  </si>
  <si>
    <t>Gestión Financiera</t>
  </si>
  <si>
    <t xml:space="preserve">Administrar, registrar y controlar los recursos financieros; así como el adecuado seguimiento al recaudo de ingresos, suministrando información oportuna, veraz y confiable para la adecuada toma de decisiones en cumplimiento de la misión y objetivos institucionales. 							</t>
  </si>
  <si>
    <t xml:space="preserve">Inicia con el registro y la desagregación de la apropiación presupuestal asignada a la Entidad mediante decreto de liquidación de la Presidencia de la Republica, a través del Ministerio de Hacienda y Crédito Público, seguido de las actividades relacionadas con la ejecución y control del presupuesto, contabilidad y tesorería, y finaliza con la consolidación de los estados financieros bajo las normas legales vigentes. </t>
  </si>
  <si>
    <t xml:space="preserve">Vencimiento de los términos legales para el cobro.
</t>
  </si>
  <si>
    <t>Demora en el proceso de revisión, firma, notificación y ejecutoría de los actos administrativos, lo que genera la reducción en los ingresos y afectación del presupuesto para la siguiente vigencia</t>
  </si>
  <si>
    <t>RG Posibilidad de afectación económica por vencimiento de términos legales para el cobro de la contribución, por demora en el proceso de revisión, firma, notificación y ejecutoría de actos administrativos, lo que genera la reducción en los ingresos y afectación del presupuesto para la siguiente vigencia.</t>
  </si>
  <si>
    <t>El líder del proceso de forma permanentemente, con el propósito de dar cumplimiento dentro de los términos de ley establecidos y con base en el resultado de la verificación realizada dentro del proceso de fiscalización al pago de la tarifa por contribución, hará seguimiento y control a través de la matriz "tablero de control" a la gestión de los actos administrativos expedidos para el cobro. En caso de evidenciarse la falta de gestión oportuna de los actos administrativos, se informará al coordinador financiero y al responsable de la emisión de dichos actos administrativos para la respectiva gestión. Se deja como evidencia el memorando y/o correo electrónico. 
ENTREGABLE Informe mensual del seguimiento</t>
  </si>
  <si>
    <t>Sin Documentar</t>
  </si>
  <si>
    <t>Realizar informe mensual de actos administrativos proyectados, el cual es comunicado al coordinador financiero y se carga en el aplicativo SUITE VISION EMPRESARIAL en cumplimiento de las actividades del plan de acción.  
ENTREGABLE Informe mensual del seguimiento</t>
  </si>
  <si>
    <t>GESTION FINANCIERA</t>
  </si>
  <si>
    <t>El coordinador financiero de manera permanente y con el propósito evitar  vencimiento de términos de los actos administrativos, realiza monitoreo a la proyección, emisión, notificación y ejecutoria de los mismos.  En caso de encontrarse situaciones de retraso, se les notifca a los líderes de proceso de manera inmediata la relación de los actos administrativos pendientes y la prioridad requerida, dejando como evidencia el memorando o correo electrónico. 
ENTREGABLE informe trimestral de seguimiento</t>
  </si>
  <si>
    <t>Solicitar informe trimestral de gestión y seguimiento a los actos administrativos para cobro, notificando por medio de un memorando o correo electrónico el resultado de este seguimiento a las áreas involucradas. 
ENTREGABLE informe trimestral de seguimiento</t>
  </si>
  <si>
    <t>Afectación del presupuesto de la vigencia</t>
  </si>
  <si>
    <t>Entrega extemporánea o fuera de la vigencia de cuentas de cobro y/o facturas por parte de los supervisores de contratos, al grupo de recursos financieros.</t>
  </si>
  <si>
    <t>RG Posibilidad de afectación económica, por afectación del presupuesto de la vigencia, debido a la entrega extemporánea de cuentas de cobro y/o facturas de vigencias anteriores por parte de supervisores de contrato.</t>
  </si>
  <si>
    <t>El profesional asignado en el procedimiento de cuentas por pagar, mensualmente con el propósito de monitorear las cuentas con ejecución presupuestal contrasta con la oficina de contabilidad la obligacion de las cuenta y con tesoreria el pago efectivo de las cuentas presentadas en el periodo. En caso de evidenciar cuenta programadas para pago no ejecutadas genera reporte al coordinador financiero para que este a su vez remita la informacion a cada supervisor de contrato.
ENTREGABLE: Correos electrónicos</t>
  </si>
  <si>
    <t>Informar mediante correo electronico a los supervisores de contratos las cuentas pendientes por tramitar.
ENTREGABLE: Correos electrónicos</t>
  </si>
  <si>
    <t>Realizar capacitaciones semestrales, a los supervisores y contratistas relacionadas con el trámite de las cuentas de cobro. Entregable: Lista de asistencia a las capacitaciones</t>
  </si>
  <si>
    <t>Realizar  informe de seguimiento trimestral de la ejecución de los contratos y comunicarlo a las dependencias que presenten bajo porcentaje de ejecución.  Entregable: informe trimestral de seguimiento</t>
  </si>
  <si>
    <t>Hallazgos derivados de inconsistencias en la presentación de estados financieros que no reflejen la realidad económica y financiera de la entidad.</t>
  </si>
  <si>
    <t>Entrega inoportuna, no entrega de la información financiera por parte de las diferentes áreas o falta de conciliación de la información reportada</t>
  </si>
  <si>
    <t>RG Posibilidad de afectación económica y reputacional por hallazgos derivados de inconsistencias en la presentación de estados financieros que no reflejen la realidad económica y financiera de la entidad, debido a la entrega inoportuna, no entrega de la información financiera por parte de las diferentes áreas o falta de conciliación de la información reportada.</t>
  </si>
  <si>
    <t>Los profesionales asignados a ingresos y a registros contables cuando reciben información de las áreas, con el fin de tener información confiable y veraz, comparan con la información que reposa en el área financiera. En caso de encontrar diferencias, se realizan mesas de trabajo para la respectiva conciliación. 
Entregable: Actas de reuniones realizadas.</t>
  </si>
  <si>
    <t>Realizar mensualmente conciliaciones con las diferentes áreas, para la verificación de la información. 
Entregable: Actas de reuniones realizadas.</t>
  </si>
  <si>
    <t>31/05/2023
30/06/2023
31/07/2023
31/08/2023
30/09/2023
31/10/2023
30/11/2023
31/12/2023</t>
  </si>
  <si>
    <t>El profesional de contabilidad requiere a través de memorandos o correos electrónicos a los responsables de cada area la información especifica como insumo para generar el reporte en los tiempos normados. En caso de no recibir la informacion requerida se reporta al Coordinador financiero y al Secretario General para las acciones pertinentes.
Entregable: Memorando o correo electronico de información faltante para el reporte</t>
  </si>
  <si>
    <t>Requerir de acuerdo a la necesidad, la información insumo para el reporte e infomar al Secretario General la informacion faltante.
Entregable: Memorando o correo electronico de información faltante para el reporte</t>
  </si>
  <si>
    <t>Gestión de procesos disciplinarios</t>
  </si>
  <si>
    <t>Determinar la relevancia disciplinaria de los hechos objeto de queja, informe o iniciación oficiosa y, si es del caso, adelantar la etapa de instrucción y, una vez finalizada esta, evaluar si se cumple con los requisitos para citación a audiencia y formulación de cargos o, por el contrario, el archivo de la investigación, según corresponda</t>
  </si>
  <si>
    <t>(i) Evaluación de los hechos que se conocen a través de las distintas formas de iniciación de la actuación disciplinaria, (ii) indagación previa en los casos en que no se tenga individualizado al presunto responsable, (iii) apertura de la investigación disciplinaria, decreto y práctica de pruebas, y (iv) cierre de la investigación y traslado para alegatos, y (v) evaluación de la investigación, lo cual implica formular cargos o archivarla a través de auto motivado.</t>
  </si>
  <si>
    <t>alto número de expedientes  de vigencias pasadas en los cuales se puede configurar la Caducidad de la acción disciplinaria (Ley 734 de 2002) por falta de impulso procesal</t>
  </si>
  <si>
    <t>Acumulación de procesos por el elevado número de informes remitidos por caducidad de la facultad sancionatoria de la Supervigilancia; falta de respuesta a las solicitudes de pruebas remitidas a otras áreas con el fin de impulsar dichos procesos y falta de acciones operativas en las vigencias anteriores que pueden retrasar las vigencias actuales.</t>
  </si>
  <si>
    <t>RG Posibilidad de afectación reputacional de la Superintendencia de Vigilancia y Seguridad Privada por alto número de expedientes de vigencias pasadas en los cuales se puede configurar la Caducidad de la acción disciplinaria (Ley 734 de 2002) por falta de impulso procesal y Acumulación de procesos por el elevado número de informes remitidos por caducidad de la facultad sancionatoria de la Supervigilancia; falta de respuesta a las solicitudes de pruebas remitidas a otras áreas con el fin de impulsar dichos procesos y falta de acciones operativas en las vigencias anteriores que pueden retrasar las vigencias actuales.</t>
  </si>
  <si>
    <t xml:space="preserve">     El riesgo afecta la imagen de la entidad internamente, de conocimiento general, nivel interno, de junta dircetiva y accionistas y/o de provedores</t>
  </si>
  <si>
    <t xml:space="preserve">La Coordinadora del GCID realizará seguimiento trimestral de las actuaciones tendientes a suspender los términos de caducidad de los expedientes, con el propósito de reducir el número que caduque en la vigencia, para lo cual es necesario contar con apoyo profesional y técnico. En caso de no contar con apoyo profesional y técnico, se dará prioridad a los procesos activos en relación con los están próximos a caducar y los que ya caducaron . La evidencia de dichas actuaciones se puede verificar en el gestor documental, en la base de datos del GCID y en el archivo de gestión. </t>
  </si>
  <si>
    <t>Contando con el apoyo profesional y técnico se realizaran (a) el analisis de los procesos de acuerdo con las actuaciones previas y la fecha prevista para la caducidad para determinar las actuaciones requeridas para interrumpir los terminos de la caducidad en los procesos; (b)  indagaciones previas en los procesos que lo requieran y caduquen en un plazo superior a seis meses; (c)   investigaciones preliminares en los expedientes que tengan posibles responsables identificados; (d)  las  comunicaciones requeridas y (e) se incluira la informacion producida en la base de datos del GCID. 
En caso de no contar con apoyo profesional y técnico se dará prioridad a los procesos activos que cuenten con el tiempo suficiente para culminar las etapas procesales.</t>
  </si>
  <si>
    <t>GESTION PROCESOS DISCIPLINARIOS</t>
  </si>
  <si>
    <t xml:space="preserve">
10/07/2023
10/10/2023
10/01/2024</t>
  </si>
  <si>
    <t>Prescripción de la acción disciplinaria  Ley 1952 de 2019 (modificada por la Ley 2094 de 2021)</t>
  </si>
  <si>
    <t xml:space="preserve">Acumulación de procesos por el elevado número de informes remitidos por caducidad de la facultad sancionatoria de la Supervigilancia que supera la capacidad de personal para resolverlos; falta de respuesta a las solicitudes de pruebas remitidas a otras áreas con el fin de impulsar dichos procesos; falta de acciones operativas en las vigencias anteriores que pueden retrasar las vigencias actuales; información dispersa e insuficiente y contabilización de términos de la prescripción a partir de los hechos que dieron origen a la acción disciplinaria, los cuales solo pueden ser interrumpidos con la notificación del fallo de primera instancia a partir de diciembre del 2023, de acuerdo con lo establecido en la Ley 1952 de 2019 (modificada por la Ley 2094 de 2021) </t>
  </si>
  <si>
    <t>RG Posibilidad de afectación reputacional de la Superintendencia de Vigilancia y Seguridad Privada por Prescripción de la acción disciplinaria Ley 1952 de 2019 (modificada por la Ley 2094 de 2021) debido a Acumulación de procesos por el elevado número de informes remitidos por caducidad de la facultad sancionatoria de la Supervigilancia que supera la capacidad de personal para resolverlos; falta de respuesta a las solicitudes de pruebas remitidas a otras áreas con el fin de impulsar dichos procesos; falta de acciones operativas en las vigencias anteriores que pueden retrasar las vigencias actuales; información dispersa e insuficiente y contabilización de términos de la prescripción a partir de los hechos que dieron origen a la acción disciplinaria, los cuales solo pueden ser interrumpidos con la notificación del fallo de primera instancia a partir de diciembre del 2023, de acuerdo con lo establecido en la Ley 1952 de 2019 (modificada por la Ley 2094 de 2021)</t>
  </si>
  <si>
    <t xml:space="preserve">La Coordinadora del GCID realizará seguimiento trimestral de las actuaciones tendientes a culminar con la etapa de instrucción de los expedientes que prescribirán en el 2024 y 2025, para lo cual es necesario contar con apoyo profesional y técnico. En caso de no contar con apoyo profesional y técnico, se dará prioridad a los procesos recibidos en las vigencias 2022 y 2023 con el fin de garantizar el debido proceso en los términos de la Ley. La evidencia de dichas actuaciones se puede verificar en el gestor documental, en la base de datos del GCID y en el archivo de gestión. </t>
  </si>
  <si>
    <t>Contando con el apoyo profesional y técnico se realizaran (a) el analisis de los procesos de acuerdo con la fecha prevista para la prescripción y las actuaciones previas; (b)  indagaciones previas en los procesos que lo requieran y prescriban en un plazo superior a seis meses; (c)   investigaciones preliminares en los expedientes que tengan posibles responsables identificados; (d)  las  comunicaciones requeridas y (e) se incluira la informacion producida en la base de datos del GCID.
En caso de no contar con apoyo profesional y técnico se dará prioridad a los procesos correspondientes recibidos en las vigencias 2022 y 2023, que cuentan con el tiempo suficiente para culminar las etapas procesales garantizando el debido proceso.</t>
  </si>
  <si>
    <t>Gestión Contractual</t>
  </si>
  <si>
    <t>Adquirir los bienes, obras o servicios requeridos por la entidad durante cada vigencia, para atender las necesidades previstas en el Plan Anual de Adquisiciones, mediante el desarrollo de los procesos contractuales, de acuerdo con la normativa vigente.</t>
  </si>
  <si>
    <t>Inicia con la identificación de las necesidades de adquisición de bienes y/o servicios en el Plan Anual de Adquisiciones y finaliza con la liquidación y/o cierre del proceso contractual.</t>
  </si>
  <si>
    <t>Investigaciones y sanciones de los organismos de control</t>
  </si>
  <si>
    <t>Adquisición de bienes y servicios fuera de los requerimientos normativos en las diferentes modalidades de selección</t>
  </si>
  <si>
    <t>RG Posibilidad de afectación reputacional por investigaciones y sanciones de los organismos de control debido a la adquisición de bienes y servicios fuera de los requerimientos normativos en las diferentes modalidades de selección</t>
  </si>
  <si>
    <t>El profesional del área de contratos cada vez que se solicita una necesidad con el proposito de verificar que la información suministrada por el proveedor, corresponda con los requisitos establecidos en las diferentes modalidades de selección, validando la lista de chequeo o los documentos solicitados en los pliegos de condiciones o invitaciones publicas. Los contratos que cumplen son suscritos o adjudicados segun corresponda en el portal de contratación pública Colombia Compra Eficiente, plataforma transacional que garantiza el principio de publicidad, transparencia y selección objetiva. 
En el caso que no se cumplan los requisitos se declarara desierto o no se celebra el contrato. Evidencia: Plataforma de contratación pública Colombia Compra Eficiente.</t>
  </si>
  <si>
    <t>Realizar capacitación a los profesionales que apoyan en la estructuración de procesos, con el proposito de fortalecer competencias en la elaboración de los estudios previos. Evidencia: Lista de asistencia, acta de capacitación y/o memorias</t>
  </si>
  <si>
    <t>GESTION CONTRACTUAL</t>
  </si>
  <si>
    <t>El profesional encargado del proceso del área de contratos una vez reciba los estudios previos con la necesidad ya establecida, por parte del área encargada, hará previa verificación, con el proposito de presentar al comité para ser aavalado,. En caso de requerir ajustes se realizarán siguiendo las observaciones de los miembros del comité, ya sean de forma o de fondo.
Si las observaciones efectuadas por el comité son de fondo, estas deberan ser puestas en conocimiento del comite, para lo cual convocará nuevamente para su deliberación y aprobación. Evidencia: Acta de comité  asesor de compras y adquisiciones.</t>
  </si>
  <si>
    <t>Realizar cada vez que se requiera el comité asesor de compras y adquisiciones de acuerdo a los lineamientos internos establecidos por la entidad. Evidencia las respectivas actas de comité.</t>
  </si>
  <si>
    <t>Incumplimiento de las metas institucionales y de los demas procesos sin satisfacer la necesidad de la entidad que motivo la realización del proceso  contractual.</t>
  </si>
  <si>
    <t>Deficiencias en la estructuración de los aspectos tecnicos, economicos y juridicos en la etapa precontractual de las diferentes modalidades de selección.</t>
  </si>
  <si>
    <t>RG Posibilidad de afectacion reputacional por el incumplimiento de las metas institucionales y de los demas procesos sin satisfacer la necesidad de la entidad que motivo la realización del proceso  contractual, debido a deficiencias en la estructuración de los aspectos tecnicos, economicos y juridicos en la etapa precontractual de las diferentes modalidades de selección.</t>
  </si>
  <si>
    <t>El profesional asignado cada vez que se requiera un proceso contractual con el fin de verificar el cumplimiento de las condiciones, realiza la revisión de los estudios previos en cuanto a la necesidad, el presupuesto, estudios de mercado, obligaciones generales y específicas, plazo, garantías, matriz de riesgo, modalidad de selección entre otras.
En caso de presentar observaciones se devuelve al área responsable para los ajustes pertinentes, dejando la trazabilidad de la revisión por correo electronico y su ultima versión en el gestor documental. No obstante se verifica que la necesidad este plasmada en el PAA en la respectiva vigencia. Evidencia: Estudio previo</t>
  </si>
  <si>
    <t>Realizar base de datos de los contratos celebrados especificando numero de contrato, nombre del contratista, fecha de suscripción, dependencia, modalidad de contratación, objeto, valor total y link o enlace en el SECOP II y TVEC. Evidencia Base de datos.</t>
  </si>
  <si>
    <t>El profesional encargado del proceso del área de contratos  cada vez que se requiera la necesidad y previo al comite asesor de compras y adquisiciones, con el proposito de presentar los procesos que se adelantaran en la entidad, revisará y ajustará  los estudios previos. Seguidamente convocará al comité, para deliberar y aprobar los estudios previos. En caso de requerir ajustes se realizarán siguiendo las observaciones de los miembros del comité, ya sean de forma o de fondo.
Si las observaciones efectuadas por el comité son de fondo, estas deberan ser puestas en conocimiento del comite, para lo cual convocará nuevamente para su deliberación y aprobación. Evidencia: Acta de comité  asesor de compras y adquisiciones.</t>
  </si>
  <si>
    <t>Investigaciones y sanciones por los organismos de control e incumplimiento contractual</t>
  </si>
  <si>
    <t>Inhadecuada e inoportuna supervision de las obligaciones suscritas en el contrato celebrado.</t>
  </si>
  <si>
    <t>RG Posibilidad de afectacion economica y reputacional e investigaciones y sanciones por los organismos de control por el incumplimiento contractual debido a la inadecuada e inoportuna supervision de las obligaciones suscritas en los contratos celebrados.</t>
  </si>
  <si>
    <t>El equipo de profesionales del grupo de contratos, anualmente  convoca y capacita a quienes han sido designados como supervisores con el proposito de desarrollar la función de supervisión acorde con la normatividad vigente, para fortalecer los conocimientos técnicos que permitan mejorar la estructuración de los procesos contractuales. En caso de la no asistencia a la capacitación se envia a traves de correo electronico las memorias de la capacitación. Evidencia: Lista de asistencia y presentación.</t>
  </si>
  <si>
    <t>Realizar una socialización  en temas:  de manual de contratación y supervisión,  Guías elaboradas por Colombia Compra Eficiente y/o la Normatividad vigente dirigida a los supervisores de contratos.Evidencia. Memorias y lista de asistencia.</t>
  </si>
  <si>
    <t>El funcionario y/o contratista del grupo de contratos asignado, cada vez que termine la ejecución de un contrato, con el fin de verificar su cumplimiento en cuanto a la calidad del servicio, ejecución del servicio en la fecha pactada y capacidad de resolver problemas, verifica la evaluación de desempeño en la plataforma de contratación publica SECOP. En caso de no aportar la evaluación se requiere al supervisor del contrata a traves de correo electronico para que aporte la evaluación. Evidencia: Plataforma de Contratación Pública SECOP.</t>
  </si>
  <si>
    <t>Realizar informe consolidado de la vigencia de las evaluaciones al contratista y/o proveedores, con el fin de analizar la gestion de estos en la ejecución de la prestación del servicio o el suministro de un bien. Evidencia Informe consolidado.</t>
  </si>
  <si>
    <t>Alianza Interinstitucional</t>
  </si>
  <si>
    <t xml:space="preserve">Coadyuvar a la entidad  en el cumplimiento de la mision institucional mediante la articulación y corresponsabilidad entre la seguridad privada y la pública, asesorando en la construcción de políticas y estrategias, orientadas al logro de la seguridad ciudadana mediante la prevención y lucha contra la informalidad de los servicios vigilados.  </t>
  </si>
  <si>
    <t xml:space="preserve">Inicia con la definiciòn de los planes de acción, anticorrupcion y atención al ciudadano, de mejoramiento y de riesgos; continua con el seguimiento de las actividades establecidas dentro del desarrollo operativo en contribución a la seguridad ciudadana del territorio Colombiano y finaliza con la implementación de las acciones de mejora continua. </t>
  </si>
  <si>
    <t>Interrupción en la operación de los procesos misionales.</t>
  </si>
  <si>
    <t>Desconocimiento en el desarrollo del proceso de Alianza Interinstitucional</t>
  </si>
  <si>
    <t>RG Posibilidad de afectación reputacional por interrupción de la operación de los procesos misionales, debido al desconocimiento en el desarrollo del proceso de Alianza Interinstitucional, lo cual genera incumplimiento en la respuesta a las solicitudes presentadas ante la entidad</t>
  </si>
  <si>
    <t xml:space="preserve">El líder del proceso realiza cuatrimestralmente a los profesionales de policía que hacen parte del grupo, una socializacion en temas referentes al proceso, procedimientos, funciones asignadas al grupo por resolución, a fin de evitar errores en el cumplimiento de las actividades, dejando como evidencia de lo realizado lista de asistencia y acta de reunión.En caso de que no todo el personal asista a la actividad, se realizará una nueva socialización para el personal faltante </t>
  </si>
  <si>
    <t>Aleatoria</t>
  </si>
  <si>
    <t>Realizar anualmente tres (3) socializaciones a los  funcionarios del grupo GACIN, en temas así: (01) Funciones asignadas al Grupo de Asesoria y Coordinacion Interinstitucional, (01) Caracterizacion del proceso de Alianza Interinstitucional, (01) Procedimientos desarrollados por el Grupo de Alianza Interinstitucional, con el propósito de apropiar los lineamientos y evitar la materialización del riesgo, dejando como evidencia las respectivas actas de reunión  y lista de asistencia.</t>
  </si>
  <si>
    <t>alianza interintitucional</t>
  </si>
  <si>
    <t>El lider del proceso trimestralmente realiza seguimiento a las funciones asignadas al Grupo de Asesoria y Coordinacion Interinstitucional, a fin de verificar las actividades desarrolladas para el cumplimiento de las mismas, dejando como evidencia el respectivo informe. En caso de que se evidencia el faltante de informacion por personal ausente, dicha informacion se plasmara en el siguiente informe</t>
  </si>
  <si>
    <t xml:space="preserve">Realizar un informe trimestral de las actividades desarrolladas por el Grupo de Asesoria y Coordinacion Interinstitucional, en el cual se evidencie el cumplimiento a las funciones asignadas al grupo. </t>
  </si>
  <si>
    <t>DIRECCIONAMIENTO ESTRATÉGICO</t>
  </si>
  <si>
    <t xml:space="preserve">Establecer los lineamientos estratégicos que permitan de manera coordinada la formulación, elaboración, actualización y ejecución del Plan Estratégico Institucional, el Plan de Acción Institucional, la Programación Presupuestal y los Proyectos de Inversión para orientar los esfuerzos hacia el logro de la misión, la visión y los objetivos institucionales. </t>
  </si>
  <si>
    <t>Inicia con la identificación, análisis y priorización de las necesidades y expectivas de los partes interesadas y análisis del contexto estratégico; seguido de la formulación, elaboración y actualización del Plan Estratégico y Plan de Acción, Proyectos de Inversión, asignación y programación Presupuestal y finaliza con la rendición de cuentas a los grupos de interés.</t>
  </si>
  <si>
    <t>Bajos indices en la gestión institucional</t>
  </si>
  <si>
    <t>Procesos de planeación estratégica desligados de un adecuado análisis del entorno e identificación de problemas y necesidades de los grupos de valor y de interés</t>
  </si>
  <si>
    <t>RG Posiblidad de afectación reputacional por bajos índices en la gestión institucional,  debido a procesos de planeación estratégica desligados de un adecuado análisis del entorno e identificación de problemas y necesidades de los grupos de valor y de interés, afectando el cumplimiento de la misión y los objetivos de la entidad.</t>
  </si>
  <si>
    <t>Los profesionales y contratistas de la Oficina Asesora de Planeación, anualmente y con el propósito de verificar el contexto interno y externo del proceso actualizan internamente el DOFA del proceso en el formato FOR-SIG-121-014 ANÁLISIS DEL CONTEXTO INTERNO Y EXTERNO.
En caso de observarse un cambio significativo en el DOFA del proceso, se realizará una reunion interna dejando acta como prueba de ello. 
Evidencia:  Contexto del proceso actualizado</t>
  </si>
  <si>
    <t>Actualizar el contexto  externo e  interno, que oriente la planeación estratégica,de acuerdo con los lineamientos establecidos para el sector. Entregable: Contexto externo e interno actualizado.</t>
  </si>
  <si>
    <t>DIRECCIONAMIENTO  ESTRATEGICO</t>
  </si>
  <si>
    <t>El profesional y/o contratista  de la Oficina Asesora de Planeación, mensualmente realiza seguimiento en el formato FOR-SIG.121-017 - Seguimiento a la gestión y reporte de avance de tareas trimestral, con el propósito de evaluar el cumplimiento de las actividades programadas en los diferentes planes y  con la información reportada en la Suite Vision empresarial, con las respectivas recomendaciones, el cual es comunicado a los líderes y a la Alta Dirección para la toma de decisiones y la mejora continua. En caso de evidenciar en los procesos actividades sin cumplir de acuerdo con lo definido, se informa al lider del proceso antes de emitir los informes. Evidencia: Informes de planes y memorando de tareas pendientes remitidio a los lideres de proceso</t>
  </si>
  <si>
    <t>Realizar los informes de los planes institucionales. Entregable: Informes elaborados</t>
  </si>
  <si>
    <t>30/06/2023
30/01/2024</t>
  </si>
  <si>
    <t>La Oficina Asesora de Planeación cada vez que realiza Comité de Gestión y Desempeño Institucional, con el propósito de tomar decisiones y los correctivos oportunos presenta a los integrantes del Comité el informe con los avances de la gestión. En los casos que se presenten incumplimientos, se analizan las situaciones y se fijan los compromisos. Evidencia: Acta de Comité de Gestión y Desempeño.</t>
  </si>
  <si>
    <t xml:space="preserve">Presentar ante los miembros del comité de gestion y desempeño el avance en la planeacion institucional 
Entregable: Presentacion </t>
  </si>
  <si>
    <t xml:space="preserve">Bajos resultados en la  calificación del FURAG </t>
  </si>
  <si>
    <t>Falta de implementación de algunos lineamientos de las políticas de Gestión y Desempeño Institucional del Modelo Integrado de Planeación y Gestión - MIPG.</t>
  </si>
  <si>
    <t>RG Posibilidad de afectación  reputacional por  bajos resultados en la calificación del FURAG, debido a la falta de implementación de algunos de los lineamientos de las políticas de Gestión y desempeño Institucional, del Modelo Integrado de Planeación y Gestión - MIPG.</t>
  </si>
  <si>
    <t>Realizar los informes trimestrales de avance al plan MIPG Sectorial Evidencia informes trimestrales</t>
  </si>
  <si>
    <t>JEFE OFICINA ASESORA DE PLANEACION</t>
  </si>
  <si>
    <t>Los profesionales asignados  de la Oficina Asesora de Planeación, anualmente con el fin de determinar las brechas existentes en la implmentación de las Políticas del MIPG, realizan acompañamiento y asesoría a los líderes y sus equipos detrabajo, en la actualización de todos los autodiagnósticos de las Políticas de Gestión y Desempeño Institucional. En caso de encontrar actividades que se deban desarrollar, se incluyen en el plan de acción de la siguiente vigencia. Evidencia: Solicitud de actualizacion de autodignosticos a los procesos</t>
  </si>
  <si>
    <t>Realizar actualizacion de los autodiagnósticos con los procesos que tienen politicas MIPG a cargo, Evidencia Solicitud de actualizacion de autodignosticos a los procesos</t>
  </si>
  <si>
    <t>Gestión de control, Inspección y Vigilancia</t>
  </si>
  <si>
    <t>Ejercer el control inspección y vigilancia sobre la industria y los servicios de vigilancia y seguridad privada en Colombia, promoviendo la contratación de servicios autorizados y la lucha contra los servicios no autorizados de acuerdo con la normatividad vigente.</t>
  </si>
  <si>
    <t>El proceso comprende desde la recepción de un  reclamo o queja por irregularidades de un servicio por parte de los grupos de interes a través del gestor documental, o desde la realización de una visita inspectiva a un servicio autorizado o no autorizado, continua con el estudio y análisis del caso determinando si hay mérito para iniciar un proceso sancionatorio, y finaliza con la imposición de las sanciones legales o la actuación administrativa a que haya lugar.</t>
  </si>
  <si>
    <t xml:space="preserve">Investigaciones de un ente regulador por el vencimiento de términos de los procesos administrativos sancionatorios. </t>
  </si>
  <si>
    <t xml:space="preserve">Alto número de expedientes que supera la capacidad de personal  para resolverlos
</t>
  </si>
  <si>
    <t>RG Posibilidad de afectación económica y reputacional por Investigaciones de un ente regulador por el vencimiento de términos de los procesos administrativos sancionatorios, debido al alto número de expedientes que supera la capacidad de personal para resolverlos.</t>
  </si>
  <si>
    <t>Cada coordinador de área de la Delegada para el Control con el colaborador asignado, trimestralmente para evitar la caducidad o perdida de competencia, revisa y prioriza los expedientes y actuaciones, actualizando en cada Grupo la base de datos de los expedientes de investigaciones a cargo, consultando el gestor documental y  expedientes administrativos para que guarde coherencia y permita identificar aquellos expedientes  que ameriten su priorización. 
En caso de encontrar expedientes no relacionados en las bases de datos o cuyo estado no corresponda esta se actualiza tanto en la base de datos como en físico. Adicionalmente dará las instrucciones para impulsar la actuación de acuerdo con esta novedad en coordinación con la Secretaría General.
Evidencia: Archivos de excel - Base de datos, resaltando las novedades</t>
  </si>
  <si>
    <t>Realizar monitoreo trimestral de la actualización y depuración de las bases de datos de los Grupos que integran la Delegatura para el Control lo cual permite tener información disponible y confiable
Entregable: informe trimestral de la  actualizacion de la base de datos de las coordinaciones de la delegatura para el control.</t>
  </si>
  <si>
    <t>GESTION INSPECCION CONTROL Y VIGILANCIA</t>
  </si>
  <si>
    <t>31/05/2023
30/06/2023
20/10/2023
31/12/2023</t>
  </si>
  <si>
    <t>Cada coordinador con el apoyo respectivo trimestralmente verifican la conformación de los expedientes por vigencias que reposan en el archivo de la dependencia y aquellos que deben ser trasladados a otro grupo o transferidos al archivo central de acuerdo con la tabla de retención documental. 
 En caso de no encontrar expedientes se registra en la base de datos del Grupo de origen y destino.
Evidencia: 
Bases de datos con las novedades</t>
  </si>
  <si>
    <t xml:space="preserve"> Realizar informe trimestral de seguimiento a los recursos de reposición con el fin de atenderlos en lo términos definidos con la Oficina Asesora de Jurídica Entregable: informe trimestral de las actividades desarrolladas</t>
  </si>
  <si>
    <t>Deficiencias en ejercer el control inspección y vigilancia en el país</t>
  </si>
  <si>
    <t>insuficiencia de recursos humanos y tecnológicos.</t>
  </si>
  <si>
    <t>RG Posibilidad de afectacion reputacional por deficiencias en ejercer el control inspección y vigilancia en el país debido a la insuficiencia de recursos humanos y tecnológicos</t>
  </si>
  <si>
    <t>Cada coordinador de área de la Delegada para el Control con el colaborador asignado, semestralmente para evitar la caducidad o perdida de competencia, revisa y prioriza los expedientes y actuaciones , actualizando en cada Grupo la base de datos de los expedientes de investigaciones a cargo, consultando el gestor documental y  expedientes administrativos para que guarde coherencia y permita identificar aquellos expedientes  que ameriten su priorización. En caso de encontrar expedientes no relacionados en las bases de datos o cuyo estado no corresponda esta se actualiza tanto en la base de datos como en físico. Adicionalmente dará las instrucciones para impulsar la actuación de acuerdo con esta novedad en coordinación con la Secretaría General.
Evidencia: Archivos de excel - Base de datos, resaltando las novedades</t>
  </si>
  <si>
    <t>Realizar memorando semestralmente reiterando la necesidad de fortalecer e incrementar el número de profesionales de planta en los Grupos de la Delegatura para el Control, lo anterior con el fin de dar continuidad en el impulso y actuaciones de los expedientes así como un mayor cobertura de las visitas inspectivas.Entregable: Memorando de solicitud</t>
  </si>
  <si>
    <t xml:space="preserve">Cada coordinador de área y la persona encargada de la base de datos, trimestralmente con el fin de establecer el plan de descongestión realiza la verificación de la información que reposa en las bases de datos priorizando los expedientes de vigencias anteriores. En caso de incumplir  el cronograma inicial establecido se debe modificar el mismo a consideración del Superintendente Delegado para el Control y Superintendente de Vigilancia y Seguridad Privada.
Evidencia: Plan de descongestión
</t>
  </si>
  <si>
    <t xml:space="preserve">Realizar informe trimestrales de avance del plan de descongestión para el propósito de establecer su eficacia.
Entregable: Informe trimestral de avance del plan de descongestión </t>
  </si>
  <si>
    <t>30/06/2023
20/10/2023
31/05/2023</t>
  </si>
  <si>
    <t xml:space="preserve">El coordinador del Grupo de inspección, anualmente con el fin de establecer el plan de visita realiza la verificación de la información que reposa en las bases de datos, priorizando las visitas por regiones, tipos de servicios y grado de afectación de confianza por los usuarios. En caso de incumplir el cronograma inicial establecido se debe modificar el mismo a consideración del Superintendente Delegado para el Control y Superintendente de Vigilancia y Seguridad Privada.
Evidencia: Plan de Visitas
</t>
  </si>
  <si>
    <t>Realizar informe semestral de avance del plan de visitas para el propósito de establecer su eficacia. 
Entregable: Informe semestral de avance del plan de visitas</t>
  </si>
  <si>
    <t xml:space="preserve">GESTIÓN DOCUMENTAL </t>
  </si>
  <si>
    <t xml:space="preserve">Desarrollar actividades técnicas y administrativas determinadas en la norma para garantizar la planificación y organización de la documentación producida y recibida por la entidad, desde su origen hasta su destino final, y responder por la conservación, la consulta y trazabilidad para la toma de decisiones. </t>
  </si>
  <si>
    <t>Este proceso inicia con la producción de un documento por alguna de las dependencias de la Entidad luego de su radicación, y/o los documentos que entran por sede electrónica hasta su disposición final, según lo establecido en la tabla de retención documental.</t>
  </si>
  <si>
    <t>hallazgos de entes de control y de auditoria</t>
  </si>
  <si>
    <t xml:space="preserve">Incumplimiento de los procedimientos internos y normatividad vigente relacionados con la  radicación y distribución de los documentos.                               </t>
  </si>
  <si>
    <t xml:space="preserve">RG Posibilidad de afectación reputacional por hallazgos de entes de control y de auditoria por el incumplimiento de los procedimientos internos y normatividad vigente relacionados con la  radicación y distribución de los documentos.                                        </t>
  </si>
  <si>
    <t xml:space="preserve">El técnico de ventanilla única, cada vez que ingresa una solicitud, con el fin de tener control de la documentación, asigna número de radicado generando sticker y direcciona a la dependencia correspondiente para su gestión a traves de la plataforma o gestor documental, hace entrega de copia de documento en físico, mediante planilla Distribución Radicados. En caso de pérdida de documentos, como evidencia se tiene la trazabilidad en el gestor documental y las planillas firmadas por área que recibe. </t>
  </si>
  <si>
    <t xml:space="preserve">Realizar mesa de trabajo con el Grupo de Atención al Usuario con el objeto de esclarecer el procedimiento de recepción de solicitud de información, para la racionalización de los trámites ante la Entidad. Entregable:   Acta de reunión </t>
  </si>
  <si>
    <t>Gestión documental</t>
  </si>
  <si>
    <t>El coordinador (a) de la firma outsourcing  cada tres meses con el propósito de realizar seguimiento a la distribución oportuna  revisa las planillas de entrega de documentos. En caso de encontrar inconsistencias en la distribución  y entrega, procede a remitirla al área competente relacionando los radicados no recibidos.   Evidencia planillas de entrega.</t>
  </si>
  <si>
    <t>Realizar muestra aleatoria de las planillas de distribucion de radicados por dependencia.</t>
  </si>
  <si>
    <t>Plan de mejoramiento institucional</t>
  </si>
  <si>
    <t>RG  posibilidad de afectación  económica y reputacional  asociado al incumplimiento de la implementación del SGDEA  (Sistema de Gestión de Documentos Electrónicos de Archivo)</t>
  </si>
  <si>
    <t>El coordinador realiza seguimiento  trimestralmente a la parametrización de las funcionalidades del gestor documental, con el fin de verificar el cumplimiento del Moreq. En caso de encontrar falencias en el desarrollo de dichas funcionalidades, se remitirá a la oficina de sistemas el seguimiento, para realizar mesas de trabajo.  Evidencia: Actas de reunión.</t>
  </si>
  <si>
    <t>Correctivo</t>
  </si>
  <si>
    <t>Realizar mesas de trabajo con la Oficina de sistemas con el objeto de establecer posibles soluciones a la funcionalidad del gestor documental. Entregable:  Listado de asistencia.</t>
  </si>
  <si>
    <t xml:space="preserve">Sanciones por parte del ente de control </t>
  </si>
  <si>
    <t xml:space="preserve"> Por el incumplimiento en la ejecución del Plan de Mejoramiento Archivistico </t>
  </si>
  <si>
    <t xml:space="preserve">RG Posibilidad de afectación económica y reputacional  por sanciones por parte del ente de control, por el incumplimiento en la ejecución del plan de mejoramiento archivistico. 
</t>
  </si>
  <si>
    <t xml:space="preserve">El profesional encargado del área de gestión documental  trimestralmente, revisa los avances realizados para subsanar los hallazgos encontrados por el AGN. En caso que las actividades no muestren un avance significativo, se hace el seguimiento para detectar los factores de incumplimiento, dejando como evidencia los soportes en el desarrollo de cada actividad.
 </t>
  </si>
  <si>
    <t>Realizar informe trimestral donde se evidencie el avance de las actividades planteadas en el PMA  Entregable: informe trimestral</t>
  </si>
  <si>
    <t xml:space="preserve">GESTIÓN DE LA OPERACIÓN </t>
  </si>
  <si>
    <t>Adelantar las actividades pertinentes a resolver los trámites relacionados con los servicios de vigilancia y seguridad privada y demás requerimientos de los usuarios para verificar que los prestadores de estos servicios tengan la capacidad e idoneidad suficiente para su ejercicio, tomando como referencia las normas constitucionales, legales y las referentes a la vigilancia y seguridad privada en el país.</t>
  </si>
  <si>
    <t>Este proceso comienza con la recepción de la solicitud del trámite, con documentos adjuntos y demás requerimientos de los usuarios, hasta la radicación de salida, según corresponda y termina con la asignación del expediente para la notificación y/o comunicación por parte del área encargada.</t>
  </si>
  <si>
    <t>Interposición de recursos y/o quejas por parte de los usuarios, relacionadas con los tramites gestionados.</t>
  </si>
  <si>
    <t xml:space="preserve">Emisión de actos administrativos y/o comunicaciones oficiales con errores.
</t>
  </si>
  <si>
    <t>RG Posibilidad de afectación económica y reputacional por interposición de recursos y/o quejas por parte de los usuarios, relacionadas con los tramites gestionados, Por la emisión de actos administrativos y/o comunicaciones oficiales con errores.</t>
  </si>
  <si>
    <t>El coordinador de cada grupo de trabajo cada vez que se proyecta un acto administrativo con el propósito de verificar  la respuesta y decisiones de fondo frente a los trámites gestionados, revisa la veracidad y coherencia de la información de acuerdo con el requerimiento de los usuarios para continuar en trámite de revisión y  firma por parte del Delegado para la Operación y del Superintendente.
 En los casos de presentarse inconsistencias será devuelto al profesional que lo proyectó para la respectiva corrección e iniciar nuevamente la ruta de aprobación hasta finalizar el trámite. Las evidencias quedan registradas en el Gestor documental Esigna.</t>
  </si>
  <si>
    <t xml:space="preserve">Actualizar la Base de Datos de Servicios Vigentes, con el fin de tener información disponible y actualizada para consulta de los usuarios tanto internos como externos y  generar informes periódicos </t>
  </si>
  <si>
    <t>GESTION DE LA OPERACIÓN</t>
  </si>
  <si>
    <t>La Delegada para la Operación,  los coordinadores de cada grupo y profesionales cada vez que se requiera gestionar trámites de alta complejidad  y con el fin de analizar la viabilidad  de aprobar o rechazar las solicitudes recibidas, realiza comité previo para analizar y dar recomendaciones antes de emitir la respuesta con la decisión de fondo (Blindajes, Licencias y renovaciones).   En caso de no incluir las recomendaciones dependiendo de cada caso se devuelve para su corrección y continuar con el  trámite Evidencia: Acta de Comité previo.</t>
  </si>
  <si>
    <t>Actualizar la Base de Datos de las solicitudes de trámites, con el fin de tener información disponible para el seguimiento y trazabilidad a cada uno de los requerimientos y generar informes periodicos.</t>
  </si>
  <si>
    <t>Fallos judiciales en contra de la Entidad</t>
  </si>
  <si>
    <t>Incumplimiento de los términos legales en materia de gestión de trámites realizadas por los usuarios</t>
  </si>
  <si>
    <t>RG Posibilidad de afectación económica y reputacional por fallos judiciales en contra de la Entidad, por el incumplimiento de los términos legales en materia de gestión de trámites.</t>
  </si>
  <si>
    <t>El Profesional asignado cada vez que ingresa un requerimiento de trámite por parte de los usuarios, con el propósito de tener el control de las solicitudes allegadas  ingresa a la  Base de datos la información referente al número de radicado, fecha de radicado, ciclo de vida, razón social, tipo de trámite y profesional al que se le asigna.  En caso de evidenciar  que alguna solicitud no quedo registrada en la base de datos  los coordinadores de cada grupo informa al profesional encargado para realizar el respectivo registro y control de la información. Evidencia: Base de datos actualizada</t>
  </si>
  <si>
    <t xml:space="preserve">Actualizar la Base de Datos de las solicitudes de trámites, con el fin de tener información disponible para el seguimiento y trazabilidad a cada uno de los requémenos y generar el informe de gestión Periodicamente  Evidencia: Informe </t>
  </si>
  <si>
    <t>El coordinador de cada grupo cada vez que ingresa un requerimiento de trámite por parte de los usuarios, con el propósito de dar oportuna respuesta en los términos de ley establecidos realiza la distribución al profesional de acuerdo a la temática a través del gestor documental.  En caso de asignar un trámite a un profesional que no le corresponda dentro de los temas asignados lo devuelve al coordinador para reasignarlo. Evidencia trazabilidad en Esigna</t>
  </si>
  <si>
    <t xml:space="preserve">
El profesional encargado de la actualización de la Base datos cada vez que evidencie que se aproxima la  fecha límite para dar respuesta a una solicitud, y con el propósito de tener control en la oportunidad , verifica y registra en la base de datos de forma permanente el estado de la solicitud . En caso de evidenciar que los términos se encuentran en el  límite de vencimiento informa al coordinador de grupo para dar respectiva prioridad al trámite.
</t>
  </si>
  <si>
    <t xml:space="preserve">Gestión de Sistemas de Información </t>
  </si>
  <si>
    <t>Gestionar los recursos de Tecnología de la Información y las Comunicaciones, generando valor a los procesos a traves de una adecuada prestación de los servicios tecnologicos  que soportan el manejo de información de la Entidad con la adopción e implementación  de estandares y buenas practicas,  bajo los lineamientos y  el marco legal del Estado Colombiano y la inclusión de tecnologias emergentes  para contribuir al cumplimiento estrategico de la Entidad.</t>
  </si>
  <si>
    <t>El proceso cubre la gestión integral de cada uno de los siguientes componentes:  Inicia con la identificacion de las  necesidades de las Tic , la administracion de la plataforma tecnologica, formulacion, apropiacion , uso e implementacion de Estrategía de TI, seguimiento y definicion de controles que facilitan la confidencialidad, integridad y disponibilidad de la información de acuerdo a los lineamientos de Gobierno Digital,  para gener valor en la prestación de los servicios y  contribuir  la mejora continua de la Entidad.</t>
  </si>
  <si>
    <t xml:space="preserve">Sanciones por parte de los entes de control 
</t>
  </si>
  <si>
    <t>Incumplimiento de las políticas de seguridad de la información en la entidad por malas prácticas y acceso de personal no autorizado.</t>
  </si>
  <si>
    <t>RG Posibilidad de afectación económica y reputacional por sanciones de parte de los entes de control debido al incumplimiento de las políticas y pérdida de la información clasificada y reservada de la entidad por malas prácticas y acceso de personal no autorizado</t>
  </si>
  <si>
    <t>Fraude Interno</t>
  </si>
  <si>
    <t>Realizar actividades parra la toma de copias de respaldo para salvaguardar la información clasificada y reservada de la entidad.</t>
  </si>
  <si>
    <t>Realizar informe de seguimiento trimestral de los sistemas de  Backup de la entidad.entregable: Informes Trimestral del registro de Backup realizados a las diferentes plataformas.</t>
  </si>
  <si>
    <t>GESTION SISTEMAS E INFORMACION</t>
  </si>
  <si>
    <t>Realizar y socializar tips de seguridad de la información para prevenir que se presenten situaciones no deseadas que afecten la integridad, disponibilidad y confidencialidad de la información.</t>
  </si>
  <si>
    <t>Realizar  dos capacitaciones con el proposito de socializar  a los funcionarios y contratistas el manual de seguridad de la información. Entregable: Presentación y lista de asistencia.</t>
  </si>
  <si>
    <t>Realizar la actualización periódica en el directorio activo institucional de acuerdo con las novedades que se presentan con el ingreso y salida de personal.</t>
  </si>
  <si>
    <t xml:space="preserve">Realizar reporte de los usuarios que se encuentran activos e inactivos en la paltaforma de Diectorio activo de la entidad.
Matriz de roles y responsabilidades actualizada </t>
  </si>
  <si>
    <t>Fallas en la operación de los sistemas de información de la entidad</t>
  </si>
  <si>
    <t>Falta de planeación, seguimiento y control a las bases de datos y herramientas tecnológicas de la entidad.</t>
  </si>
  <si>
    <t>RGPosibilidad de afectación económica y reputacional por fallas en la operación de los sistemas de información de la entidad, debido a la falta de planeación, seguimiento y control a las bases de datos y herramientas tecnológicas de la entidad.</t>
  </si>
  <si>
    <t>Asignación de un responsabe para el soporte mantenimiento y capacitación de los sistemas de información.</t>
  </si>
  <si>
    <t>Realizar informe del soporte y capacitación realizada de los diferentes aplicativos con los que cuenta la entidad. Entregable: Plan capacitaciones y lista de asistencia de las capacitaciones realizadas.</t>
  </si>
  <si>
    <t>Realizar seguimiento al plan de mantenimiento de los servicios tecnológicos de la entidad.</t>
  </si>
  <si>
    <t>Realizar informe del  la ejecución del plan de mantenimientos preventivos trimestralmente  de la infraestructura de la entidad. Entregable: Plan de mantenimientos y evidencias de los mantenimientos realizados.</t>
  </si>
  <si>
    <t>Contratar el servicio de mantenimiento, soporte y renovación de licenciamiento de la infraestructura tecnológica de la entiad.</t>
  </si>
  <si>
    <t>Realizar la ejecución del Plan Anual de Adquisiciones corespondiente a la vigencia 2023.</t>
  </si>
  <si>
    <t>Afectación en la prestación del servicio</t>
  </si>
  <si>
    <t>Falta de integridad de la información y dificultad en su acceso por causa en las debilidades de articulación en los sistemas de información</t>
  </si>
  <si>
    <t>RG Posibilidad de afectación económica y reputacional reflejada en la prestación del servicio por falta de integridad de la información y dificultad en su acceso, por causa en las debilidades de articulación de los sistemas de información.</t>
  </si>
  <si>
    <t>Realizar el inventario y actualización de las bases de datos de la entidad  donde se encuentre almacenada la información de cada uno de los diferentes sujetos de inspección, vigilancia y control.</t>
  </si>
  <si>
    <t>Realizar el inventario actualizado de las bases de datos de la entidad.Entregable: Inventario de las bases de datos institucionales.</t>
  </si>
  <si>
    <t>Jefe de oficina de sistemas/ Profesional resposable</t>
  </si>
  <si>
    <t>Definir los repositorios de las bases de datos institucionales de la entidad, como de la información que maneja cada proceso, para conocer su ubicación final.</t>
  </si>
  <si>
    <t>Realizar el inventario del repositorio de las bases de datos institucionales de la entidad y de la información que maneja cada proceso. Entregable: Inventario del repositorio de las bases de datos e información de los procesos.</t>
  </si>
  <si>
    <t>Realizar la identificación de los sistemas de información que se pueden integrar y la definición de reposotorios y tableros de control con la información institucional para la toma de decisiones.</t>
  </si>
  <si>
    <t>Sin Registro</t>
  </si>
  <si>
    <t>Realizar la identificación de los sistemas de información que se pueden integrar y la definición de reposotorios y tableros de control con la información institucional para la toma de decisiones. Entregable: Informe con la identificación realizada.</t>
  </si>
  <si>
    <t xml:space="preserve">Gestion  de Comunicaciones </t>
  </si>
  <si>
    <t>Asesorar y establecer lineamientos y estrategias de comunicación que faciliten la divulgación de información de la Gestión Pública de la SuperVigilancia, a través de comunicaciones internas y externas; así como promover espacios de participación ciudadana que afiancen las relaciones con los Usuarios y Partes Interesadas, permitiendo la incidencia para el mejoramiento continuo.</t>
  </si>
  <si>
    <t xml:space="preserve">Inicia con la elaboración del Plan Estratégico de Comunicaciones, continúa con la ejecución de las actividades relacionadas a los planes definidos, y finaliza con el Plan de Mejoramiento para el proceso de Comunicaciones. </t>
  </si>
  <si>
    <t>Bajo  indice de calificación por parte  del  entes de control.</t>
  </si>
  <si>
    <t>Desconocimiento por parte de las áreas  con respecto a la publicación de información institucional de la Ley de Transparencia y Ley de Participación Ciudadana generando incumplimiento a la normatividad vigente.</t>
  </si>
  <si>
    <t>RG Posibilidad de afectación reputacional por bajo índice de la calificación por entes de control debido al desconocimiento por parte de la áreas con respecto a la publicación de información institucional de la Ley de transparencia y la Ley de Participación Ciudadana, generando incumplimiento a la normatividad vigente.</t>
  </si>
  <si>
    <t>El profesional de comunicaciones asignado realizará cuatrimestralmente el envío de un correo a las diferentes áreas de la entidad con el propósito de identificar si la información publicada en el link de transparencia y acceso a la información pública está actualizada. En caso que la información esté desactualizada por parte del Área responsable, se coordinará la fecha de compromiso del envió de la misma actualizada y se indicará la ruta de publicación en página web. ENTREGABLE INFORME</t>
  </si>
  <si>
    <t xml:space="preserve">Emitir el informe cuatrimestral del estado de la información y las acciones trabajadas con las áreas de la entidad. 
ENTREGABLE Informe de seguimiento con los correos e información trabajada. </t>
  </si>
  <si>
    <t>GESTION DE COMUNICACIONES</t>
  </si>
  <si>
    <t>El profesional de comunicaciones asignado coordinará cuatrimestralmente realizando seguimiento al cumplimiento del compromiso. En caso que el área no responda a la solicitud en el primer correo se solicitará reunión para ajustar la información respectiva. Se realiza un  Informe de seguimiento con los correos e información trabajada. ENTREGABLE INFORME</t>
  </si>
  <si>
    <t xml:space="preserve">Realizar el seguimiento de la gestón de actualización de información en el link de transparencia y acceso a la información pública de la página web y emitir informe cuatrimestral de las actividades realizadas. 
ENTREGABLE Informe de seguimiento de la actividad de actualización realizada enviado a los líderes de los procesos </t>
  </si>
  <si>
    <t>El profesional de comunicaciones asignado semestralmente diseñará una campaña referente a la importancia del cumplimiento de la Ley 1712 de 2014  con el propósito de sensibilizar a los procesos sobre el tema.
En caso de no realizarse la campaña durante el primer semestre, debe realizarse de manera obligatoria durante el segundo semestre de la vigencia. ENTREGABLE INFORME DE LA CAMPAÑA</t>
  </si>
  <si>
    <t xml:space="preserve">Realizar una campaña de comunicación interna dirigida a funcionarios y contratistas destacando la importancia de la Ley 1712 de 2014 para la Supervigilancia. 
ENTREGABLE Soportes de la campaña realizada </t>
  </si>
  <si>
    <t>El profesional de comunicaciones encargado de recolectar la información solicitará a través de correo electrónico o mesas de trabajo y durante el primer trimestre, a las diferentes áreas la información para estructurar el Plan de Participación Ciudadana de la vigencia y planear la difusión de las actividades contenidas en el mismo.
En caso de no recibir la información en el tiempo pactado se realizará una segunda solicitud de información y/o mesa de trabajo para la consecución de los datos.  
Para mostrar la gestión realizada se entrega la matriz del Plan de participación Ciudadana de la vigencia.</t>
  </si>
  <si>
    <t>Realizar mesas de trabajo con los procesos para identiicar las actividades que integrarán el Plan de Participación Ciudadana de la vigencia
ENTREGABLE: Plan de Participación Ciudadana</t>
  </si>
  <si>
    <t xml:space="preserve">El profesional de comunicaciones encargado de la tarea realizará de manera trimestral el seguimiento al cumplimiento de las actividades programadas en el Plan de Participación Ciudadana, a través del esquema de correo electrónico o mesas de trabajo para recoger la información referente a los resultados y sugerencias que surgieron durante la realización de las actividades correspondientes a la implementación del Plan de Participación Ciudadana de cada semestre.
En caso de requerirse ajustes al plan  estos se aplican y se envían a la Oficina Asesora de Planeación para su validación
</t>
  </si>
  <si>
    <t xml:space="preserve">Generar nuevas versiones del Plan de Participación Ciudadana de acuerdo con la identificación de nuevas necesidades
ENTREGABLE: 
informe de seguimiento al Plan de Participacíón Ciudadana, incluyendo las nuevas actividades programadas. </t>
  </si>
  <si>
    <t>Inoportuno suministro de información a grupos de valor y grupos de interés</t>
  </si>
  <si>
    <t xml:space="preserve">Desconocimiento del proceso de solicitud de publicaciones, canales y en general del procedimiento de comunicaciones de la entidad por parte de las áreas  </t>
  </si>
  <si>
    <t xml:space="preserve">RG: Posibilidad de afectación reputacional por la emisión y recepción de información inoportuna (en tiempo y contenido) por los grupos de valor y de interés, que puede afectar la percepción de la gestión de la entidad de manera negativa.
                                                                                </t>
  </si>
  <si>
    <t>El profesional de comunicaciones asignado preparará de manera semestral una estrategia de divulgación del proceso de solicitudes de comunicación a través de la plataforma Mesa de Servicios;  con el propósito de conseguir que las solicitudes recibidas de acuerdo a lo establecido en el procedimiento PRO-GCM-100-001 Comunicaciones Internas y Externas.   
En caso que, luego de hacer esta divulgación, se detecten situaciones de no utilización correcta de la plataforma, se procederá a realizar nuevamente la divulgación, con el propósito que todo el personal este enterado y cumpla con las políticas internas de comunicaciones.</t>
  </si>
  <si>
    <t>Realizar el seguimiento a las solicitudes de comunicación realizadas de acuerdo con lo dispuesto en el procedimiento de comunicaciones. ENTREGABLE Informe de seguimiento  con las evidencias respectivas.</t>
  </si>
  <si>
    <t xml:space="preserve">El profesional de comunicaciones asignado revisará diariamente las solicitudes recibidas por correo  con el propósito de encontrar solicitudes fuera de la establecido en el procedimiento PRO-GCM-100-001 Comunicaciones Internas y Externas. En caso de encontrar estas solicitudes se le recuerda a los solicitantes seguir el procedimiento estipulado de solicitud.
En caso tal que se presenten solicitudes que no hayan sido tramitadas de la manera establecida,  se envia al líder del proceso el recordatorio de la aplicación del procedimiento mencionado. </t>
  </si>
  <si>
    <t>Identificar solicitudes recibidas por correo electrónico 
ENTREGABLE Informe de seguimiento cuatrimestral con las evidencias respectivas de los informes diarios.</t>
  </si>
  <si>
    <t>El asesor de comunicaciones y/o profesional, semestralmente, con el proposito de revisar el cumplimiento de lo establecido en el procedimiento y  manual de  comunicaciones  en materia de  publicación de la  información, y desarrollo de contenido comunicativo revisa la mesa de servicio. 
En caso de evidenciar el no cumplimiento del procedimiento en tiempos estipulados , emite un informe con recomendaciones y acciones a tomar. Informe semestral.</t>
  </si>
  <si>
    <t>Descargar mensualmente el reporte de la mesa de servicios como insumo para la elaboración del informe semestral
ENTREGABLE Informe semestral</t>
  </si>
  <si>
    <t>GESTIÓN ADMINISTRATIVA</t>
  </si>
  <si>
    <t>Planear adecuadamente la administración, el control, racionalización, conservación, aseguramiento y suministro oportuno de los bienes y servicios necesarios, requeridos por los demás procesos, siguiendo lineamientos de austeridad, gestión financiera y de los sistemas de seguridad y salud en el trabajo, sistema de gestión ambiental y lo relacionado con el Plan Estatégico de Seguridad Vial.</t>
  </si>
  <si>
    <t>Este proceso inicia con la planeación, identificación y recepción de necesidades de bienes y servicios, control de inventarios, proceso de baja de bienes y finaliza con
prestación del servicio y/o el suministro de elementos requeridos por los procesos y el cumplimiento de los requisitos de los sistemas de gestión ambiental, SST y del plan de seguridad vial hasta su seguimiento.</t>
  </si>
  <si>
    <t>Sanciones disciplinarias, afectación en el funcionamiento de la entidad, operación de los procesos y de la prestación del servicio.</t>
  </si>
  <si>
    <t>Falta de planeación y oportunidad en la adquisición de bienes y servicios</t>
  </si>
  <si>
    <t>RG Posibilidad de afectación económica y reputacional por sanciones disciplinarias, afectación en el funcionamiento de la entidad, operación de los procesos y de la prestación del servicio debido a la falta de planeación  y oportunidad en la adquisición de bienes y servicios.</t>
  </si>
  <si>
    <t>El Coordinador del grupo de recursos físicos y adquisiciones, anualmente  con el propósito de suplir oportunamente los requerimientos de las áreas,  revisa y evalúa las necesidades de bienes de consumo y reporta a la Oficina Asesora de Planeación para su inclución  en el Plan Anual de Adquisiciones - PAA.
En caso de requerir una nueva necesidad de bien o servicio, se realizara memorando a la Oficina Asesora de Planeación para la modificación del PAA y realizar los procesos contractuales  de acuerdo a lo programado. 
Evidencia: Memorando</t>
  </si>
  <si>
    <t xml:space="preserve">Incluir en el Plan Anual de Adquisiciones - PAA, las necesidades del área, con el fin de atender oportunamente los requerimientos internos de la entidad. Entregable: Memorando dirigido a planeación y proceso contractual 
 </t>
  </si>
  <si>
    <t>GESTION ADMINISTRATIVA</t>
  </si>
  <si>
    <t>El coordinador del grupo de recursos físicos y adquisiciones mensualmente y con el propósito  de hacer seguimiento y verificar la ejecución contractual realiza seguimiento a la ejecucion contractual  tomar las decisiones pertienentes, frente a las necesidades a las área, en caso de identificar necesidades frente a contratos existentes,ejerce control sobre los contratos de  bienes y servicios, a traves de la información registrada en el formato FOR-GAD-350-025 - Consolidado de servicios   se solicitará una modificación del contrato mediante el formato FOR-GCO-360-053 - Evidencia: Formato FOR-GCO-360-053 y correo electronico dirigido al Secretario General</t>
  </si>
  <si>
    <t>Elaborar informe trimestral de la gestión realizada por el Grupo de Recursos fisicos, frente a los requerimientos de las áreas, EVIDENCIA informe trimestral</t>
  </si>
  <si>
    <t>Sanciones por parte de entes de control</t>
  </si>
  <si>
    <t xml:space="preserve">Falencias en la administración de los bienes de la entidad. 
</t>
  </si>
  <si>
    <t xml:space="preserve">Posibilidad de afectación económica y reputacional por sanciones por parte de entes de control por falencias en la administración de los bienes de la entidad. 
</t>
  </si>
  <si>
    <t>El coordinador del área de recursos físicos y Adquisiciones, anualmente presenta los estudios previos para  contratar el servicio de mantenimiento de las sedes al coordinador del grupo de contrato  mediante correo electronico con el proposito de ser revisado y presentado en comite. en caso de presentar incumplimiento del contrato por parte del proveedor el coordinador mediante memorando y correo electronico informa al Secretario General para que atraves de la oficina juridica tomen las medidas pertinentes.
Evidencia: Memorando o Correo electronico</t>
  </si>
  <si>
    <t xml:space="preserve">Suscribir el contrato para el mantenimiento de las sedes de la entidad. Entregable: Contrato suscrito y legalizado. </t>
  </si>
  <si>
    <t>El coordinador del área de recursos físicos y Adquisiciones, anualmente presenta los estudios previos para contratar los servicios del parque automotor al coordinador del grupo de contrato, con el proposito de ser revisado y presentado en comite. en caso de presentar incumplimiento del contrato por parte del proveedor el coordinador mediante memorando o correo electronico informa al Secretario General para que atraves de la oficina juridica tomen las medidas pertinentes.
Evidencia: Memorando o Correo electronico</t>
  </si>
  <si>
    <t xml:space="preserve">Suscribir el contrato para el mantenimiento del parque automotor de la entidad. Entregable: Contrato suscrito y legalizado. </t>
  </si>
  <si>
    <t xml:space="preserve">El coordinador del área de recursos físicos y Adquisiciones, anualmente presenta los estudios previos para contratar los seguros donde se amparen los vehiculos y bienes de la entidad al coordinador del grupo de contrato con el proposito de ser revisado y llevado a comite para su aprobación, en caso de sufrir algun siniestro se realiza el reclamo mediante correo electronico o memorando a la compañia aseguradora correspondiente
Evidencia: Correo y memorando dirigido a la seguradora </t>
  </si>
  <si>
    <t>Realizar informes de seguimiento a los contratos de mantenimiento de las sedes y de vehículos.
Entregable: Informes de seguimiento</t>
  </si>
  <si>
    <t>31/07/2023
31/12/2023</t>
  </si>
  <si>
    <t xml:space="preserve">Suscribir el contrato para el aseguramiento de los vehiculos y bienes de la entidad. Entregable: Contrato suscrito y legalizado. </t>
  </si>
  <si>
    <t>Hallazgos de entes de control y de auditoria</t>
  </si>
  <si>
    <t xml:space="preserve">Errores en la operación del Sofware adquirido para para la administración y control de inventarios. </t>
  </si>
  <si>
    <t xml:space="preserve">Posibilidad de afectación económica y reputacional por hallazgos de entes de control y de auditoria debido a errores en la operación del Sofware adquirido para la administración y control de inventarios. </t>
  </si>
  <si>
    <t xml:space="preserve">El coordinador del área de recursos físicos y Adquisiciones,semestralmente realiza seguimiento a los inventarios (ingresos y egresos), con el propósito de controlar  los bienes de consumo y devolutivos de la entidad, En en caso de presentar diferencias con el área contable se analizan las situaciones y se realizan los ajustes correspondientes. Evidencia: Acta de conciliación de inventarios. </t>
  </si>
  <si>
    <t>Realizar trimestralmente mediante sabana FOR-GAD-350-032- la conciliación de los inventarios 
Evidencia: Sabana</t>
  </si>
  <si>
    <t>Gestion del Talento Humano</t>
  </si>
  <si>
    <t>Planear y gestionar el talento humano desarrollando actividades encaminadas a la provisión, capacitación y bienestar para el fortalecimiento de competencias, clima organizacional, seguridad y salud en el trabajo, con el propósito de tener servidores y colaboradores íntegros y comprometidos con la misión, visión y objetivos institucionales.</t>
  </si>
  <si>
    <t xml:space="preserve">Este proceso inicia con la formulación de los planes y programas para la ejecución de las actividades inherentes de talento humano, aplicados durante la vinculación, permanencia y hasta el retiro de los servidores públicos de la entidad,  y termina con la evaluación y seguimiento de los mismos. </t>
  </si>
  <si>
    <t>Sanción de un ente gubernamental</t>
  </si>
  <si>
    <t xml:space="preserve">Incumplimiento en las directrices  de la normatividad legal vigente en materia de riesgos laborales </t>
  </si>
  <si>
    <t>RG Posibilidad de perdida económica y reputacional por Sanción de un ente gubernamental, debido a el Incumplimiento en las directrices  de la normatividad legal vigente en materia de riesgos laborales.</t>
  </si>
  <si>
    <t>La persona asignada o el colaborador asignado para los temas de SG-SST, mensualmente se realiza la revisión y actualización de la normatividad aplicable a la entidad que se emite atraves de los entes reguladores con el propósito de dar cumplimiento a los lineamientos establecidos que hacen parte del SG-SST. ENTREGABLE informe de las actualizaciones realizadas</t>
  </si>
  <si>
    <t>Realizar actualización anual de la (matriz de peligros) teniendo en cuenta las directrices nacionales en materia de Seguridad y Salud en el Trabajo. 
ENTREGABLE matriz de peligros actualizada</t>
  </si>
  <si>
    <t>GESTION TALENTO HUMANO</t>
  </si>
  <si>
    <t xml:space="preserve">Sanción económica por parte del Ministerio de Hacienda </t>
  </si>
  <si>
    <t>Debido a la Inasistencia por parte de los funcionarios a las actividades programadas en los planes institucionales de capacitacion y de bienestar.</t>
  </si>
  <si>
    <t>RG Posibilidad de pérdida económica por sanciones emitidad por parte del Ministerio de Hacienda, debido a la Inasistencia  de los funcionarios a las actividades programadas en los planes institucionales de capacitacion y de bienestar de talento humano.</t>
  </si>
  <si>
    <t xml:space="preserve">Las personas asignadas a los procesos de capacitación y bienestar cada vez que se programa una actividad concerniente a los planes mensionados, con el propósito de dar cumplimiento a lo establecido en los procedimientos PRO-GTH-310-002 y  PRO-GTH-310-003,  se le solicita a través del gestor documental el diligenciamiento del acta de compromiso de asistencia a las actividades de talento humano, la cual especifica que en caso de la no asistencia a la actividad programada se sancionara con la exclusión a la siguiente actividad.  La evidencia de la ejecucion del control son los memorando y actas de compromiso firmadas. </t>
  </si>
  <si>
    <t>Socializar trimestralmente el cronograma de las actividades del Plan Estratégico del Talento Humano a todos los niveles  de la entidad, con apoyo de la Oficina de Comunicaciones, a través de campañas y correos electrónicos. Evidencia la pieza publicitaria de la campaña.</t>
  </si>
  <si>
    <t>Realizar informe semestral de seguimiento al cumplimiento de las actividades del Plan Estrategico del Telento Humano. Evidencia informe semestral del PETH</t>
  </si>
  <si>
    <t>Sanción por parte de un ente regulador o demanda</t>
  </si>
  <si>
    <t>Inconsistencias en la Nómina o pago extemporáneo de los asuntos relacionados con ésta.</t>
  </si>
  <si>
    <t>RG Posibilidad de pérdida económica y reputacional por sanción del ente regulador o demanda de los funcionarios o exfuncionarios, debido a Inconsistencias en la Nómina o pago extemporáneo de los asuntos relacionados con esta.</t>
  </si>
  <si>
    <t xml:space="preserve">     Afectación menor a 10 SMLMV .</t>
  </si>
  <si>
    <t xml:space="preserve">El servidor público de la nomina, mensualmente con el proposito de generar los pagos a los funcionarios acorde con su asignación salarial y las novedades allegadas durante las fechas previstas, realiza el proceso de parametrizacion en la herramienta desiganada para el proceso. En caso de evidenciarse algún error en los pagos realizados se realiza una comparacion con un excel programado y  se procede a su corrección en el siguiente mes.  Evidencia concepto de ajuste reflejado en el despreendible de pago generado en el mes siguiente a la ocurrencia de la novedad.  </t>
  </si>
  <si>
    <t>Socializar  a través de correo electrónico y en coordinación con el área de comunicaciones  la resolución de adopción de las situaciones administrativas a todos los niveles de la entidad. Evidencia el Resolución firmada y el correo electronico de la socialización.</t>
  </si>
  <si>
    <t xml:space="preserve">Reporte trimestral de las actas consolidadas de los comites de nomina. </t>
  </si>
  <si>
    <t>Aceptar</t>
  </si>
  <si>
    <t>jhugfhftrf</t>
  </si>
  <si>
    <t xml:space="preserve">Incumplimiento del plan y el desarrollo de las uditorias al sistema de gestión de la calidad </t>
  </si>
  <si>
    <t xml:space="preserve">Posibilidad de afectación reputacional por el incumplimiento del plan y el desarrollo de las uditorias  internas al sistema de gestión de la calidad, debido a la falta de experiencia e insuficiencia del personal formados como auditor. </t>
  </si>
  <si>
    <t xml:space="preserve">debido a la falta de experiencia e insuficiencia del personal formados como auditor. </t>
  </si>
  <si>
    <t>El jefe de la Oficina Aseeora de Planeación, anualmente revisa el listado de auditores internos con el propósito de evaluar si la entidad cuenta con personal formado y actualizado para el desarrollo del plan de auditoria interna establecido para la vigencia. En caso de no contar con el grupo de auditores necesario formado y competente, se realiza la gestión ante el grupo de Recursos Humanos presentando la necesidad de incluir en el plan de capacitación -  PIC, el tema correspondiente. Evidencia: Listado y certificado del curso.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</si>
</sst>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5" x14ac:knownFonts="1">
    <font>
      <sz val="11"/>
      <color theme="1"/>
      <name val="Calibri"/>
      <family val="2"/>
      <scheme val="minor"/>
    </font>
    <font>
      <sz val="11"/>
      <color theme="1"/>
      <name val="Calibri"/>
      <family val="2"/>
      <scheme val="minor"/>
    </font>
    <font>
      <b/>
      <sz val="22"/>
      <color theme="1"/>
      <name val="Arial Narrow"/>
      <family val="2"/>
    </font>
    <font>
      <sz val="11"/>
      <color theme="1"/>
      <name val="Arial Narrow"/>
      <family val="2"/>
    </font>
    <font>
      <b/>
      <sz val="18"/>
      <color theme="1"/>
      <name val="Arial Narrow"/>
      <family val="2"/>
    </font>
    <font>
      <sz val="14"/>
      <color theme="1"/>
      <name val="Arial Narrow"/>
      <family val="2"/>
    </font>
    <font>
      <b/>
      <sz val="11"/>
      <color theme="1"/>
      <name val="Arial Narrow"/>
      <family val="2"/>
    </font>
    <font>
      <b/>
      <sz val="14"/>
      <color theme="1"/>
      <name val="Arial Narrow"/>
      <family val="2"/>
    </font>
    <font>
      <sz val="11"/>
      <name val="Arial Narrow"/>
      <family val="2"/>
    </font>
    <font>
      <sz val="10"/>
      <color theme="1"/>
      <name val="Arial Narrow"/>
      <family val="2"/>
    </font>
    <font>
      <b/>
      <sz val="11"/>
      <color theme="9" tint="-0.249977111117893"/>
      <name val="Arial Narrow"/>
      <family val="2"/>
    </font>
    <font>
      <sz val="9"/>
      <color theme="1"/>
      <name val="Arial Narrow"/>
      <family val="2"/>
    </font>
    <font>
      <sz val="7"/>
      <color theme="1"/>
      <name val="Arial Narrow"/>
      <family val="2"/>
    </font>
    <font>
      <sz val="9"/>
      <color theme="1"/>
      <name val="Bookman Old Style"/>
      <family val="1"/>
    </font>
    <font>
      <sz val="10"/>
      <color theme="1"/>
      <name val="Bookman Old Style"/>
      <family val="1"/>
    </font>
  </fonts>
  <fills count="5">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rgb="FFFF0000"/>
        <bgColor indexed="64"/>
      </patternFill>
    </fill>
  </fills>
  <borders count="16">
    <border>
      <left/>
      <right/>
      <top/>
      <bottom/>
      <diagonal/>
    </border>
    <border>
      <left style="dashed">
        <color theme="9" tint="-0.24994659260841701"/>
      </left>
      <right/>
      <top style="dashed">
        <color theme="9" tint="-0.24994659260841701"/>
      </top>
      <bottom/>
      <diagonal/>
    </border>
    <border>
      <left/>
      <right/>
      <top style="dashed">
        <color theme="9" tint="-0.24994659260841701"/>
      </top>
      <bottom/>
      <diagonal/>
    </border>
    <border>
      <left/>
      <right style="dashed">
        <color theme="9" tint="-0.24994659260841701"/>
      </right>
      <top style="dashed">
        <color theme="9" tint="-0.24994659260841701"/>
      </top>
      <bottom/>
      <diagonal/>
    </border>
    <border>
      <left style="dashed">
        <color theme="9" tint="-0.24994659260841701"/>
      </left>
      <right/>
      <top/>
      <bottom style="dashed">
        <color theme="9" tint="-0.24994659260841701"/>
      </bottom>
      <diagonal/>
    </border>
    <border>
      <left/>
      <right/>
      <top/>
      <bottom style="dashed">
        <color theme="9" tint="-0.24994659260841701"/>
      </bottom>
      <diagonal/>
    </border>
    <border>
      <left/>
      <right style="dashed">
        <color theme="9" tint="-0.24994659260841701"/>
      </right>
      <top/>
      <bottom style="dashed">
        <color theme="9" tint="-0.24994659260841701"/>
      </bottom>
      <diagonal/>
    </border>
    <border>
      <left style="dashed">
        <color theme="9" tint="-0.24994659260841701"/>
      </left>
      <right/>
      <top style="dashed">
        <color theme="9" tint="-0.24994659260841701"/>
      </top>
      <bottom style="dashed">
        <color theme="9" tint="-0.24994659260841701"/>
      </bottom>
      <diagonal/>
    </border>
    <border>
      <left/>
      <right style="dashed">
        <color theme="9" tint="-0.24994659260841701"/>
      </right>
      <top style="dashed">
        <color theme="9" tint="-0.24994659260841701"/>
      </top>
      <bottom style="dashed">
        <color theme="9" tint="-0.24994659260841701"/>
      </bottom>
      <diagonal/>
    </border>
    <border>
      <left/>
      <right/>
      <top style="dashed">
        <color theme="9" tint="-0.24994659260841701"/>
      </top>
      <bottom style="dashed">
        <color theme="9" tint="-0.24994659260841701"/>
      </bottom>
      <diagonal/>
    </border>
    <border>
      <left style="dashed">
        <color theme="9" tint="-0.24994659260841701"/>
      </left>
      <right style="dashed">
        <color theme="9" tint="-0.24994659260841701"/>
      </right>
      <top style="dashed">
        <color theme="9" tint="-0.24994659260841701"/>
      </top>
      <bottom/>
      <diagonal/>
    </border>
    <border>
      <left style="dashed">
        <color theme="9" tint="-0.24994659260841701"/>
      </left>
      <right style="dashed">
        <color theme="9" tint="-0.24994659260841701"/>
      </right>
      <top style="dashed">
        <color theme="9" tint="-0.24994659260841701"/>
      </top>
      <bottom style="dashed">
        <color theme="9" tint="-0.24994659260841701"/>
      </bottom>
      <diagonal/>
    </border>
    <border>
      <left style="dashed">
        <color theme="9" tint="-0.24994659260841701"/>
      </left>
      <right style="dashed">
        <color theme="9" tint="-0.24994659260841701"/>
      </right>
      <top/>
      <bottom style="dashed">
        <color theme="9" tint="-0.24994659260841701"/>
      </bottom>
      <diagonal/>
    </border>
    <border>
      <left style="dashed">
        <color theme="9" tint="-0.24994659260841701"/>
      </left>
      <right style="dashed">
        <color theme="9" tint="-0.24994659260841701"/>
      </right>
      <top/>
      <bottom/>
      <diagonal/>
    </border>
    <border>
      <left style="dashed">
        <color theme="9" tint="-0.24994659260841701"/>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9" fontId="1" fillId="0" borderId="0" applyFont="0" applyFill="0" applyBorder="0" applyAlignment="0" applyProtection="0"/>
  </cellStyleXfs>
  <cellXfs count="101">
    <xf numFmtId="0" fontId="0" fillId="0" borderId="0" xfId="0"/>
    <xf numFmtId="0" fontId="3" fillId="3" borderId="0" xfId="0" applyFont="1" applyFill="1"/>
    <xf numFmtId="0" fontId="3" fillId="0" borderId="0" xfId="0" applyFont="1"/>
    <xf numFmtId="0" fontId="3" fillId="3" borderId="0" xfId="0" applyFont="1" applyFill="1" applyAlignment="1">
      <alignment horizontal="center" vertical="center"/>
    </xf>
    <xf numFmtId="0" fontId="3" fillId="3" borderId="0" xfId="0" applyFont="1" applyFill="1" applyAlignment="1">
      <alignment horizontal="left" vertical="center"/>
    </xf>
    <xf numFmtId="0" fontId="3" fillId="3" borderId="0" xfId="0" applyFont="1" applyFill="1" applyAlignment="1">
      <alignment horizontal="center"/>
    </xf>
    <xf numFmtId="0" fontId="6" fillId="2" borderId="11" xfId="0" applyFont="1" applyFill="1" applyBorder="1" applyAlignment="1">
      <alignment horizontal="center" vertical="center" textRotation="90"/>
    </xf>
    <xf numFmtId="0" fontId="6" fillId="3" borderId="0" xfId="0" applyFont="1" applyFill="1" applyAlignment="1">
      <alignment horizontal="center" vertical="center"/>
    </xf>
    <xf numFmtId="0" fontId="6" fillId="2" borderId="0" xfId="0" applyFont="1" applyFill="1" applyAlignment="1">
      <alignment horizontal="center" vertical="center"/>
    </xf>
    <xf numFmtId="0" fontId="3" fillId="0" borderId="11" xfId="0" applyFont="1" applyBorder="1" applyAlignment="1">
      <alignment horizontal="center" vertical="center"/>
    </xf>
    <xf numFmtId="0" fontId="9" fillId="0" borderId="11" xfId="0" applyFont="1" applyBorder="1" applyAlignment="1" applyProtection="1">
      <alignment horizontal="justify" vertical="center" wrapText="1"/>
      <protection locked="0"/>
    </xf>
    <xf numFmtId="0" fontId="3" fillId="0" borderId="11" xfId="0" applyFont="1" applyBorder="1" applyAlignment="1" applyProtection="1">
      <alignment horizontal="center" vertical="center"/>
      <protection hidden="1"/>
    </xf>
    <xf numFmtId="0" fontId="3" fillId="0" borderId="11" xfId="0" applyFont="1" applyBorder="1" applyAlignment="1" applyProtection="1">
      <alignment horizontal="center" vertical="center" textRotation="90"/>
      <protection locked="0"/>
    </xf>
    <xf numFmtId="9" fontId="3" fillId="0" borderId="11" xfId="0" applyNumberFormat="1" applyFont="1" applyBorder="1" applyAlignment="1" applyProtection="1">
      <alignment horizontal="center" vertical="center"/>
      <protection hidden="1"/>
    </xf>
    <xf numFmtId="164" fontId="3" fillId="0" borderId="11" xfId="1" applyNumberFormat="1" applyFont="1" applyBorder="1" applyAlignment="1">
      <alignment horizontal="center" vertical="center"/>
    </xf>
    <xf numFmtId="0" fontId="6" fillId="0" borderId="11" xfId="0" applyFont="1" applyBorder="1" applyAlignment="1" applyProtection="1">
      <alignment horizontal="center" vertical="center" textRotation="90" wrapText="1"/>
      <protection hidden="1"/>
    </xf>
    <xf numFmtId="9" fontId="3" fillId="0" borderId="10" xfId="0" applyNumberFormat="1" applyFont="1" applyBorder="1" applyAlignment="1" applyProtection="1">
      <alignment horizontal="center" vertical="center"/>
      <protection hidden="1"/>
    </xf>
    <xf numFmtId="0" fontId="6" fillId="0" borderId="11" xfId="0" applyFont="1" applyBorder="1" applyAlignment="1" applyProtection="1">
      <alignment horizontal="center" vertical="center" textRotation="90"/>
      <protection hidden="1"/>
    </xf>
    <xf numFmtId="0" fontId="3" fillId="0" borderId="10" xfId="0" applyFont="1" applyBorder="1" applyAlignment="1" applyProtection="1">
      <alignment horizontal="center" vertical="center" textRotation="90"/>
      <protection locked="0"/>
    </xf>
    <xf numFmtId="0" fontId="3" fillId="0" borderId="11" xfId="0" applyFont="1" applyBorder="1" applyAlignment="1" applyProtection="1">
      <alignment horizontal="center" vertical="center" wrapText="1"/>
      <protection locked="0"/>
    </xf>
    <xf numFmtId="14" fontId="3" fillId="0" borderId="11" xfId="0" applyNumberFormat="1" applyFont="1" applyBorder="1" applyAlignment="1" applyProtection="1">
      <alignment horizontal="center" vertical="center" wrapText="1"/>
      <protection locked="0"/>
    </xf>
    <xf numFmtId="0" fontId="3" fillId="0" borderId="11" xfId="0" applyFont="1" applyBorder="1" applyAlignment="1" applyProtection="1">
      <alignment horizontal="center" vertical="center"/>
      <protection locked="0"/>
    </xf>
    <xf numFmtId="0" fontId="3" fillId="3" borderId="0" xfId="0" applyFont="1" applyFill="1" applyAlignment="1">
      <alignment vertical="center"/>
    </xf>
    <xf numFmtId="0" fontId="3" fillId="0" borderId="0" xfId="0" applyFont="1" applyAlignment="1">
      <alignment vertical="center"/>
    </xf>
    <xf numFmtId="14" fontId="3" fillId="0" borderId="11" xfId="0" applyNumberFormat="1" applyFont="1" applyBorder="1" applyAlignment="1" applyProtection="1">
      <alignment horizontal="center" vertical="center"/>
      <protection locked="0"/>
    </xf>
    <xf numFmtId="0" fontId="3" fillId="0" borderId="11" xfId="0" applyFont="1" applyBorder="1" applyAlignment="1" applyProtection="1">
      <alignment horizontal="justify" vertical="center"/>
      <protection locked="0"/>
    </xf>
    <xf numFmtId="0" fontId="3" fillId="0" borderId="0" xfId="0" applyFont="1" applyProtection="1">
      <protection locked="0"/>
    </xf>
    <xf numFmtId="164" fontId="3" fillId="4" borderId="11" xfId="1" applyNumberFormat="1" applyFont="1" applyFill="1" applyBorder="1" applyAlignment="1">
      <alignment horizontal="center" vertical="center"/>
    </xf>
    <xf numFmtId="0" fontId="6" fillId="0" borderId="0" xfId="0" applyFont="1" applyAlignment="1">
      <alignment horizontal="left" vertical="center"/>
    </xf>
    <xf numFmtId="0" fontId="3" fillId="0" borderId="0" xfId="0" applyFont="1" applyAlignment="1">
      <alignment horizontal="center" vertical="center"/>
    </xf>
    <xf numFmtId="0" fontId="3" fillId="0" borderId="0" xfId="0" applyFont="1" applyAlignment="1">
      <alignment horizontal="center"/>
    </xf>
    <xf numFmtId="0" fontId="11" fillId="0" borderId="11" xfId="0" applyFont="1" applyBorder="1" applyAlignment="1" applyProtection="1">
      <alignment horizontal="justify" vertical="center"/>
      <protection locked="0"/>
    </xf>
    <xf numFmtId="0" fontId="11" fillId="0" borderId="11" xfId="0" applyFont="1" applyBorder="1" applyAlignment="1" applyProtection="1">
      <alignment horizontal="center" vertical="center" wrapText="1"/>
      <protection locked="0"/>
    </xf>
    <xf numFmtId="0" fontId="11" fillId="0" borderId="11" xfId="0" applyFont="1" applyBorder="1" applyAlignment="1" applyProtection="1">
      <alignment horizontal="justify" vertical="center" wrapText="1"/>
      <protection locked="0"/>
    </xf>
    <xf numFmtId="0" fontId="12" fillId="0" borderId="11" xfId="0" applyFont="1" applyBorder="1" applyAlignment="1" applyProtection="1">
      <alignment horizontal="justify" vertical="center" wrapText="1"/>
      <protection locked="0"/>
    </xf>
    <xf numFmtId="0" fontId="3" fillId="0" borderId="11" xfId="0" applyFont="1" applyBorder="1" applyAlignment="1" applyProtection="1">
      <alignment horizontal="justify" vertical="center" wrapText="1"/>
      <protection locked="0"/>
    </xf>
    <xf numFmtId="0" fontId="3" fillId="0" borderId="0" xfId="0" applyFont="1" applyAlignment="1" applyProtection="1">
      <alignment wrapText="1"/>
      <protection locked="0"/>
    </xf>
    <xf numFmtId="0" fontId="13" fillId="0" borderId="15" xfId="0" applyFont="1" applyBorder="1" applyAlignment="1" applyProtection="1">
      <alignment horizontal="left" vertical="center" wrapText="1"/>
      <protection locked="0"/>
    </xf>
    <xf numFmtId="0" fontId="14" fillId="0" borderId="15" xfId="0" applyFont="1" applyBorder="1" applyAlignment="1" applyProtection="1">
      <alignment vertical="center" wrapText="1"/>
      <protection locked="0"/>
    </xf>
    <xf numFmtId="0" fontId="9" fillId="0" borderId="11" xfId="0" applyFont="1" applyBorder="1" applyAlignment="1" applyProtection="1">
      <alignment horizontal="center" vertical="center" wrapText="1"/>
      <protection locked="0"/>
    </xf>
    <xf numFmtId="0" fontId="13" fillId="0" borderId="15" xfId="0" applyFont="1" applyBorder="1" applyAlignment="1" applyProtection="1">
      <alignment vertical="center" wrapText="1"/>
      <protection locked="0"/>
    </xf>
    <xf numFmtId="0" fontId="3" fillId="3" borderId="0" xfId="0" applyFont="1" applyFill="1" applyAlignment="1">
      <alignment horizontal="left" vertical="center"/>
    </xf>
    <xf numFmtId="0" fontId="4" fillId="2" borderId="7" xfId="0" applyFont="1" applyFill="1" applyBorder="1" applyAlignment="1">
      <alignment horizontal="left" vertical="center"/>
    </xf>
    <xf numFmtId="0" fontId="4" fillId="2" borderId="8" xfId="0" applyFont="1" applyFill="1" applyBorder="1" applyAlignment="1">
      <alignment horizontal="left" vertical="center"/>
    </xf>
    <xf numFmtId="0" fontId="5" fillId="3" borderId="7" xfId="0" applyFont="1" applyFill="1" applyBorder="1" applyAlignment="1" applyProtection="1">
      <alignment horizontal="left" vertical="center" wrapText="1"/>
      <protection locked="0"/>
    </xf>
    <xf numFmtId="0" fontId="5" fillId="3" borderId="9" xfId="0" applyFont="1" applyFill="1" applyBorder="1" applyAlignment="1" applyProtection="1">
      <alignment horizontal="left" vertical="center" wrapText="1"/>
      <protection locked="0"/>
    </xf>
    <xf numFmtId="0" fontId="5" fillId="3" borderId="8" xfId="0" applyFont="1" applyFill="1" applyBorder="1" applyAlignment="1" applyProtection="1">
      <alignment horizontal="left" vertical="center" wrapText="1"/>
      <protection locked="0"/>
    </xf>
    <xf numFmtId="0" fontId="6" fillId="2" borderId="7" xfId="0" applyFont="1" applyFill="1" applyBorder="1" applyAlignment="1">
      <alignment horizontal="center" vertical="center"/>
    </xf>
    <xf numFmtId="0" fontId="6" fillId="2" borderId="9" xfId="0" applyFont="1" applyFill="1" applyBorder="1" applyAlignment="1">
      <alignment horizontal="center" vertical="center"/>
    </xf>
    <xf numFmtId="0" fontId="6" fillId="2" borderId="8"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6" xfId="0" applyFont="1" applyFill="1" applyBorder="1" applyAlignment="1">
      <alignment horizontal="center" vertical="center"/>
    </xf>
    <xf numFmtId="0" fontId="5" fillId="3" borderId="7" xfId="0" applyFont="1" applyFill="1" applyBorder="1" applyAlignment="1" applyProtection="1">
      <alignment horizontal="left" vertical="center"/>
      <protection locked="0"/>
    </xf>
    <xf numFmtId="0" fontId="5" fillId="3" borderId="9" xfId="0" applyFont="1" applyFill="1" applyBorder="1" applyAlignment="1" applyProtection="1">
      <alignment horizontal="left" vertical="center"/>
      <protection locked="0"/>
    </xf>
    <xf numFmtId="0" fontId="5" fillId="3" borderId="8" xfId="0" applyFont="1" applyFill="1" applyBorder="1" applyAlignment="1" applyProtection="1">
      <alignment horizontal="left" vertical="center"/>
      <protection locked="0"/>
    </xf>
    <xf numFmtId="0" fontId="3" fillId="3" borderId="0" xfId="0" applyFont="1" applyFill="1" applyAlignment="1">
      <alignment horizontal="left" vertical="center"/>
    </xf>
    <xf numFmtId="0" fontId="6" fillId="2" borderId="10" xfId="0" applyFont="1" applyFill="1" applyBorder="1" applyAlignment="1">
      <alignment horizontal="center" vertical="center" wrapText="1"/>
    </xf>
    <xf numFmtId="0" fontId="6" fillId="2" borderId="12"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6" fillId="2" borderId="4" xfId="0" applyFont="1" applyFill="1" applyBorder="1" applyAlignment="1">
      <alignment horizontal="center" vertical="center"/>
    </xf>
    <xf numFmtId="0" fontId="6" fillId="2" borderId="14" xfId="0" applyFont="1" applyFill="1" applyBorder="1" applyAlignment="1">
      <alignment horizontal="center" vertical="center"/>
    </xf>
    <xf numFmtId="0" fontId="6" fillId="2" borderId="11" xfId="0" applyFont="1" applyFill="1" applyBorder="1" applyAlignment="1">
      <alignment horizontal="center" vertical="center" wrapText="1"/>
    </xf>
    <xf numFmtId="0" fontId="6" fillId="2" borderId="10" xfId="0" applyFont="1" applyFill="1" applyBorder="1" applyAlignment="1">
      <alignment horizontal="center" vertical="center" textRotation="90" wrapText="1"/>
    </xf>
    <xf numFmtId="0" fontId="6" fillId="2" borderId="12" xfId="0" applyFont="1" applyFill="1" applyBorder="1" applyAlignment="1">
      <alignment horizontal="center" vertical="center" textRotation="90" wrapText="1"/>
    </xf>
    <xf numFmtId="0" fontId="7" fillId="2" borderId="10" xfId="0" applyFont="1" applyFill="1" applyBorder="1" applyAlignment="1">
      <alignment horizontal="center" vertical="center" textRotation="90"/>
    </xf>
    <xf numFmtId="0" fontId="7" fillId="2" borderId="12" xfId="0" applyFont="1" applyFill="1" applyBorder="1" applyAlignment="1">
      <alignment horizontal="center" vertical="center" textRotation="90"/>
    </xf>
    <xf numFmtId="0" fontId="6" fillId="2" borderId="11" xfId="0" applyFont="1" applyFill="1" applyBorder="1" applyAlignment="1">
      <alignment horizontal="center" vertical="center"/>
    </xf>
    <xf numFmtId="0" fontId="6" fillId="2" borderId="12" xfId="0" applyFont="1" applyFill="1" applyBorder="1" applyAlignment="1">
      <alignment horizontal="center" vertical="center"/>
    </xf>
    <xf numFmtId="0" fontId="6" fillId="2" borderId="13" xfId="0" applyFont="1" applyFill="1" applyBorder="1" applyAlignment="1">
      <alignment horizontal="center" vertical="center" wrapText="1"/>
    </xf>
    <xf numFmtId="0" fontId="6" fillId="2" borderId="11" xfId="0" applyFont="1" applyFill="1" applyBorder="1" applyAlignment="1">
      <alignment horizontal="center" vertical="center" textRotation="90" wrapText="1"/>
    </xf>
    <xf numFmtId="0" fontId="6" fillId="0" borderId="10" xfId="0" applyFont="1" applyBorder="1" applyAlignment="1" applyProtection="1">
      <alignment horizontal="center" vertical="center"/>
      <protection hidden="1"/>
    </xf>
    <xf numFmtId="0" fontId="6" fillId="0" borderId="13" xfId="0" applyFont="1" applyBorder="1" applyAlignment="1" applyProtection="1">
      <alignment horizontal="center" vertical="center"/>
      <protection hidden="1"/>
    </xf>
    <xf numFmtId="0" fontId="6" fillId="0" borderId="12" xfId="0" applyFont="1" applyBorder="1" applyAlignment="1" applyProtection="1">
      <alignment horizontal="center" vertical="center"/>
      <protection hidden="1"/>
    </xf>
    <xf numFmtId="9" fontId="3" fillId="0" borderId="10" xfId="0" applyNumberFormat="1" applyFont="1" applyBorder="1" applyAlignment="1" applyProtection="1">
      <alignment horizontal="center" vertical="center" wrapText="1"/>
      <protection hidden="1"/>
    </xf>
    <xf numFmtId="9" fontId="3" fillId="0" borderId="13" xfId="0" applyNumberFormat="1" applyFont="1" applyBorder="1" applyAlignment="1" applyProtection="1">
      <alignment horizontal="center" vertical="center" wrapText="1"/>
      <protection hidden="1"/>
    </xf>
    <xf numFmtId="9" fontId="3" fillId="0" borderId="12" xfId="0" applyNumberFormat="1" applyFont="1" applyBorder="1" applyAlignment="1" applyProtection="1">
      <alignment horizontal="center" vertical="center" wrapText="1"/>
      <protection hidden="1"/>
    </xf>
    <xf numFmtId="0" fontId="3" fillId="0" borderId="10" xfId="0" applyFont="1" applyBorder="1" applyAlignment="1">
      <alignment horizontal="center" vertical="center"/>
    </xf>
    <xf numFmtId="0" fontId="3" fillId="0" borderId="13" xfId="0" applyFont="1" applyBorder="1" applyAlignment="1">
      <alignment horizontal="center" vertical="center"/>
    </xf>
    <xf numFmtId="0" fontId="3" fillId="0" borderId="12" xfId="0" applyFont="1" applyBorder="1" applyAlignment="1">
      <alignment horizontal="center" vertical="center"/>
    </xf>
    <xf numFmtId="0" fontId="3" fillId="0" borderId="10" xfId="0" applyFont="1" applyBorder="1" applyAlignment="1" applyProtection="1">
      <alignment horizontal="center" vertical="center" wrapText="1"/>
      <protection locked="0"/>
    </xf>
    <xf numFmtId="0" fontId="3" fillId="0" borderId="13" xfId="0" applyFont="1" applyBorder="1" applyAlignment="1" applyProtection="1">
      <alignment horizontal="center" vertical="center" wrapText="1"/>
      <protection locked="0"/>
    </xf>
    <xf numFmtId="0" fontId="3" fillId="0" borderId="12" xfId="0" applyFont="1" applyBorder="1" applyAlignment="1" applyProtection="1">
      <alignment horizontal="center" vertical="center" wrapText="1"/>
      <protection locked="0"/>
    </xf>
    <xf numFmtId="0" fontId="8" fillId="0" borderId="10" xfId="0" applyFont="1" applyBorder="1" applyAlignment="1" applyProtection="1">
      <alignment horizontal="center" vertical="center" wrapText="1"/>
      <protection locked="0"/>
    </xf>
    <xf numFmtId="0" fontId="8" fillId="0" borderId="13" xfId="0" applyFont="1" applyBorder="1" applyAlignment="1" applyProtection="1">
      <alignment horizontal="center" vertical="center" wrapText="1"/>
      <protection locked="0"/>
    </xf>
    <xf numFmtId="0" fontId="8" fillId="0" borderId="12" xfId="0" applyFont="1" applyBorder="1" applyAlignment="1" applyProtection="1">
      <alignment horizontal="center" vertical="center" wrapText="1"/>
      <protection locked="0"/>
    </xf>
    <xf numFmtId="0" fontId="3" fillId="0" borderId="10" xfId="0" applyFont="1" applyBorder="1" applyAlignment="1" applyProtection="1">
      <alignment horizontal="center" vertical="center"/>
      <protection locked="0"/>
    </xf>
    <xf numFmtId="0" fontId="3" fillId="0" borderId="13" xfId="0" applyFont="1" applyBorder="1" applyAlignment="1" applyProtection="1">
      <alignment horizontal="center" vertical="center"/>
      <protection locked="0"/>
    </xf>
    <xf numFmtId="0" fontId="3" fillId="0" borderId="12" xfId="0" applyFont="1" applyBorder="1" applyAlignment="1" applyProtection="1">
      <alignment horizontal="center" vertical="center"/>
      <protection locked="0"/>
    </xf>
    <xf numFmtId="0" fontId="6" fillId="0" borderId="10" xfId="0" applyFont="1" applyBorder="1" applyAlignment="1" applyProtection="1">
      <alignment horizontal="center" vertical="center" wrapText="1"/>
      <protection hidden="1"/>
    </xf>
    <xf numFmtId="0" fontId="6" fillId="0" borderId="13" xfId="0" applyFont="1" applyBorder="1" applyAlignment="1" applyProtection="1">
      <alignment horizontal="center" vertical="center" wrapText="1"/>
      <protection hidden="1"/>
    </xf>
    <xf numFmtId="0" fontId="6" fillId="0" borderId="12" xfId="0" applyFont="1" applyBorder="1" applyAlignment="1" applyProtection="1">
      <alignment horizontal="center" vertical="center" wrapText="1"/>
      <protection hidden="1"/>
    </xf>
    <xf numFmtId="9" fontId="3" fillId="0" borderId="10" xfId="0" applyNumberFormat="1" applyFont="1" applyBorder="1" applyAlignment="1" applyProtection="1">
      <alignment horizontal="center" vertical="center" wrapText="1"/>
      <protection locked="0"/>
    </xf>
    <xf numFmtId="9" fontId="3" fillId="0" borderId="13" xfId="0" applyNumberFormat="1" applyFont="1" applyBorder="1" applyAlignment="1" applyProtection="1">
      <alignment horizontal="center" vertical="center" wrapText="1"/>
      <protection locked="0"/>
    </xf>
    <xf numFmtId="9" fontId="3" fillId="0" borderId="12" xfId="0" applyNumberFormat="1" applyFont="1" applyBorder="1" applyAlignment="1" applyProtection="1">
      <alignment horizontal="center" vertical="center" wrapText="1"/>
      <protection locked="0"/>
    </xf>
    <xf numFmtId="0" fontId="3" fillId="0" borderId="7" xfId="0" applyFont="1" applyBorder="1" applyAlignment="1">
      <alignment horizontal="left" vertical="center" wrapText="1"/>
    </xf>
    <xf numFmtId="0" fontId="3" fillId="0" borderId="9" xfId="0" applyFont="1" applyBorder="1" applyAlignment="1">
      <alignment horizontal="left" vertical="center" wrapText="1"/>
    </xf>
    <xf numFmtId="0" fontId="3" fillId="0" borderId="8" xfId="0" applyFont="1" applyBorder="1" applyAlignment="1">
      <alignment horizontal="left" vertical="center" wrapText="1"/>
    </xf>
  </cellXfs>
  <cellStyles count="2">
    <cellStyle name="Normal" xfId="0" builtinId="0"/>
    <cellStyle name="Porcentaje" xfId="1" builtinId="5"/>
  </cellStyles>
  <dxfs count="3570">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2.xml"/><Relationship Id="rId26" Type="http://schemas.openxmlformats.org/officeDocument/2006/relationships/externalLink" Target="externalLinks/externalLink10.xml"/><Relationship Id="rId21" Type="http://schemas.openxmlformats.org/officeDocument/2006/relationships/externalLink" Target="externalLinks/externalLink5.xml"/><Relationship Id="rId34" Type="http://schemas.openxmlformats.org/officeDocument/2006/relationships/externalLink" Target="externalLinks/externalLink18.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5" Type="http://schemas.openxmlformats.org/officeDocument/2006/relationships/externalLink" Target="externalLinks/externalLink9.xml"/><Relationship Id="rId33" Type="http://schemas.openxmlformats.org/officeDocument/2006/relationships/externalLink" Target="externalLinks/externalLink17.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4.xml"/><Relationship Id="rId29" Type="http://schemas.openxmlformats.org/officeDocument/2006/relationships/externalLink" Target="externalLinks/externalLink1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8.xml"/><Relationship Id="rId32" Type="http://schemas.openxmlformats.org/officeDocument/2006/relationships/externalLink" Target="externalLinks/externalLink16.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7.xml"/><Relationship Id="rId28" Type="http://schemas.openxmlformats.org/officeDocument/2006/relationships/externalLink" Target="externalLinks/externalLink12.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3.xml"/><Relationship Id="rId31" Type="http://schemas.openxmlformats.org/officeDocument/2006/relationships/externalLink" Target="externalLinks/externalLink1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6.xml"/><Relationship Id="rId27" Type="http://schemas.openxmlformats.org/officeDocument/2006/relationships/externalLink" Target="externalLinks/externalLink11.xml"/><Relationship Id="rId30" Type="http://schemas.openxmlformats.org/officeDocument/2006/relationships/externalLink" Target="externalLinks/externalLink14.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vmlDrawing10.v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4.png"/><Relationship Id="rId4" Type="http://schemas.openxmlformats.org/officeDocument/2006/relationships/image" Target="../media/image3.png"/></Relationships>
</file>

<file path=xl/drawings/_rels/vmlDrawing11.v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1.png"/><Relationship Id="rId1" Type="http://schemas.openxmlformats.org/officeDocument/2006/relationships/image" Target="../media/image4.png"/><Relationship Id="rId4" Type="http://schemas.openxmlformats.org/officeDocument/2006/relationships/image" Target="../media/image2.png"/></Relationships>
</file>

<file path=xl/drawings/_rels/vmlDrawing12.v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4.png"/><Relationship Id="rId4" Type="http://schemas.openxmlformats.org/officeDocument/2006/relationships/image" Target="../media/image3.png"/></Relationships>
</file>

<file path=xl/drawings/_rels/vmlDrawing13.v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4.png"/><Relationship Id="rId4" Type="http://schemas.openxmlformats.org/officeDocument/2006/relationships/image" Target="../media/image3.png"/></Relationships>
</file>

<file path=xl/drawings/_rels/vmlDrawing14.v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4.png"/><Relationship Id="rId4" Type="http://schemas.openxmlformats.org/officeDocument/2006/relationships/image" Target="../media/image3.png"/></Relationships>
</file>

<file path=xl/drawings/_rels/vmlDrawing15.v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4.png"/><Relationship Id="rId4" Type="http://schemas.openxmlformats.org/officeDocument/2006/relationships/image" Target="../media/image3.png"/></Relationships>
</file>

<file path=xl/drawings/_rels/vmlDrawing16.v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4.png"/><Relationship Id="rId4" Type="http://schemas.openxmlformats.org/officeDocument/2006/relationships/image" Target="../media/image3.png"/></Relationships>
</file>

<file path=xl/drawings/_rels/vmlDrawing2.v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4.png"/><Relationship Id="rId4" Type="http://schemas.openxmlformats.org/officeDocument/2006/relationships/image" Target="../media/image3.png"/></Relationships>
</file>

<file path=xl/drawings/_rels/vmlDrawing3.v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4.png"/><Relationship Id="rId4" Type="http://schemas.openxmlformats.org/officeDocument/2006/relationships/image" Target="../media/image3.png"/></Relationships>
</file>

<file path=xl/drawings/_rels/vmlDrawing4.v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4.png"/><Relationship Id="rId4" Type="http://schemas.openxmlformats.org/officeDocument/2006/relationships/image" Target="../media/image3.png"/></Relationships>
</file>

<file path=xl/drawings/_rels/vmlDrawing5.v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4.png"/><Relationship Id="rId4" Type="http://schemas.openxmlformats.org/officeDocument/2006/relationships/image" Target="../media/image3.png"/></Relationships>
</file>

<file path=xl/drawings/_rels/vmlDrawing6.v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1.png"/><Relationship Id="rId1" Type="http://schemas.openxmlformats.org/officeDocument/2006/relationships/image" Target="../media/image4.png"/><Relationship Id="rId4" Type="http://schemas.openxmlformats.org/officeDocument/2006/relationships/image" Target="../media/image2.png"/></Relationships>
</file>

<file path=xl/drawings/_rels/vmlDrawing7.v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4.png"/><Relationship Id="rId4" Type="http://schemas.openxmlformats.org/officeDocument/2006/relationships/image" Target="../media/image3.png"/></Relationships>
</file>

<file path=xl/drawings/_rels/vmlDrawing8.v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4.png"/><Relationship Id="rId4" Type="http://schemas.openxmlformats.org/officeDocument/2006/relationships/image" Target="../media/image3.png"/></Relationships>
</file>

<file path=xl/drawings/_rels/vmlDrawing9.v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4.png"/><Relationship Id="rId4" Type="http://schemas.openxmlformats.org/officeDocument/2006/relationships/image" Target="../media/image3.png"/></Relationships>
</file>

<file path=xl/externalLinks/_rels/externalLink1.xml.rels><?xml version="1.0" encoding="UTF-8" standalone="yes"?>
<Relationships xmlns="http://schemas.openxmlformats.org/package/2006/relationships"><Relationship Id="rId2" Type="http://schemas.microsoft.com/office/2019/04/relationships/externalLinkLongPath" Target="https://supervigilanciagovco-my.sharepoint.com/personal/krivera_supervigilancia_gov_co/Documents/Documentos%20-%20copia/2023/PLAN%20DE%20RIESGOS/RIESGOS%20DE%20GESTION%202023/MATRIZ%20RIESGOS%20DE%20GESTION%20SISTEMA%20INTEGRADO%20DE%20GESTION.xlsx?409E4ED5" TargetMode="External"/><Relationship Id="rId1" Type="http://schemas.openxmlformats.org/officeDocument/2006/relationships/externalLinkPath" Target="file:///\\409E4ED5\MATRIZ%20RIESGOS%20DE%20GESTION%20SISTEMA%20INTEGRADO%20DE%20GESTION.xlsx" TargetMode="External"/></Relationships>
</file>

<file path=xl/externalLinks/_rels/externalLink10.xml.rels><?xml version="1.0" encoding="UTF-8" standalone="yes"?>
<Relationships xmlns="http://schemas.openxmlformats.org/package/2006/relationships"><Relationship Id="rId2" Type="http://schemas.microsoft.com/office/2019/04/relationships/externalLinkLongPath" Target="https://supervigilanciagovco-my.sharepoint.com/personal/krivera_supervigilancia_gov_co/Documents/Documentos%20-%20copia/2023/PLAN%20DE%20RIESGOS/RIESGOS%20DE%20GESTION%202023/MATRIZ%20RIESGOS%20DE%20GESTION%20%20DIRECCIONAMIENTO%20ESTRAT&#201;GICO2023.xlsx?409E4ED5" TargetMode="External"/><Relationship Id="rId1" Type="http://schemas.openxmlformats.org/officeDocument/2006/relationships/externalLinkPath" Target="file:///\\409E4ED5\MATRIZ%20RIESGOS%20DE%20GESTION%20%20DIRECCIONAMIENTO%20ESTRAT&#201;GICO2023.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supervigilanciagovco-my.sharepoint.com/personal/krivera_supervigilancia_gov_co/Documents/Documentos%20-%20copia/2023/PLAN%20DE%20RIESGOS/RIESGOS%20DE%20GESTION%202023/MATRIZ%20RIESGOS%20DE%20GESTION%20%20DIRECCIONAMIENTO%20ESTRAT&#201;GICO2023.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supervigilanciagovco-my.sharepoint.com/personal/krivera_supervigilancia_gov_co/Documents/Documentos%20-%20copia/2023/PLAN%20DE%20RIESGOS/RIESGOS%20DE%20GESTION%202023/MATRIZ%20RIESGO%20DE%20GESTION%20INSP%20CONTROL%20Y%20VIGILANCJA.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supervigilanciagovco-my.sharepoint.com/personal/krivera_supervigilancia_gov_co/Documents/Documentos%20-%20copia/2023/PLAN%20DE%20RIESGOS/RIESGOS%20DE%20GESTION%202023/MATRIZ%20DE%20RIESGOS%20GESTI&#211;N%20DOCUMENTAL.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Users\krivera\OneDrive%20-%20Superintendencia%20de%20Vigilancia\Documentos%20-%20copia\2023\PLAN%20DE%20RIESGOS\RIESGOS%20DE%20GESTION%202023\MATRIZ%20DE%20RIESGOS%20GESTION%20DE%20LA%20OPERACION.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Users\krivera\OneDrive%20-%20Superintendencia%20de%20Vigilancia\Documentos%20-%20copia\2023\PLAN%20DE%20RIESGOS\RIESGOS%20DE%20GESTION%202023\MATRIZ%20DE%20RIESGOS%20DE%20GESTI&#211;N%20SISTEMAS%20DE%20INFORMACI&#211;N.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Users\krivera\OneDrive%20-%20Superintendencia%20de%20Vigilancia\Documentos%20-%20copia\2023\PLAN%20DE%20RIESGOS\RIESGOS%20DE%20GESTION%202023\MATRIZ%20DE%20RIESGOS%20DE%20GESTI&#211;N%20COMUNICACIONES.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Users\krivera\OneDrive%20-%20Superintendencia%20de%20Vigilancia\Documentos%20-%20copia\2023\PLAN%20DE%20RIESGOS\RIESGOS%20DE%20GESTION%202023\MATRIZ%20DE%20RIESGOS%20DE%20%20GESTION%20ADMINISTRATIVA.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Users\krivera\OneDrive%20-%20Superintendencia%20de%20Vigilancia\Documentos%20-%20copia\2023\PLAN%20DE%20RIESGOS\RIESGOS%20DE%20GESTION%202023\MATRIZ%20DE%20RIESGOS%20%20DE%20GESTI&#211;N%20TALENTO%20HUMANO.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supervigilanciagovco-my.sharepoint.com/personal/krivera_supervigilancia_gov_co/Documents/Documentos%20-%20copia/2023/PLAN%20DE%20RIESGOS/RIESGOS%20DE%20GESTION%202023/MATRIZ%20RIESGOS%20DE%20GESTION%20SISTEMA%20INTEGRADO%20DE%20GESTION.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krivera\OneDrive%20-%20Superintendencia%20de%20Vigilancia\Documentos%20-%20copia\2023\RIESGOS%202023\MATRIZ_RIEGOS_GESTION_AUDITORIAok.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supervigilanciagovco-my.sharepoint.com/personal/krivera_supervigilancia_gov_co/Documents/Documentos%20-%20copia/2023/PLAN%20DE%20RIESGOS/RIESGOS%20DE%20GESTION%202023/MATRIZ%20RIESGOS%20DE%20GESTION%20SERVICIO.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supervigilanciagovco-my.sharepoint.com/personal/krivera_supervigilancia_gov_co/Documents/Documentos%20-%20copia/2023/PLAN%20DE%20RIESGOS/RIESGOS%20DE%20GESTION%202023/MATRIZ%20RIESGOS%20DE%20GESTION%20JURIDICA.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supervigilanciagovco-my.sharepoint.com/personal/krivera_supervigilancia_gov_co/Documents/Documentos%20-%20copia/2023/PLAN%20DE%20RIESGOS/RIESGOS%20DE%20GESTION%202023/MATRIZ%20RIESGOS%20DE%20GESTI&#211;N%20FINANCIERA.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supervigilanciagovco-my.sharepoint.com/personal/krivera_supervigilancia_gov_co/Documents/Documentos%20-%20copia/2023/PLAN%20DE%20RIESGOS/RIESGOS%20DE%20GESTION%202023/MATRIZ%20RIESGOS%20DE%20GESTI&#211;N%20DISCIPLINARIOS.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supervigilanciagovco-my.sharepoint.com/personal/krivera_supervigilancia_gov_co/Documents/Documentos%20-%20copia/2023/PLAN%20DE%20RIESGOS/RIESGOS%20DE%20GESTION%202023/MATRIZ%20RIESGOS%20DE%20GESTION%20CONTRATACI&#211;N.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supervigilanciagovco-my.sharepoint.com/personal/krivera_supervigilancia_gov_co/Documents/Documentos%20-%20copia/2023/PLAN%20DE%20RIESGOS/RIESGOS%20DE%20GESTION%202023/MATRIZ%20RIESGOS%20DE%20GESTION%20ALIANZA%20INTERINSTITUCIO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uctivo"/>
      <sheetName val="Mapa final"/>
      <sheetName val="Matriz Calor Inherente"/>
      <sheetName val="Matriz Calor Residual"/>
      <sheetName val="Tabla probabilidad"/>
      <sheetName val="Tabla Impacto"/>
      <sheetName val="Tabla Valoración controles"/>
      <sheetName val="Opciones Tratamiento"/>
      <sheetName val="Hoja1"/>
    </sheetNames>
    <sheetDataSet>
      <sheetData sheetId="0"/>
      <sheetData sheetId="1"/>
      <sheetData sheetId="2"/>
      <sheetData sheetId="3"/>
      <sheetData sheetId="4"/>
      <sheetData sheetId="5">
        <row r="11">
          <cell r="C11" t="str">
            <v xml:space="preserve">     Afectación menor a 10 SMLMV .</v>
          </cell>
          <cell r="D11" t="str">
            <v xml:space="preserve">     El riesgo afecta la imagen de alguna área de la organización</v>
          </cell>
        </row>
        <row r="12">
          <cell r="C12" t="str">
            <v xml:space="preserve">     Entre 10 y 50 SMLMV </v>
          </cell>
          <cell r="D12" t="str">
            <v xml:space="preserve">     El riesgo afecta la imagen de la entidad internamente, de conocimiento general, nivel interno, de junta dircetiva y accionistas y/o de provedores</v>
          </cell>
        </row>
        <row r="13">
          <cell r="C13" t="str">
            <v xml:space="preserve">     Entre 50 y 100 SMLMV </v>
          </cell>
          <cell r="D13" t="str">
            <v xml:space="preserve">     El riesgo afecta la imagen de la entidad con algunos usuarios de relevancia frente al logro de los objetivos</v>
          </cell>
        </row>
        <row r="14">
          <cell r="C14" t="str">
            <v xml:space="preserve">     Entre 100 y 500 SMLMV </v>
          </cell>
          <cell r="D14" t="str">
            <v xml:space="preserve">     El riesgo afecta la imagen de de la entidad con efecto publicitario sostenido a nivel de sector administrativo, nivel departamental o municipal</v>
          </cell>
        </row>
        <row r="15">
          <cell r="C15" t="str">
            <v xml:space="preserve">     Mayor a 500 SMLMV </v>
          </cell>
          <cell r="D15" t="str">
            <v xml:space="preserve">     El riesgo afecta la imagen de la entidad a nivel nacional, con efecto publicitarios sostenible a nivel país</v>
          </cell>
        </row>
        <row r="221">
          <cell r="B221" t="str">
            <v>Criterios</v>
          </cell>
        </row>
        <row r="222">
          <cell r="B222" t="str">
            <v>Afectación Económica o presupuestal</v>
          </cell>
        </row>
        <row r="223">
          <cell r="B223" t="str">
            <v>Pérdida Reputacional</v>
          </cell>
          <cell r="F223" t="str">
            <v>❌</v>
          </cell>
        </row>
      </sheetData>
      <sheetData sheetId="6"/>
      <sheetData sheetId="7"/>
      <sheetData sheetId="8"/>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uctivo"/>
      <sheetName val="Mapa final"/>
      <sheetName val="Matriz Calor Inherente"/>
      <sheetName val="Matriz Calor Residual"/>
      <sheetName val="Tabla probabilidad"/>
      <sheetName val="Tabla Impacto"/>
      <sheetName val="Tabla Valoración controles"/>
      <sheetName val="Opciones Tratamiento"/>
      <sheetName val="Hoja1"/>
    </sheetNames>
    <sheetDataSet>
      <sheetData sheetId="0"/>
      <sheetData sheetId="1"/>
      <sheetData sheetId="2"/>
      <sheetData sheetId="3"/>
      <sheetData sheetId="4"/>
      <sheetData sheetId="5">
        <row r="11">
          <cell r="C11" t="str">
            <v xml:space="preserve">     Afectación menor a 10 SMLMV .</v>
          </cell>
          <cell r="D11" t="str">
            <v xml:space="preserve">     El riesgo afecta la imagen de alguna área de la organización</v>
          </cell>
        </row>
        <row r="12">
          <cell r="C12" t="str">
            <v xml:space="preserve">     Entre 10 y 50 SMLMV </v>
          </cell>
          <cell r="D12" t="str">
            <v xml:space="preserve">     El riesgo afecta la imagen de la entidad internamente, de conocimiento general, nivel interno, de junta dircetiva y accionistas y/o de provedores</v>
          </cell>
        </row>
        <row r="13">
          <cell r="C13" t="str">
            <v xml:space="preserve">     Entre 50 y 100 SMLMV </v>
          </cell>
          <cell r="D13" t="str">
            <v xml:space="preserve">     El riesgo afecta la imagen de la entidad con algunos usuarios de relevancia frente al logro de los objetivos</v>
          </cell>
        </row>
        <row r="14">
          <cell r="C14" t="str">
            <v xml:space="preserve">     Entre 100 y 500 SMLMV </v>
          </cell>
          <cell r="D14" t="str">
            <v xml:space="preserve">     El riesgo afecta la imagen de de la entidad con efecto publicitario sostenido a nivel de sector administrativo, nivel departamental o municipal</v>
          </cell>
        </row>
        <row r="15">
          <cell r="C15" t="str">
            <v xml:space="preserve">     Mayor a 500 SMLMV </v>
          </cell>
          <cell r="D15" t="str">
            <v xml:space="preserve">     El riesgo afecta la imagen de la entidad a nivel nacional, con efecto publicitarios sostenible a nivel país</v>
          </cell>
        </row>
        <row r="221">
          <cell r="B221" t="str">
            <v>Criterios</v>
          </cell>
        </row>
        <row r="222">
          <cell r="B222" t="str">
            <v>Afectación Económica o presupuestal</v>
          </cell>
        </row>
        <row r="223">
          <cell r="B223" t="str">
            <v>Pérdida Reputacional</v>
          </cell>
          <cell r="F223" t="str">
            <v>❌</v>
          </cell>
        </row>
      </sheetData>
      <sheetData sheetId="6"/>
      <sheetData sheetId="7"/>
      <sheetData sheetId="8"/>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ciones Tratamiento"/>
      <sheetName val="Tabla Impacto"/>
      <sheetName val="Tabla Valoración controles"/>
    </sheetNames>
    <sheetDataSet>
      <sheetData sheetId="0" refreshError="1"/>
      <sheetData sheetId="1" refreshError="1"/>
      <sheetData sheetId="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uctivo"/>
      <sheetName val="Mapa final"/>
      <sheetName val="Matriz Calor Inherente"/>
      <sheetName val="Matriz Calor Residual"/>
      <sheetName val="Tabla probabilidad"/>
      <sheetName val="Tabla Impacto"/>
      <sheetName val="Tabla Valoración controles"/>
      <sheetName val="Opciones Tratamiento"/>
      <sheetName val="Hoja1"/>
    </sheetNames>
    <sheetDataSet>
      <sheetData sheetId="0"/>
      <sheetData sheetId="1"/>
      <sheetData sheetId="2"/>
      <sheetData sheetId="3"/>
      <sheetData sheetId="4"/>
      <sheetData sheetId="5">
        <row r="11">
          <cell r="C11" t="str">
            <v xml:space="preserve">     Afectación menor a 10 SMLMV .</v>
          </cell>
          <cell r="D11" t="str">
            <v xml:space="preserve">     El riesgo afecta la imagen de alguna área de la organización</v>
          </cell>
        </row>
        <row r="12">
          <cell r="C12" t="str">
            <v xml:space="preserve">     Entre 10 y 50 SMLMV </v>
          </cell>
          <cell r="D12" t="str">
            <v xml:space="preserve">     El riesgo afecta la imagen de la entidad internamente, de conocimiento general, nivel interno, de junta dircetiva y accionistas y/o de provedores</v>
          </cell>
        </row>
        <row r="13">
          <cell r="C13" t="str">
            <v xml:space="preserve">     Entre 50 y 100 SMLMV </v>
          </cell>
          <cell r="D13" t="str">
            <v xml:space="preserve">     El riesgo afecta la imagen de la entidad con algunos usuarios de relevancia frente al logro de los objetivos</v>
          </cell>
        </row>
        <row r="14">
          <cell r="C14" t="str">
            <v xml:space="preserve">     Entre 100 y 500 SMLMV </v>
          </cell>
          <cell r="D14" t="str">
            <v xml:space="preserve">     El riesgo afecta la imagen de de la entidad con efecto publicitario sostenido a nivel de sector administrativo, nivel departamental o municipal</v>
          </cell>
        </row>
        <row r="15">
          <cell r="C15" t="str">
            <v xml:space="preserve">     Mayor a 500 SMLMV </v>
          </cell>
          <cell r="D15" t="str">
            <v xml:space="preserve">     El riesgo afecta la imagen de la entidad a nivel nacional, con efecto publicitarios sostenible a nivel país</v>
          </cell>
        </row>
        <row r="221">
          <cell r="B221" t="str">
            <v>Criterios</v>
          </cell>
        </row>
        <row r="222">
          <cell r="B222" t="str">
            <v>Afectación Económica o presupuestal</v>
          </cell>
        </row>
        <row r="223">
          <cell r="B223" t="str">
            <v>Pérdida Reputacional</v>
          </cell>
          <cell r="F223" t="str">
            <v>❌</v>
          </cell>
        </row>
      </sheetData>
      <sheetData sheetId="6"/>
      <sheetData sheetId="7"/>
      <sheetData sheetId="8"/>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uctivo"/>
      <sheetName val="Mapa final"/>
      <sheetName val="Matriz Calor Inherente"/>
      <sheetName val="Matriz Calor Residual"/>
      <sheetName val="Tabla probabilidad"/>
      <sheetName val="Tabla Impacto"/>
      <sheetName val="Tabla Valoración controles"/>
      <sheetName val="Opciones Tratamiento"/>
      <sheetName val="Hoja1"/>
    </sheetNames>
    <sheetDataSet>
      <sheetData sheetId="0"/>
      <sheetData sheetId="1"/>
      <sheetData sheetId="2"/>
      <sheetData sheetId="3"/>
      <sheetData sheetId="4"/>
      <sheetData sheetId="5">
        <row r="11">
          <cell r="C11" t="str">
            <v xml:space="preserve">     Afectación menor a 10 SMLMV .</v>
          </cell>
          <cell r="D11" t="str">
            <v xml:space="preserve">     El riesgo afecta la imagen de alguna área de la organización</v>
          </cell>
        </row>
        <row r="12">
          <cell r="C12" t="str">
            <v xml:space="preserve">     Entre 10 y 50 SMLMV </v>
          </cell>
          <cell r="D12" t="str">
            <v xml:space="preserve">     El riesgo afecta la imagen de la entidad internamente, de conocimiento general, nivel interno, de junta dircetiva y accionistas y/o de provedores</v>
          </cell>
        </row>
        <row r="13">
          <cell r="C13" t="str">
            <v xml:space="preserve">     Entre 50 y 100 SMLMV </v>
          </cell>
          <cell r="D13" t="str">
            <v xml:space="preserve">     El riesgo afecta la imagen de la entidad con algunos usuarios de relevancia frente al logro de los objetivos</v>
          </cell>
        </row>
        <row r="14">
          <cell r="C14" t="str">
            <v xml:space="preserve">     Entre 100 y 500 SMLMV </v>
          </cell>
          <cell r="D14" t="str">
            <v xml:space="preserve">     El riesgo afecta la imagen de de la entidad con efecto publicitario sostenido a nivel de sector administrativo, nivel departamental o municipal</v>
          </cell>
        </row>
        <row r="15">
          <cell r="C15" t="str">
            <v xml:space="preserve">     Mayor a 500 SMLMV </v>
          </cell>
          <cell r="D15" t="str">
            <v xml:space="preserve">     El riesgo afecta la imagen de la entidad a nivel nacional, con efecto publicitarios sostenible a nivel país</v>
          </cell>
        </row>
        <row r="221">
          <cell r="B221" t="str">
            <v>Criterios</v>
          </cell>
        </row>
        <row r="222">
          <cell r="B222" t="str">
            <v>Afectación Económica o presupuestal</v>
          </cell>
        </row>
        <row r="223">
          <cell r="B223" t="str">
            <v>Pérdida Reputacional</v>
          </cell>
          <cell r="F223" t="str">
            <v>❌</v>
          </cell>
        </row>
      </sheetData>
      <sheetData sheetId="6"/>
      <sheetData sheetId="7"/>
      <sheetData sheetId="8"/>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uctivo"/>
      <sheetName val="Mapa final"/>
      <sheetName val="Hoja3"/>
      <sheetName val="Hoja2"/>
      <sheetName val="Matriz Calor Inherente"/>
      <sheetName val="Matriz Calor Residual"/>
      <sheetName val="Tabla probabilidad"/>
      <sheetName val="Tabla Impacto"/>
      <sheetName val="Tabla Valoración controles"/>
      <sheetName val="Opciones Tratamiento"/>
      <sheetName val="Hoja1"/>
    </sheetNames>
    <sheetDataSet>
      <sheetData sheetId="0"/>
      <sheetData sheetId="1"/>
      <sheetData sheetId="2"/>
      <sheetData sheetId="3"/>
      <sheetData sheetId="4"/>
      <sheetData sheetId="5"/>
      <sheetData sheetId="6"/>
      <sheetData sheetId="7">
        <row r="11">
          <cell r="C11" t="str">
            <v xml:space="preserve">     Afectación menor a 10 SMLMV .</v>
          </cell>
          <cell r="D11" t="str">
            <v xml:space="preserve">     El riesgo afecta la imagen de alguna área de la organización</v>
          </cell>
        </row>
        <row r="12">
          <cell r="C12" t="str">
            <v xml:space="preserve">     Entre 10 y 50 SMLMV </v>
          </cell>
          <cell r="D12" t="str">
            <v xml:space="preserve">     El riesgo afecta la imagen de la entidad internamente, de conocimiento general, nivel interno, de junta dircetiva y accionistas y/o de provedores</v>
          </cell>
        </row>
        <row r="13">
          <cell r="C13" t="str">
            <v xml:space="preserve">     Entre 50 y 100 SMLMV </v>
          </cell>
          <cell r="D13" t="str">
            <v xml:space="preserve">     El riesgo afecta la imagen de la entidad con algunos usuarios de relevancia frente al logro de los objetivos</v>
          </cell>
        </row>
        <row r="14">
          <cell r="C14" t="str">
            <v xml:space="preserve">     Entre 100 y 500 SMLMV </v>
          </cell>
          <cell r="D14" t="str">
            <v xml:space="preserve">     El riesgo afecta la imagen de de la entidad con efecto publicitario sostenido a nivel de sector administrativo, nivel departamental o municipal</v>
          </cell>
        </row>
        <row r="15">
          <cell r="C15" t="str">
            <v xml:space="preserve">     Mayor a 500 SMLMV </v>
          </cell>
          <cell r="D15" t="str">
            <v xml:space="preserve">     El riesgo afecta la imagen de la entidad a nivel nacional, con efecto publicitarios sostenible a nivel país</v>
          </cell>
        </row>
        <row r="221">
          <cell r="B221" t="str">
            <v>Criterios</v>
          </cell>
        </row>
        <row r="222">
          <cell r="B222" t="str">
            <v>Afectación Económica o presupuestal</v>
          </cell>
        </row>
        <row r="223">
          <cell r="B223" t="str">
            <v>Pérdida Reputacional</v>
          </cell>
          <cell r="F223" t="str">
            <v>❌</v>
          </cell>
        </row>
      </sheetData>
      <sheetData sheetId="8"/>
      <sheetData sheetId="9"/>
      <sheetData sheetId="10"/>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uctivo"/>
      <sheetName val="Mapa final"/>
      <sheetName val="Matriz Calor Inherente"/>
      <sheetName val="Matriz Calor Residual"/>
      <sheetName val="Tabla probabilidad"/>
      <sheetName val="Tabla Impacto"/>
      <sheetName val="Tabla Valoración controles"/>
      <sheetName val="Opciones Tratamiento"/>
      <sheetName val="Hoja1"/>
    </sheetNames>
    <sheetDataSet>
      <sheetData sheetId="0"/>
      <sheetData sheetId="1"/>
      <sheetData sheetId="2"/>
      <sheetData sheetId="3"/>
      <sheetData sheetId="4"/>
      <sheetData sheetId="5">
        <row r="11">
          <cell r="C11" t="str">
            <v xml:space="preserve">     Afectación menor a 10 SMLMV .</v>
          </cell>
          <cell r="D11" t="str">
            <v xml:space="preserve">     El riesgo afecta la imagen de alguna área de la organización</v>
          </cell>
        </row>
        <row r="12">
          <cell r="C12" t="str">
            <v xml:space="preserve">     Entre 10 y 50 SMLMV </v>
          </cell>
          <cell r="D12" t="str">
            <v xml:space="preserve">     El riesgo afecta la imagen de la entidad internamente, de conocimiento general, nivel interno, de junta dircetiva y accionistas y/o de provedores</v>
          </cell>
        </row>
        <row r="13">
          <cell r="C13" t="str">
            <v xml:space="preserve">     Entre 50 y 100 SMLMV </v>
          </cell>
          <cell r="D13" t="str">
            <v xml:space="preserve">     El riesgo afecta la imagen de la entidad con algunos usuarios de relevancia frente al logro de los objetivos</v>
          </cell>
        </row>
        <row r="14">
          <cell r="C14" t="str">
            <v xml:space="preserve">     Entre 100 y 500 SMLMV </v>
          </cell>
          <cell r="D14" t="str">
            <v xml:space="preserve">     El riesgo afecta la imagen de de la entidad con efecto publicitario sostenido a nivel de sector administrativo, nivel departamental o municipal</v>
          </cell>
        </row>
        <row r="15">
          <cell r="C15" t="str">
            <v xml:space="preserve">     Mayor a 500 SMLMV </v>
          </cell>
          <cell r="D15" t="str">
            <v xml:space="preserve">     El riesgo afecta la imagen de la entidad a nivel nacional, con efecto publicitarios sostenible a nivel país</v>
          </cell>
        </row>
        <row r="221">
          <cell r="B221" t="str">
            <v>Criterios</v>
          </cell>
        </row>
        <row r="222">
          <cell r="B222" t="str">
            <v>Afectación Económica o presupuestal</v>
          </cell>
        </row>
        <row r="223">
          <cell r="B223" t="str">
            <v>Pérdida Reputacional</v>
          </cell>
          <cell r="F223" t="str">
            <v>❌</v>
          </cell>
        </row>
      </sheetData>
      <sheetData sheetId="6"/>
      <sheetData sheetId="7"/>
      <sheetData sheetId="8"/>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uctivo"/>
      <sheetName val="Mapa final"/>
      <sheetName val="Matriz Calor Inherente"/>
      <sheetName val="Matriz Calor Residual"/>
      <sheetName val="Tabla probabilidad"/>
      <sheetName val="Tabla Impacto"/>
      <sheetName val="Tabla Valoración controles"/>
      <sheetName val="Opciones Tratamiento"/>
      <sheetName val="Hoja1"/>
    </sheetNames>
    <sheetDataSet>
      <sheetData sheetId="0"/>
      <sheetData sheetId="1"/>
      <sheetData sheetId="2"/>
      <sheetData sheetId="3"/>
      <sheetData sheetId="4"/>
      <sheetData sheetId="5">
        <row r="11">
          <cell r="C11" t="str">
            <v xml:space="preserve">     Afectación menor a 10 SMLMV .</v>
          </cell>
          <cell r="D11" t="str">
            <v xml:space="preserve">     El riesgo afecta la imagen de alguna área de la organización</v>
          </cell>
        </row>
        <row r="12">
          <cell r="C12" t="str">
            <v xml:space="preserve">     Entre 10 y 50 SMLMV </v>
          </cell>
          <cell r="D12" t="str">
            <v xml:space="preserve">     El riesgo afecta la imagen de la entidad internamente, de conocimiento general, nivel interno, de junta dircetiva y accionistas y/o de provedores</v>
          </cell>
        </row>
        <row r="13">
          <cell r="C13" t="str">
            <v xml:space="preserve">     Entre 50 y 100 SMLMV </v>
          </cell>
          <cell r="D13" t="str">
            <v xml:space="preserve">     El riesgo afecta la imagen de la entidad con algunos usuarios de relevancia frente al logro de los objetivos</v>
          </cell>
        </row>
        <row r="14">
          <cell r="C14" t="str">
            <v xml:space="preserve">     Entre 100 y 500 SMLMV </v>
          </cell>
          <cell r="D14" t="str">
            <v xml:space="preserve">     El riesgo afecta la imagen de de la entidad con efecto publicitario sostenido a nivel de sector administrativo, nivel departamental o municipal</v>
          </cell>
        </row>
        <row r="15">
          <cell r="C15" t="str">
            <v xml:space="preserve">     Mayor a 500 SMLMV </v>
          </cell>
          <cell r="D15" t="str">
            <v xml:space="preserve">     El riesgo afecta la imagen de la entidad a nivel nacional, con efecto publicitarios sostenible a nivel país</v>
          </cell>
        </row>
        <row r="221">
          <cell r="B221" t="str">
            <v>Criterios</v>
          </cell>
        </row>
        <row r="222">
          <cell r="B222" t="str">
            <v>Afectación Económica o presupuestal</v>
          </cell>
        </row>
        <row r="223">
          <cell r="B223" t="str">
            <v>Pérdida Reputacional</v>
          </cell>
          <cell r="F223" t="str">
            <v>❌</v>
          </cell>
        </row>
      </sheetData>
      <sheetData sheetId="6"/>
      <sheetData sheetId="7"/>
      <sheetData sheetId="8"/>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uctivo"/>
      <sheetName val="Mapa final"/>
      <sheetName val="Matriz Calor Inherente"/>
      <sheetName val="Matriz Calor Residual"/>
      <sheetName val="Tabla probabilidad"/>
      <sheetName val="Tabla Impacto"/>
      <sheetName val="Tabla Valoración controles"/>
      <sheetName val="Opciones Tratamiento"/>
      <sheetName val="Hoja1"/>
    </sheetNames>
    <sheetDataSet>
      <sheetData sheetId="0"/>
      <sheetData sheetId="1"/>
      <sheetData sheetId="2"/>
      <sheetData sheetId="3"/>
      <sheetData sheetId="4"/>
      <sheetData sheetId="5">
        <row r="11">
          <cell r="C11" t="str">
            <v xml:space="preserve">     Afectación menor a 10 SMLMV .</v>
          </cell>
          <cell r="D11" t="str">
            <v xml:space="preserve">     El riesgo afecta la imagen de alguna área de la organización</v>
          </cell>
        </row>
        <row r="12">
          <cell r="C12" t="str">
            <v xml:space="preserve">     Entre 10 y 50 SMLMV </v>
          </cell>
          <cell r="D12" t="str">
            <v xml:space="preserve">     El riesgo afecta la imagen de la entidad internamente, de conocimiento general, nivel interno, de junta dircetiva y accionistas y/o de provedores</v>
          </cell>
        </row>
        <row r="13">
          <cell r="C13" t="str">
            <v xml:space="preserve">     Entre 50 y 100 SMLMV </v>
          </cell>
          <cell r="D13" t="str">
            <v xml:space="preserve">     El riesgo afecta la imagen de la entidad con algunos usuarios de relevancia frente al logro de los objetivos</v>
          </cell>
        </row>
        <row r="14">
          <cell r="C14" t="str">
            <v xml:space="preserve">     Entre 100 y 500 SMLMV </v>
          </cell>
          <cell r="D14" t="str">
            <v xml:space="preserve">     El riesgo afecta la imagen de de la entidad con efecto publicitario sostenido a nivel de sector administrativo, nivel departamental o municipal</v>
          </cell>
        </row>
        <row r="15">
          <cell r="C15" t="str">
            <v xml:space="preserve">     Mayor a 500 SMLMV </v>
          </cell>
          <cell r="D15" t="str">
            <v xml:space="preserve">     El riesgo afecta la imagen de la entidad a nivel nacional, con efecto publicitarios sostenible a nivel país</v>
          </cell>
        </row>
        <row r="221">
          <cell r="B221" t="str">
            <v>Criterios</v>
          </cell>
        </row>
        <row r="222">
          <cell r="B222" t="str">
            <v>Afectación Económica o presupuestal</v>
          </cell>
        </row>
        <row r="223">
          <cell r="B223" t="str">
            <v>Pérdida Reputacional</v>
          </cell>
          <cell r="F223" t="str">
            <v>❌</v>
          </cell>
        </row>
      </sheetData>
      <sheetData sheetId="6"/>
      <sheetData sheetId="7"/>
      <sheetData sheetId="8"/>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uctivo"/>
      <sheetName val="Mapa final"/>
      <sheetName val="Matriz Calor Inherente"/>
      <sheetName val="Matriz Calor Residual"/>
      <sheetName val="Tabla probabilidad"/>
      <sheetName val="Tabla Impacto"/>
      <sheetName val="Tabla Valoración controles"/>
      <sheetName val="Opciones Tratamiento"/>
      <sheetName val="Hoja1"/>
    </sheetNames>
    <sheetDataSet>
      <sheetData sheetId="0"/>
      <sheetData sheetId="1"/>
      <sheetData sheetId="2"/>
      <sheetData sheetId="3"/>
      <sheetData sheetId="4"/>
      <sheetData sheetId="5">
        <row r="11">
          <cell r="C11" t="str">
            <v xml:space="preserve">     Afectación menor a 10 SMLMV .</v>
          </cell>
          <cell r="D11" t="str">
            <v xml:space="preserve">     El riesgo afecta la imagen de alguna área de la organización</v>
          </cell>
        </row>
        <row r="12">
          <cell r="C12" t="str">
            <v xml:space="preserve">     Entre 10 y 50 SMLMV </v>
          </cell>
          <cell r="D12" t="str">
            <v xml:space="preserve">     El riesgo afecta la imagen de la entidad internamente, de conocimiento general, nivel interno, de junta dircetiva y accionistas y/o de provedores</v>
          </cell>
        </row>
        <row r="13">
          <cell r="C13" t="str">
            <v xml:space="preserve">     Entre 50 y 100 SMLMV </v>
          </cell>
          <cell r="D13" t="str">
            <v xml:space="preserve">     El riesgo afecta la imagen de la entidad con algunos usuarios de relevancia frente al logro de los objetivos</v>
          </cell>
        </row>
        <row r="14">
          <cell r="C14" t="str">
            <v xml:space="preserve">     Entre 100 y 500 SMLMV </v>
          </cell>
          <cell r="D14" t="str">
            <v xml:space="preserve">     El riesgo afecta la imagen de de la entidad con efecto publicitario sostenido a nivel de sector administrativo, nivel departamental o municipal</v>
          </cell>
        </row>
        <row r="15">
          <cell r="C15" t="str">
            <v xml:space="preserve">     Mayor a 500 SMLMV </v>
          </cell>
          <cell r="D15" t="str">
            <v xml:space="preserve">     El riesgo afecta la imagen de la entidad a nivel nacional, con efecto publicitarios sostenible a nivel país</v>
          </cell>
        </row>
        <row r="221">
          <cell r="B221" t="str">
            <v>Criterios</v>
          </cell>
        </row>
        <row r="222">
          <cell r="B222" t="str">
            <v>Afectación Económica o presupuestal</v>
          </cell>
        </row>
        <row r="223">
          <cell r="B223" t="str">
            <v>Pérdida Reputacional</v>
          </cell>
          <cell r="F223" t="str">
            <v>❌</v>
          </cell>
        </row>
      </sheetData>
      <sheetData sheetId="6"/>
      <sheetData sheetId="7"/>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ciones Tratamiento"/>
      <sheetName val="Tabla Impacto"/>
      <sheetName val="Tabla Valoración controles"/>
    </sheetNames>
    <sheetDataSet>
      <sheetData sheetId="0" refreshError="1"/>
      <sheetData sheetId="1" refreshError="1"/>
      <sheetData sheetId="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uctivo"/>
      <sheetName val="Mapa final"/>
      <sheetName val="Matriz Calor Inherente"/>
      <sheetName val="Matriz Calor Residual"/>
      <sheetName val="Tabla probabilidad"/>
      <sheetName val="Tabla Impacto"/>
      <sheetName val="Tabla Valoración controles"/>
      <sheetName val="Opciones Tratamiento"/>
      <sheetName val="Hoja1"/>
    </sheetNames>
    <sheetDataSet>
      <sheetData sheetId="0"/>
      <sheetData sheetId="1"/>
      <sheetData sheetId="2"/>
      <sheetData sheetId="3"/>
      <sheetData sheetId="4"/>
      <sheetData sheetId="5">
        <row r="11">
          <cell r="C11" t="str">
            <v xml:space="preserve">     Afectación menor a 10 SMLMV .</v>
          </cell>
          <cell r="D11" t="str">
            <v xml:space="preserve">     El riesgo afecta la imagen de alguna área de la organización</v>
          </cell>
        </row>
        <row r="12">
          <cell r="C12" t="str">
            <v xml:space="preserve">     Entre 10 y 50 SMLMV </v>
          </cell>
          <cell r="D12" t="str">
            <v xml:space="preserve">     El riesgo afecta la imagen de la entidad internamente, de conocimiento general, nivel interno, de junta dircetiva y accionistas y/o de provedores</v>
          </cell>
        </row>
        <row r="13">
          <cell r="C13" t="str">
            <v xml:space="preserve">     Entre 50 y 100 SMLMV </v>
          </cell>
          <cell r="D13" t="str">
            <v xml:space="preserve">     El riesgo afecta la imagen de la entidad con algunos usuarios de relevancia frente al logro de los objetivos</v>
          </cell>
        </row>
        <row r="14">
          <cell r="C14" t="str">
            <v xml:space="preserve">     Entre 100 y 500 SMLMV </v>
          </cell>
          <cell r="D14" t="str">
            <v xml:space="preserve">     El riesgo afecta la imagen de de la entidad con efecto publicitario sostenido a nivel de sector administrativo, nivel departamental o municipal</v>
          </cell>
        </row>
        <row r="15">
          <cell r="C15" t="str">
            <v xml:space="preserve">     Mayor a 500 SMLMV </v>
          </cell>
          <cell r="D15" t="str">
            <v xml:space="preserve">     El riesgo afecta la imagen de la entidad a nivel nacional, con efecto publicitarios sostenible a nivel país</v>
          </cell>
        </row>
        <row r="221">
          <cell r="B221" t="str">
            <v>Criterios</v>
          </cell>
        </row>
        <row r="222">
          <cell r="B222" t="str">
            <v>Afectación Económica o presupuestal</v>
          </cell>
        </row>
        <row r="223">
          <cell r="B223" t="str">
            <v>Pérdida Reputacional</v>
          </cell>
          <cell r="F223" t="str">
            <v>❌</v>
          </cell>
        </row>
      </sheetData>
      <sheetData sheetId="6"/>
      <sheetData sheetId="7"/>
      <sheetData sheetId="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uctivo"/>
      <sheetName val="Mapa final"/>
      <sheetName val="Matriz Calor Inherente"/>
      <sheetName val="Matriz Calor Residual"/>
      <sheetName val="Tabla probabilidad"/>
      <sheetName val="Tabla Impacto"/>
      <sheetName val="Tabla Valoración controles"/>
      <sheetName val="Opciones Tratamiento"/>
      <sheetName val="Hoja1"/>
    </sheetNames>
    <sheetDataSet>
      <sheetData sheetId="0"/>
      <sheetData sheetId="1"/>
      <sheetData sheetId="2"/>
      <sheetData sheetId="3"/>
      <sheetData sheetId="4"/>
      <sheetData sheetId="5">
        <row r="11">
          <cell r="C11" t="str">
            <v xml:space="preserve">     Afectación menor a 10 SMLMV .</v>
          </cell>
          <cell r="D11" t="str">
            <v xml:space="preserve">     El riesgo afecta la imagen de alguna área de la organización</v>
          </cell>
        </row>
        <row r="12">
          <cell r="C12" t="str">
            <v xml:space="preserve">     Entre 10 y 50 SMLMV </v>
          </cell>
          <cell r="D12" t="str">
            <v xml:space="preserve">     El riesgo afecta la imagen de la entidad internamente, de conocimiento general, nivel interno, de junta dircetiva y accionistas y/o de provedores</v>
          </cell>
        </row>
        <row r="13">
          <cell r="C13" t="str">
            <v xml:space="preserve">     Entre 50 y 100 SMLMV </v>
          </cell>
          <cell r="D13" t="str">
            <v xml:space="preserve">     El riesgo afecta la imagen de la entidad con algunos usuarios de relevancia frente al logro de los objetivos</v>
          </cell>
        </row>
        <row r="14">
          <cell r="C14" t="str">
            <v xml:space="preserve">     Entre 100 y 500 SMLMV </v>
          </cell>
          <cell r="D14" t="str">
            <v xml:space="preserve">     El riesgo afecta la imagen de de la entidad con efecto publicitario sostenido a nivel de sector administrativo, nivel departamental o municipal</v>
          </cell>
        </row>
        <row r="15">
          <cell r="C15" t="str">
            <v xml:space="preserve">     Mayor a 500 SMLMV </v>
          </cell>
          <cell r="D15" t="str">
            <v xml:space="preserve">     El riesgo afecta la imagen de la entidad a nivel nacional, con efecto publicitarios sostenible a nivel país</v>
          </cell>
        </row>
        <row r="221">
          <cell r="B221" t="str">
            <v>Criterios</v>
          </cell>
        </row>
        <row r="222">
          <cell r="B222" t="str">
            <v>Afectación Económica o presupuestal</v>
          </cell>
        </row>
        <row r="223">
          <cell r="B223" t="str">
            <v>Pérdida Reputacional</v>
          </cell>
          <cell r="F223" t="str">
            <v>❌</v>
          </cell>
        </row>
      </sheetData>
      <sheetData sheetId="6"/>
      <sheetData sheetId="7"/>
      <sheetData sheetId="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uctivo"/>
      <sheetName val="Mapa final"/>
      <sheetName val="Matriz Calor Inherente"/>
      <sheetName val="Matriz Calor Residual"/>
      <sheetName val="Tabla probabilidad"/>
      <sheetName val="Tabla Impacto"/>
      <sheetName val="Tabla Valoración controles"/>
      <sheetName val="Opciones Tratamiento"/>
      <sheetName val="Hoja1"/>
    </sheetNames>
    <sheetDataSet>
      <sheetData sheetId="0"/>
      <sheetData sheetId="1"/>
      <sheetData sheetId="2"/>
      <sheetData sheetId="3"/>
      <sheetData sheetId="4"/>
      <sheetData sheetId="5">
        <row r="11">
          <cell r="C11" t="str">
            <v xml:space="preserve">     Afectación menor a 10 SMLMV .</v>
          </cell>
          <cell r="D11" t="str">
            <v xml:space="preserve">     El riesgo afecta la imagen de alguna área de la organización</v>
          </cell>
        </row>
        <row r="12">
          <cell r="C12" t="str">
            <v xml:space="preserve">     Entre 10 y 50 SMLMV </v>
          </cell>
          <cell r="D12" t="str">
            <v xml:space="preserve">     El riesgo afecta la imagen de la entidad internamente, de conocimiento general, nivel interno, de junta dircetiva y accionistas y/o de provedores</v>
          </cell>
        </row>
        <row r="13">
          <cell r="C13" t="str">
            <v xml:space="preserve">     Entre 50 y 100 SMLMV </v>
          </cell>
          <cell r="D13" t="str">
            <v xml:space="preserve">     El riesgo afecta la imagen de la entidad con algunos usuarios de relevancia frente al logro de los objetivos</v>
          </cell>
        </row>
        <row r="14">
          <cell r="C14" t="str">
            <v xml:space="preserve">     Entre 100 y 500 SMLMV </v>
          </cell>
          <cell r="D14" t="str">
            <v xml:space="preserve">     El riesgo afecta la imagen de de la entidad con efecto publicitario sostenido a nivel de sector administrativo, nivel departamental o municipal</v>
          </cell>
        </row>
        <row r="15">
          <cell r="C15" t="str">
            <v xml:space="preserve">     Mayor a 500 SMLMV </v>
          </cell>
          <cell r="D15" t="str">
            <v xml:space="preserve">     El riesgo afecta la imagen de la entidad a nivel nacional, con efecto publicitarios sostenible a nivel país</v>
          </cell>
        </row>
        <row r="221">
          <cell r="B221" t="str">
            <v>Criterios</v>
          </cell>
        </row>
        <row r="222">
          <cell r="B222" t="str">
            <v>Afectación Económica o presupuestal</v>
          </cell>
        </row>
        <row r="223">
          <cell r="B223" t="str">
            <v>Pérdida Reputacional</v>
          </cell>
          <cell r="F223" t="str">
            <v>❌</v>
          </cell>
        </row>
      </sheetData>
      <sheetData sheetId="6"/>
      <sheetData sheetId="7"/>
      <sheetData sheetId="8"/>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uctivo"/>
      <sheetName val="Mapa final"/>
      <sheetName val="Matriz Calor Inherente"/>
      <sheetName val="Matriz Calor Residual"/>
      <sheetName val="Tabla probabilidad"/>
      <sheetName val="Tabla Impacto"/>
      <sheetName val="Tabla Valoración controles"/>
      <sheetName val="Opciones Tratamiento"/>
      <sheetName val="Hoja1"/>
    </sheetNames>
    <sheetDataSet>
      <sheetData sheetId="0"/>
      <sheetData sheetId="1"/>
      <sheetData sheetId="2"/>
      <sheetData sheetId="3"/>
      <sheetData sheetId="4"/>
      <sheetData sheetId="5">
        <row r="11">
          <cell r="C11" t="str">
            <v xml:space="preserve">     Afectación menor a 10 SMLMV .</v>
          </cell>
          <cell r="D11" t="str">
            <v xml:space="preserve">     El riesgo afecta la imagen de alguna área de la organización</v>
          </cell>
        </row>
        <row r="12">
          <cell r="C12" t="str">
            <v xml:space="preserve">     Entre 10 y 50 SMLMV </v>
          </cell>
          <cell r="D12" t="str">
            <v xml:space="preserve">     El riesgo afecta la imagen de la entidad internamente, de conocimiento general, nivel interno, de junta dircetiva y accionistas y/o de provedores</v>
          </cell>
        </row>
        <row r="13">
          <cell r="C13" t="str">
            <v xml:space="preserve">     Entre 50 y 100 SMLMV </v>
          </cell>
          <cell r="D13" t="str">
            <v xml:space="preserve">     El riesgo afecta la imagen de la entidad con algunos usuarios de relevancia frente al logro de los objetivos</v>
          </cell>
        </row>
        <row r="14">
          <cell r="C14" t="str">
            <v xml:space="preserve">     Entre 100 y 500 SMLMV </v>
          </cell>
          <cell r="D14" t="str">
            <v xml:space="preserve">     El riesgo afecta la imagen de de la entidad con efecto publicitario sostenido a nivel de sector administrativo, nivel departamental o municipal</v>
          </cell>
        </row>
        <row r="15">
          <cell r="C15" t="str">
            <v xml:space="preserve">     Mayor a 500 SMLMV </v>
          </cell>
          <cell r="D15" t="str">
            <v xml:space="preserve">     El riesgo afecta la imagen de la entidad a nivel nacional, con efecto publicitarios sostenible a nivel país</v>
          </cell>
        </row>
        <row r="221">
          <cell r="B221" t="str">
            <v>Criterios</v>
          </cell>
        </row>
        <row r="222">
          <cell r="B222" t="str">
            <v>Afectación Económica o presupuestal</v>
          </cell>
        </row>
        <row r="223">
          <cell r="B223" t="str">
            <v>Pérdida Reputacional</v>
          </cell>
          <cell r="F223" t="str">
            <v>❌</v>
          </cell>
        </row>
      </sheetData>
      <sheetData sheetId="6"/>
      <sheetData sheetId="7"/>
      <sheetData sheetId="8"/>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uctivo"/>
      <sheetName val="Mapa final"/>
      <sheetName val="Matriz Calor Inherente"/>
      <sheetName val="Matriz Calor Residual"/>
      <sheetName val="Tabla probabilidad"/>
      <sheetName val="Tabla Impacto"/>
      <sheetName val="Tabla Valoración controles"/>
      <sheetName val="Opciones Tratamiento"/>
      <sheetName val="Hoja1"/>
    </sheetNames>
    <sheetDataSet>
      <sheetData sheetId="0"/>
      <sheetData sheetId="1"/>
      <sheetData sheetId="2"/>
      <sheetData sheetId="3"/>
      <sheetData sheetId="4"/>
      <sheetData sheetId="5">
        <row r="11">
          <cell r="C11" t="str">
            <v xml:space="preserve">     Afectación menor a 10 SMLMV .</v>
          </cell>
          <cell r="D11" t="str">
            <v xml:space="preserve">     El riesgo afecta la imagen de alguna área de la organización</v>
          </cell>
        </row>
        <row r="12">
          <cell r="C12" t="str">
            <v xml:space="preserve">     Entre 10 y 50 SMLMV </v>
          </cell>
          <cell r="D12" t="str">
            <v xml:space="preserve">     El riesgo afecta la imagen de la entidad internamente, de conocimiento general, nivel interno, de junta dircetiva y accionistas y/o de provedores</v>
          </cell>
        </row>
        <row r="13">
          <cell r="C13" t="str">
            <v xml:space="preserve">     Entre 50 y 100 SMLMV </v>
          </cell>
          <cell r="D13" t="str">
            <v xml:space="preserve">     El riesgo afecta la imagen de la entidad con algunos usuarios de relevancia frente al logro de los objetivos</v>
          </cell>
        </row>
        <row r="14">
          <cell r="C14" t="str">
            <v xml:space="preserve">     Entre 100 y 500 SMLMV </v>
          </cell>
          <cell r="D14" t="str">
            <v xml:space="preserve">     El riesgo afecta la imagen de de la entidad con efecto publicitario sostenido a nivel de sector administrativo, nivel departamental o municipal</v>
          </cell>
        </row>
        <row r="15">
          <cell r="C15" t="str">
            <v xml:space="preserve">     Mayor a 500 SMLMV </v>
          </cell>
          <cell r="D15" t="str">
            <v xml:space="preserve">     El riesgo afecta la imagen de la entidad a nivel nacional, con efecto publicitarios sostenible a nivel país</v>
          </cell>
        </row>
        <row r="221">
          <cell r="B221" t="str">
            <v>Criterios</v>
          </cell>
        </row>
        <row r="222">
          <cell r="B222" t="str">
            <v>Afectación Económica o presupuestal</v>
          </cell>
        </row>
        <row r="223">
          <cell r="B223" t="str">
            <v>Pérdida Reputacional</v>
          </cell>
          <cell r="F223" t="str">
            <v>❌</v>
          </cell>
        </row>
      </sheetData>
      <sheetData sheetId="6"/>
      <sheetData sheetId="7"/>
      <sheetData sheetId="8"/>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uctivo"/>
      <sheetName val="Mapa final"/>
      <sheetName val="Matriz Calor Inherente"/>
      <sheetName val="Matriz Calor Residual"/>
      <sheetName val="Tabla probabilidad"/>
      <sheetName val="Tabla Impacto"/>
      <sheetName val="Tabla Valoración controles"/>
      <sheetName val="Opciones Tratamiento"/>
      <sheetName val="Hoja1"/>
    </sheetNames>
    <sheetDataSet>
      <sheetData sheetId="0"/>
      <sheetData sheetId="1"/>
      <sheetData sheetId="2"/>
      <sheetData sheetId="3"/>
      <sheetData sheetId="4"/>
      <sheetData sheetId="5">
        <row r="11">
          <cell r="C11" t="str">
            <v xml:space="preserve">     Afectación menor a 10 SMLMV .</v>
          </cell>
          <cell r="D11" t="str">
            <v xml:space="preserve">     El riesgo afecta la imagen de alguna área de la organización</v>
          </cell>
        </row>
        <row r="12">
          <cell r="C12" t="str">
            <v xml:space="preserve">     Entre 10 y 50 SMLMV </v>
          </cell>
          <cell r="D12" t="str">
            <v xml:space="preserve">     El riesgo afecta la imagen de la entidad internamente, de conocimiento general, nivel interno, de junta dircetiva y accionistas y/o de provedores</v>
          </cell>
        </row>
        <row r="13">
          <cell r="C13" t="str">
            <v xml:space="preserve">     Entre 50 y 100 SMLMV </v>
          </cell>
          <cell r="D13" t="str">
            <v xml:space="preserve">     El riesgo afecta la imagen de la entidad con algunos usuarios de relevancia frente al logro de los objetivos</v>
          </cell>
        </row>
        <row r="14">
          <cell r="C14" t="str">
            <v xml:space="preserve">     Entre 100 y 500 SMLMV </v>
          </cell>
          <cell r="D14" t="str">
            <v xml:space="preserve">     El riesgo afecta la imagen de de la entidad con efecto publicitario sostenido a nivel de sector administrativo, nivel departamental o municipal</v>
          </cell>
        </row>
        <row r="15">
          <cell r="C15" t="str">
            <v xml:space="preserve">     Mayor a 500 SMLMV </v>
          </cell>
          <cell r="D15" t="str">
            <v xml:space="preserve">     El riesgo afecta la imagen de la entidad a nivel nacional, con efecto publicitarios sostenible a nivel país</v>
          </cell>
        </row>
        <row r="221">
          <cell r="B221" t="str">
            <v>Criterios</v>
          </cell>
        </row>
        <row r="222">
          <cell r="B222" t="str">
            <v>Afectación Económica o presupuestal</v>
          </cell>
        </row>
        <row r="223">
          <cell r="B223" t="str">
            <v>Pérdida Reputacional</v>
          </cell>
          <cell r="F223" t="str">
            <v>❌</v>
          </cell>
        </row>
      </sheetData>
      <sheetData sheetId="6"/>
      <sheetData sheetId="7"/>
      <sheetData sheetId="8"/>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uctivo"/>
      <sheetName val="Mapa final"/>
      <sheetName val="Matriz Calor Inherente"/>
      <sheetName val="Matriz Calor Residual"/>
      <sheetName val="Tabla probabilidad"/>
      <sheetName val="Tabla Impacto"/>
      <sheetName val="Tabla Valoración controles"/>
      <sheetName val="Opciones Tratamiento"/>
      <sheetName val="Hoja1"/>
    </sheetNames>
    <sheetDataSet>
      <sheetData sheetId="0"/>
      <sheetData sheetId="1"/>
      <sheetData sheetId="2"/>
      <sheetData sheetId="3"/>
      <sheetData sheetId="4"/>
      <sheetData sheetId="5">
        <row r="11">
          <cell r="C11" t="str">
            <v xml:space="preserve">     Afectación menor a 10 SMLMV .</v>
          </cell>
          <cell r="D11" t="str">
            <v xml:space="preserve">     El riesgo afecta la imagen de alguna área de la organización</v>
          </cell>
        </row>
        <row r="12">
          <cell r="C12" t="str">
            <v xml:space="preserve">     Entre 10 y 50 SMLMV </v>
          </cell>
          <cell r="D12" t="str">
            <v xml:space="preserve">     El riesgo afecta la imagen de la entidad internamente, de conocimiento general, nivel interno, de junta dircetiva y accionistas y/o de provedores</v>
          </cell>
        </row>
        <row r="13">
          <cell r="C13" t="str">
            <v xml:space="preserve">     Entre 50 y 100 SMLMV </v>
          </cell>
          <cell r="D13" t="str">
            <v xml:space="preserve">     El riesgo afecta la imagen de la entidad con algunos usuarios de relevancia frente al logro de los objetivos</v>
          </cell>
        </row>
        <row r="14">
          <cell r="C14" t="str">
            <v xml:space="preserve">     Entre 100 y 500 SMLMV </v>
          </cell>
          <cell r="D14" t="str">
            <v xml:space="preserve">     El riesgo afecta la imagen de de la entidad con efecto publicitario sostenido a nivel de sector administrativo, nivel departamental o municipal</v>
          </cell>
        </row>
        <row r="15">
          <cell r="C15" t="str">
            <v xml:space="preserve">     Mayor a 500 SMLMV </v>
          </cell>
          <cell r="D15" t="str">
            <v xml:space="preserve">     El riesgo afecta la imagen de la entidad a nivel nacional, con efecto publicitarios sostenible a nivel país</v>
          </cell>
        </row>
        <row r="221">
          <cell r="B221" t="str">
            <v>Criterios</v>
          </cell>
        </row>
        <row r="222">
          <cell r="B222" t="str">
            <v>Afectación Económica o presupuestal</v>
          </cell>
        </row>
        <row r="223">
          <cell r="B223" t="str">
            <v>Pérdida Reputacional</v>
          </cell>
          <cell r="F223" t="str">
            <v>❌</v>
          </cell>
        </row>
      </sheetData>
      <sheetData sheetId="6"/>
      <sheetData sheetId="7"/>
      <sheetData sheetId="8"/>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pageSetUpPr fitToPage="1"/>
  </sheetPr>
  <dimension ref="A1:BP72"/>
  <sheetViews>
    <sheetView view="pageLayout" topLeftCell="A22" zoomScale="60" zoomScaleNormal="90" zoomScaleSheetLayoutView="90" zoomScalePageLayoutView="60" workbookViewId="0">
      <selection activeCell="J22" sqref="J22:J27"/>
    </sheetView>
  </sheetViews>
  <sheetFormatPr baseColWidth="10" defaultColWidth="11.42578125" defaultRowHeight="16.5" x14ac:dyDescent="0.3"/>
  <cols>
    <col min="1" max="1" width="4" style="29" bestFit="1" customWidth="1"/>
    <col min="2" max="2" width="14.140625" style="29" customWidth="1"/>
    <col min="3" max="3" width="13.140625" style="29" customWidth="1"/>
    <col min="4" max="4" width="16.140625" style="29" customWidth="1"/>
    <col min="5" max="5" width="32.42578125" style="2" customWidth="1"/>
    <col min="6" max="6" width="19" style="30" customWidth="1"/>
    <col min="7" max="7" width="17.85546875" style="2" customWidth="1"/>
    <col min="8" max="8" width="16.5703125" style="2" customWidth="1"/>
    <col min="9" max="9" width="6.28515625" style="2" bestFit="1" customWidth="1"/>
    <col min="10" max="10" width="27.28515625" style="2" bestFit="1" customWidth="1"/>
    <col min="11" max="11" width="30.5703125" style="2" hidden="1" customWidth="1"/>
    <col min="12" max="12" width="17.5703125" style="2" customWidth="1"/>
    <col min="13" max="13" width="6.28515625" style="2" bestFit="1" customWidth="1"/>
    <col min="14" max="14" width="16" style="2" customWidth="1"/>
    <col min="15" max="15" width="5.85546875" style="2" customWidth="1"/>
    <col min="16" max="16" width="31" style="2" customWidth="1"/>
    <col min="17" max="17" width="15.140625" style="2" bestFit="1" customWidth="1"/>
    <col min="18" max="18" width="6.85546875" style="2" customWidth="1"/>
    <col min="19" max="19" width="5" style="2" customWidth="1"/>
    <col min="20" max="20" width="5.5703125" style="2" customWidth="1"/>
    <col min="21" max="21" width="7.140625" style="2" customWidth="1"/>
    <col min="22" max="22" width="6.7109375" style="2" customWidth="1"/>
    <col min="23" max="23" width="7.5703125" style="2" customWidth="1"/>
    <col min="24" max="24" width="38.28515625" style="2" hidden="1" customWidth="1"/>
    <col min="25" max="25" width="8.7109375" style="2" customWidth="1"/>
    <col min="26" max="26" width="10.42578125" style="2" customWidth="1"/>
    <col min="27" max="27" width="9.28515625" style="2" customWidth="1"/>
    <col min="28" max="28" width="9.140625" style="2" customWidth="1"/>
    <col min="29" max="29" width="8.42578125" style="2" customWidth="1"/>
    <col min="30" max="30" width="7.28515625" style="2" customWidth="1"/>
    <col min="31" max="31" width="23" style="2" customWidth="1"/>
    <col min="32" max="32" width="18.85546875" style="2" customWidth="1"/>
    <col min="33" max="33" width="16.85546875" style="2" customWidth="1"/>
    <col min="34" max="34" width="14.85546875" style="2" customWidth="1"/>
    <col min="35" max="35" width="18.5703125" style="2" customWidth="1"/>
    <col min="36" max="36" width="21" style="2" customWidth="1"/>
    <col min="37" max="16384" width="11.42578125" style="2"/>
  </cols>
  <sheetData>
    <row r="1" spans="1:68" ht="16.5" customHeight="1" x14ac:dyDescent="0.3">
      <c r="A1" s="50" t="s">
        <v>0</v>
      </c>
      <c r="B1" s="51"/>
      <c r="C1" s="51"/>
      <c r="D1" s="51"/>
      <c r="E1" s="51"/>
      <c r="F1" s="51"/>
      <c r="G1" s="51"/>
      <c r="H1" s="51"/>
      <c r="I1" s="51"/>
      <c r="J1" s="51"/>
      <c r="K1" s="51"/>
      <c r="L1" s="51"/>
      <c r="M1" s="51"/>
      <c r="N1" s="51"/>
      <c r="O1" s="51"/>
      <c r="P1" s="51"/>
      <c r="Q1" s="51"/>
      <c r="R1" s="51"/>
      <c r="S1" s="51"/>
      <c r="T1" s="51"/>
      <c r="U1" s="51"/>
      <c r="V1" s="51"/>
      <c r="W1" s="51"/>
      <c r="X1" s="51"/>
      <c r="Y1" s="51"/>
      <c r="Z1" s="51"/>
      <c r="AA1" s="51"/>
      <c r="AB1" s="51"/>
      <c r="AC1" s="51"/>
      <c r="AD1" s="51"/>
      <c r="AE1" s="51"/>
      <c r="AF1" s="51"/>
      <c r="AG1" s="51"/>
      <c r="AH1" s="51"/>
      <c r="AI1" s="51"/>
      <c r="AJ1" s="52"/>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row>
    <row r="2" spans="1:68" ht="24" customHeight="1" x14ac:dyDescent="0.3">
      <c r="A2" s="53"/>
      <c r="B2" s="54"/>
      <c r="C2" s="54"/>
      <c r="D2" s="54"/>
      <c r="E2" s="54"/>
      <c r="F2" s="54"/>
      <c r="G2" s="54"/>
      <c r="H2" s="54"/>
      <c r="I2" s="54"/>
      <c r="J2" s="54"/>
      <c r="K2" s="54"/>
      <c r="L2" s="54"/>
      <c r="M2" s="54"/>
      <c r="N2" s="54"/>
      <c r="O2" s="54"/>
      <c r="P2" s="54"/>
      <c r="Q2" s="54"/>
      <c r="R2" s="54"/>
      <c r="S2" s="54"/>
      <c r="T2" s="54"/>
      <c r="U2" s="54"/>
      <c r="V2" s="54"/>
      <c r="W2" s="54"/>
      <c r="X2" s="54"/>
      <c r="Y2" s="54"/>
      <c r="Z2" s="54"/>
      <c r="AA2" s="54"/>
      <c r="AB2" s="54"/>
      <c r="AC2" s="54"/>
      <c r="AD2" s="54"/>
      <c r="AE2" s="54"/>
      <c r="AF2" s="54"/>
      <c r="AG2" s="54"/>
      <c r="AH2" s="54"/>
      <c r="AI2" s="54"/>
      <c r="AJ2" s="55"/>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row>
    <row r="3" spans="1:68" x14ac:dyDescent="0.3">
      <c r="A3" s="3"/>
      <c r="B3" s="4"/>
      <c r="C3" s="3"/>
      <c r="D3" s="3"/>
      <c r="E3" s="1"/>
      <c r="F3" s="5"/>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row>
    <row r="4" spans="1:68" ht="26.25" customHeight="1" x14ac:dyDescent="0.3">
      <c r="A4" s="42" t="s">
        <v>1</v>
      </c>
      <c r="B4" s="43"/>
      <c r="C4" s="56" t="s">
        <v>2</v>
      </c>
      <c r="D4" s="57"/>
      <c r="E4" s="57"/>
      <c r="F4" s="57"/>
      <c r="G4" s="57"/>
      <c r="H4" s="57"/>
      <c r="I4" s="57"/>
      <c r="J4" s="57"/>
      <c r="K4" s="57"/>
      <c r="L4" s="57"/>
      <c r="M4" s="57"/>
      <c r="N4" s="58"/>
      <c r="O4" s="59"/>
      <c r="P4" s="59"/>
      <c r="Q4" s="59"/>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row>
    <row r="5" spans="1:68" ht="30" customHeight="1" x14ac:dyDescent="0.3">
      <c r="A5" s="42" t="s">
        <v>3</v>
      </c>
      <c r="B5" s="43"/>
      <c r="C5" s="44" t="s">
        <v>4</v>
      </c>
      <c r="D5" s="57"/>
      <c r="E5" s="57"/>
      <c r="F5" s="57"/>
      <c r="G5" s="57"/>
      <c r="H5" s="57"/>
      <c r="I5" s="57"/>
      <c r="J5" s="57"/>
      <c r="K5" s="57"/>
      <c r="L5" s="57"/>
      <c r="M5" s="57"/>
      <c r="N5" s="58"/>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row>
    <row r="6" spans="1:68" ht="49.5" customHeight="1" x14ac:dyDescent="0.3">
      <c r="A6" s="42" t="s">
        <v>5</v>
      </c>
      <c r="B6" s="43"/>
      <c r="C6" s="44" t="s">
        <v>6</v>
      </c>
      <c r="D6" s="45"/>
      <c r="E6" s="45"/>
      <c r="F6" s="45"/>
      <c r="G6" s="45"/>
      <c r="H6" s="45"/>
      <c r="I6" s="45"/>
      <c r="J6" s="45"/>
      <c r="K6" s="45"/>
      <c r="L6" s="45"/>
      <c r="M6" s="45"/>
      <c r="N6" s="46"/>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row>
    <row r="7" spans="1:68" x14ac:dyDescent="0.3">
      <c r="A7" s="47" t="s">
        <v>7</v>
      </c>
      <c r="B7" s="48"/>
      <c r="C7" s="48"/>
      <c r="D7" s="48"/>
      <c r="E7" s="48"/>
      <c r="F7" s="48"/>
      <c r="G7" s="49"/>
      <c r="H7" s="47" t="s">
        <v>8</v>
      </c>
      <c r="I7" s="48"/>
      <c r="J7" s="48"/>
      <c r="K7" s="48"/>
      <c r="L7" s="48"/>
      <c r="M7" s="48"/>
      <c r="N7" s="49"/>
      <c r="O7" s="47" t="s">
        <v>9</v>
      </c>
      <c r="P7" s="48"/>
      <c r="Q7" s="48"/>
      <c r="R7" s="48"/>
      <c r="S7" s="48"/>
      <c r="T7" s="48"/>
      <c r="U7" s="48"/>
      <c r="V7" s="48"/>
      <c r="W7" s="49"/>
      <c r="X7" s="47" t="s">
        <v>10</v>
      </c>
      <c r="Y7" s="48"/>
      <c r="Z7" s="48"/>
      <c r="AA7" s="48"/>
      <c r="AB7" s="48"/>
      <c r="AC7" s="48"/>
      <c r="AD7" s="49"/>
      <c r="AE7" s="47" t="s">
        <v>11</v>
      </c>
      <c r="AF7" s="48"/>
      <c r="AG7" s="48"/>
      <c r="AH7" s="48"/>
      <c r="AI7" s="48"/>
      <c r="AJ7" s="49"/>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row>
    <row r="8" spans="1:68" ht="16.5" customHeight="1" x14ac:dyDescent="0.3">
      <c r="A8" s="68" t="s">
        <v>12</v>
      </c>
      <c r="B8" s="70" t="s">
        <v>13</v>
      </c>
      <c r="C8" s="61" t="s">
        <v>14</v>
      </c>
      <c r="D8" s="61" t="s">
        <v>15</v>
      </c>
      <c r="E8" s="71" t="s">
        <v>16</v>
      </c>
      <c r="F8" s="60" t="s">
        <v>17</v>
      </c>
      <c r="G8" s="61" t="s">
        <v>18</v>
      </c>
      <c r="H8" s="72" t="s">
        <v>19</v>
      </c>
      <c r="I8" s="64" t="s">
        <v>20</v>
      </c>
      <c r="J8" s="60" t="s">
        <v>21</v>
      </c>
      <c r="K8" s="60" t="s">
        <v>22</v>
      </c>
      <c r="L8" s="62" t="s">
        <v>23</v>
      </c>
      <c r="M8" s="64" t="s">
        <v>20</v>
      </c>
      <c r="N8" s="61" t="s">
        <v>24</v>
      </c>
      <c r="O8" s="66" t="s">
        <v>25</v>
      </c>
      <c r="P8" s="65" t="s">
        <v>26</v>
      </c>
      <c r="Q8" s="60" t="s">
        <v>27</v>
      </c>
      <c r="R8" s="65" t="s">
        <v>28</v>
      </c>
      <c r="S8" s="65"/>
      <c r="T8" s="65"/>
      <c r="U8" s="65"/>
      <c r="V8" s="65"/>
      <c r="W8" s="65"/>
      <c r="X8" s="73" t="s">
        <v>29</v>
      </c>
      <c r="Y8" s="73" t="s">
        <v>30</v>
      </c>
      <c r="Z8" s="73" t="s">
        <v>20</v>
      </c>
      <c r="AA8" s="73" t="s">
        <v>31</v>
      </c>
      <c r="AB8" s="73" t="s">
        <v>20</v>
      </c>
      <c r="AC8" s="73" t="s">
        <v>32</v>
      </c>
      <c r="AD8" s="66" t="s">
        <v>33</v>
      </c>
      <c r="AE8" s="65" t="s">
        <v>11</v>
      </c>
      <c r="AF8" s="65" t="s">
        <v>34</v>
      </c>
      <c r="AG8" s="65" t="s">
        <v>35</v>
      </c>
      <c r="AH8" s="65" t="s">
        <v>36</v>
      </c>
      <c r="AI8" s="65" t="s">
        <v>37</v>
      </c>
      <c r="AJ8" s="65" t="s">
        <v>38</v>
      </c>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row>
    <row r="9" spans="1:68" s="8" customFormat="1" ht="94.5" customHeight="1" x14ac:dyDescent="0.25">
      <c r="A9" s="69"/>
      <c r="B9" s="70"/>
      <c r="C9" s="65"/>
      <c r="D9" s="65"/>
      <c r="E9" s="70"/>
      <c r="F9" s="61"/>
      <c r="G9" s="65"/>
      <c r="H9" s="61"/>
      <c r="I9" s="63"/>
      <c r="J9" s="61"/>
      <c r="K9" s="61"/>
      <c r="L9" s="63"/>
      <c r="M9" s="63"/>
      <c r="N9" s="65"/>
      <c r="O9" s="67"/>
      <c r="P9" s="65"/>
      <c r="Q9" s="61"/>
      <c r="R9" s="6" t="s">
        <v>39</v>
      </c>
      <c r="S9" s="6" t="s">
        <v>40</v>
      </c>
      <c r="T9" s="6" t="s">
        <v>41</v>
      </c>
      <c r="U9" s="6" t="s">
        <v>42</v>
      </c>
      <c r="V9" s="6" t="s">
        <v>43</v>
      </c>
      <c r="W9" s="6" t="s">
        <v>44</v>
      </c>
      <c r="X9" s="73"/>
      <c r="Y9" s="73"/>
      <c r="Z9" s="73"/>
      <c r="AA9" s="73"/>
      <c r="AB9" s="73"/>
      <c r="AC9" s="73"/>
      <c r="AD9" s="67"/>
      <c r="AE9" s="65"/>
      <c r="AF9" s="65"/>
      <c r="AG9" s="65"/>
      <c r="AH9" s="65"/>
      <c r="AI9" s="65"/>
      <c r="AJ9" s="65"/>
      <c r="AK9" s="7"/>
      <c r="AL9" s="7"/>
      <c r="AM9" s="7"/>
      <c r="AN9" s="7"/>
      <c r="AO9" s="7"/>
      <c r="AP9" s="7"/>
      <c r="AQ9" s="7"/>
      <c r="AR9" s="7"/>
      <c r="AS9" s="7"/>
      <c r="AT9" s="7"/>
      <c r="AU9" s="7"/>
      <c r="AV9" s="7"/>
      <c r="AW9" s="7"/>
      <c r="AX9" s="7"/>
      <c r="AY9" s="7"/>
      <c r="AZ9" s="7"/>
      <c r="BA9" s="7"/>
      <c r="BB9" s="7"/>
      <c r="BC9" s="7"/>
      <c r="BD9" s="7"/>
      <c r="BE9" s="7"/>
      <c r="BF9" s="7"/>
      <c r="BG9" s="7"/>
      <c r="BH9" s="7"/>
      <c r="BI9" s="7"/>
      <c r="BJ9" s="7"/>
      <c r="BK9" s="7"/>
      <c r="BL9" s="7"/>
      <c r="BM9" s="7"/>
      <c r="BN9" s="7"/>
      <c r="BO9" s="7"/>
      <c r="BP9" s="7"/>
    </row>
    <row r="10" spans="1:68" s="23" customFormat="1" ht="167.25" customHeight="1" x14ac:dyDescent="0.25">
      <c r="A10" s="80">
        <v>1</v>
      </c>
      <c r="B10" s="83" t="s">
        <v>45</v>
      </c>
      <c r="C10" s="83" t="s">
        <v>46</v>
      </c>
      <c r="D10" s="83" t="s">
        <v>47</v>
      </c>
      <c r="E10" s="86" t="s">
        <v>48</v>
      </c>
      <c r="F10" s="83" t="s">
        <v>49</v>
      </c>
      <c r="G10" s="89">
        <v>1</v>
      </c>
      <c r="H10" s="92" t="str">
        <f>IF(G10&lt;=0,"",IF(G10&lt;=2,"Muy Baja",IF(G10&lt;=24,"Baja",IF(G10&lt;=500,"Media",IF(G10&lt;=5000,"Alta","Muy Alta")))))</f>
        <v>Muy Baja</v>
      </c>
      <c r="I10" s="77">
        <f>IF(H10="","",IF(H10="Muy Baja",0.2,IF(H10="Baja",0.4,IF(H10="Media",0.6,IF(H10="Alta",0.8,IF(H10="Muy Alta",1,))))))</f>
        <v>0.2</v>
      </c>
      <c r="J10" s="95" t="s">
        <v>50</v>
      </c>
      <c r="K10" s="77" t="str">
        <f>IF(NOT(ISERROR(MATCH(J10,'[1]Tabla Impacto'!$B$221:$B$223,0))),'[1]Tabla Impacto'!$F$223&amp;"Por favor no seleccionar los criterios de impacto(Afectación Económica o presupuestal y Pérdida Reputacional)",J10)</f>
        <v xml:space="preserve">     El riesgo afecta la imagen de la entidad con algunos usuarios de relevancia frente al logro de los objetivos</v>
      </c>
      <c r="L10" s="92" t="str">
        <f>IF(OR(K10='[1]Tabla Impacto'!$C$11,K10='[1]Tabla Impacto'!$D$11),"Leve",IF(OR(K10='[1]Tabla Impacto'!$C$12,K10='[1]Tabla Impacto'!$D$12),"Menor",IF(OR(K10='[1]Tabla Impacto'!$C$13,K10='[1]Tabla Impacto'!$D$13),"Moderado",IF(OR(K10='[1]Tabla Impacto'!$C$14,K10='[1]Tabla Impacto'!$D$14),"Mayor",IF(OR(K10='[1]Tabla Impacto'!$C$15,K10='[1]Tabla Impacto'!$D$15),"Catastrófico","")))))</f>
        <v>Moderado</v>
      </c>
      <c r="M10" s="77">
        <f>IF(L10="","",IF(L10="Leve",0.2,IF(L10="Menor",0.4,IF(L10="Moderado",0.6,IF(L10="Mayor",0.8,IF(L10="Catastrófico",1,))))))</f>
        <v>0.6</v>
      </c>
      <c r="N10" s="74" t="str">
        <f>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Moderado</v>
      </c>
      <c r="O10" s="9">
        <v>1</v>
      </c>
      <c r="P10" s="10" t="s">
        <v>51</v>
      </c>
      <c r="Q10" s="11" t="str">
        <f>IF(OR(R10="Preventivo",R10="Detectivo"),"Probabilidad",IF(R10="Correctivo","Impacto",""))</f>
        <v>Probabilidad</v>
      </c>
      <c r="R10" s="12" t="s">
        <v>52</v>
      </c>
      <c r="S10" s="12" t="s">
        <v>53</v>
      </c>
      <c r="T10" s="13" t="str">
        <f>IF(AND(R10="Preventivo",S10="Automático"),"50%",IF(AND(R10="Preventivo",S10="Manual"),"40%",IF(AND(R10="Detectivo",S10="Automático"),"40%",IF(AND(R10="Detectivo",S10="Manual"),"30%",IF(AND(R10="Correctivo",S10="Automático"),"35%",IF(AND(R10="Correctivo",S10="Manual"),"25%",""))))))</f>
        <v>40%</v>
      </c>
      <c r="U10" s="12" t="s">
        <v>54</v>
      </c>
      <c r="V10" s="12" t="s">
        <v>55</v>
      </c>
      <c r="W10" s="12" t="s">
        <v>56</v>
      </c>
      <c r="X10" s="14">
        <f>IFERROR(IF(Q10="Probabilidad",(I10-(+I10*T10)),IF(Q10="Impacto",I10,"")),"")</f>
        <v>0.12</v>
      </c>
      <c r="Y10" s="15" t="str">
        <f>IFERROR(IF(X10="","",IF(X10&lt;=0.2,"Muy Baja",IF(X10&lt;=0.4,"Baja",IF(X10&lt;=0.6,"Media",IF(X10&lt;=0.8,"Alta","Muy Alta"))))),"")</f>
        <v>Muy Baja</v>
      </c>
      <c r="Z10" s="16">
        <f>+X10</f>
        <v>0.12</v>
      </c>
      <c r="AA10" s="15" t="str">
        <f>IFERROR(IF(AB10="","",IF(AB10&lt;=0.2,"Leve",IF(AB10&lt;=0.4,"Menor",IF(AB10&lt;=0.6,"Moderado",IF(AB10&lt;=0.8,"Mayor","Catastrófico"))))),"")</f>
        <v>Moderado</v>
      </c>
      <c r="AB10" s="16">
        <f>IFERROR(IF(Q10="Impacto",(M10-(+M10*T10)),IF(Q10="Probabilidad",M10,"")),"")</f>
        <v>0.6</v>
      </c>
      <c r="AC10" s="17" t="str">
        <f>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Moderado</v>
      </c>
      <c r="AD10" s="18"/>
      <c r="AE10" s="19" t="s">
        <v>57</v>
      </c>
      <c r="AF10" s="19" t="s">
        <v>2</v>
      </c>
      <c r="AG10" s="20" t="s">
        <v>58</v>
      </c>
      <c r="AH10" s="20">
        <v>45291</v>
      </c>
      <c r="AI10" s="19" t="s">
        <v>59</v>
      </c>
      <c r="AJ10" s="21" t="s">
        <v>60</v>
      </c>
      <c r="AK10" s="22"/>
      <c r="AL10" s="22"/>
      <c r="AM10" s="22"/>
      <c r="AN10" s="22"/>
      <c r="AO10" s="22"/>
      <c r="AP10" s="22"/>
      <c r="AQ10" s="22"/>
      <c r="AR10" s="22"/>
      <c r="AS10" s="22"/>
      <c r="AT10" s="22"/>
      <c r="AU10" s="22"/>
      <c r="AV10" s="22"/>
      <c r="AW10" s="22"/>
      <c r="AX10" s="22"/>
      <c r="AY10" s="22"/>
      <c r="AZ10" s="22"/>
      <c r="BA10" s="22"/>
      <c r="BB10" s="22"/>
      <c r="BC10" s="22"/>
      <c r="BD10" s="22"/>
      <c r="BE10" s="22"/>
      <c r="BF10" s="22"/>
      <c r="BG10" s="22"/>
      <c r="BH10" s="22"/>
      <c r="BI10" s="22"/>
      <c r="BJ10" s="22"/>
      <c r="BK10" s="22"/>
      <c r="BL10" s="22"/>
      <c r="BM10" s="22"/>
      <c r="BN10" s="22"/>
      <c r="BO10" s="22"/>
      <c r="BP10" s="22"/>
    </row>
    <row r="11" spans="1:68" ht="151.5" customHeight="1" x14ac:dyDescent="0.3">
      <c r="A11" s="81"/>
      <c r="B11" s="84"/>
      <c r="C11" s="84"/>
      <c r="D11" s="84"/>
      <c r="E11" s="87"/>
      <c r="F11" s="84"/>
      <c r="G11" s="90"/>
      <c r="H11" s="93"/>
      <c r="I11" s="78"/>
      <c r="J11" s="96"/>
      <c r="K11" s="78">
        <f ca="1">IF(NOT(ISERROR(MATCH(J11,_xlfn.ANCHORARRAY(E22),0))),I24&amp;"Por favor no seleccionar los criterios de impacto",J11)</f>
        <v>0</v>
      </c>
      <c r="L11" s="93"/>
      <c r="M11" s="78"/>
      <c r="N11" s="75"/>
      <c r="O11" s="9">
        <v>2</v>
      </c>
      <c r="P11" s="10" t="s">
        <v>61</v>
      </c>
      <c r="Q11" s="11" t="str">
        <f>IF(OR(R11="Preventivo",R11="Detectivo"),"Probabilidad",IF(R11="Correctivo","Impacto",""))</f>
        <v>Probabilidad</v>
      </c>
      <c r="R11" s="12" t="s">
        <v>52</v>
      </c>
      <c r="S11" s="12" t="s">
        <v>53</v>
      </c>
      <c r="T11" s="13" t="str">
        <f t="shared" ref="T11:T15" si="0">IF(AND(R11="Preventivo",S11="Automático"),"50%",IF(AND(R11="Preventivo",S11="Manual"),"40%",IF(AND(R11="Detectivo",S11="Automático"),"40%",IF(AND(R11="Detectivo",S11="Manual"),"30%",IF(AND(R11="Correctivo",S11="Automático"),"35%",IF(AND(R11="Correctivo",S11="Manual"),"25%",""))))))</f>
        <v>40%</v>
      </c>
      <c r="U11" s="12" t="s">
        <v>54</v>
      </c>
      <c r="V11" s="12" t="s">
        <v>55</v>
      </c>
      <c r="W11" s="12" t="s">
        <v>56</v>
      </c>
      <c r="X11" s="14">
        <f>IFERROR(IF(AND(Q10="Probabilidad",Q11="Probabilidad"),(Z10-(+Z10*T11)),IF(Q11="Probabilidad",(I10-(+I10*T11)),IF(Q11="Impacto",Z10,""))),"")</f>
        <v>7.1999999999999995E-2</v>
      </c>
      <c r="Y11" s="15" t="str">
        <f t="shared" ref="Y11:Y69" si="1">IFERROR(IF(X11="","",IF(X11&lt;=0.2,"Muy Baja",IF(X11&lt;=0.4,"Baja",IF(X11&lt;=0.6,"Media",IF(X11&lt;=0.8,"Alta","Muy Alta"))))),"")</f>
        <v>Muy Baja</v>
      </c>
      <c r="Z11" s="16">
        <f t="shared" ref="Z11:Z15" si="2">+X11</f>
        <v>7.1999999999999995E-2</v>
      </c>
      <c r="AA11" s="15" t="str">
        <f t="shared" ref="AA11:AA69" si="3">IFERROR(IF(AB11="","",IF(AB11&lt;=0.2,"Leve",IF(AB11&lt;=0.4,"Menor",IF(AB11&lt;=0.6,"Moderado",IF(AB11&lt;=0.8,"Mayor","Catastrófico"))))),"")</f>
        <v>Moderado</v>
      </c>
      <c r="AB11" s="16">
        <f>IFERROR(IF(AND(Q10="Impacto",Q11="Impacto"),(AB10-(+AB10*T11)),IF(Q11="Impacto",($M$10-(+$M$10*T11)),IF(Q11="Probabilidad",AB10,""))),"")</f>
        <v>0.6</v>
      </c>
      <c r="AC11" s="17" t="str">
        <f t="shared" ref="AC11:AC15" si="4">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Moderado</v>
      </c>
      <c r="AD11" s="18"/>
      <c r="AE11" s="19" t="s">
        <v>62</v>
      </c>
      <c r="AF11" s="19" t="s">
        <v>2</v>
      </c>
      <c r="AG11" s="20" t="s">
        <v>63</v>
      </c>
      <c r="AH11" s="20">
        <v>45291</v>
      </c>
      <c r="AI11" s="19" t="s">
        <v>59</v>
      </c>
      <c r="AJ11" s="21" t="s">
        <v>60</v>
      </c>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row>
    <row r="12" spans="1:68" ht="151.5" customHeight="1" x14ac:dyDescent="0.3">
      <c r="A12" s="81"/>
      <c r="B12" s="84"/>
      <c r="C12" s="84"/>
      <c r="D12" s="84"/>
      <c r="E12" s="87"/>
      <c r="F12" s="84"/>
      <c r="G12" s="90"/>
      <c r="H12" s="93"/>
      <c r="I12" s="78"/>
      <c r="J12" s="96"/>
      <c r="K12" s="78">
        <f ca="1">IF(NOT(ISERROR(MATCH(J12,_xlfn.ANCHORARRAY(E23),0))),I25&amp;"Por favor no seleccionar los criterios de impacto",J12)</f>
        <v>0</v>
      </c>
      <c r="L12" s="93"/>
      <c r="M12" s="78"/>
      <c r="N12" s="75"/>
      <c r="O12" s="9">
        <v>3</v>
      </c>
      <c r="P12" s="26"/>
      <c r="Q12" s="11" t="str">
        <f>IF(OR(R12="Preventivo",R12="Detectivo"),"Probabilidad",IF(R12="Correctivo","Impacto",""))</f>
        <v/>
      </c>
      <c r="R12" s="12"/>
      <c r="S12" s="12"/>
      <c r="T12" s="13" t="str">
        <f t="shared" si="0"/>
        <v/>
      </c>
      <c r="U12" s="12"/>
      <c r="V12" s="12"/>
      <c r="W12" s="12"/>
      <c r="X12" s="14" t="str">
        <f>IFERROR(IF(AND(Q11="Probabilidad",Q12="Probabilidad"),(Z11-(+Z11*T12)),IF(AND(Q11="Impacto",Q12="Probabilidad"),(Z10-(+Z10*T12)),IF(Q12="Impacto",Z11,""))),"")</f>
        <v/>
      </c>
      <c r="Y12" s="15" t="str">
        <f t="shared" si="1"/>
        <v/>
      </c>
      <c r="Z12" s="16" t="str">
        <f t="shared" si="2"/>
        <v/>
      </c>
      <c r="AA12" s="15" t="str">
        <f t="shared" si="3"/>
        <v/>
      </c>
      <c r="AB12" s="16" t="str">
        <f>IFERROR(IF(AND(Q11="Impacto",Q12="Impacto"),(AB11-(+AB11*T12)),IF(AND(Q11="Probabilidad",Q12="Impacto"),(AB10-(+AB10*T12)),IF(Q12="Probabilidad",AB11,""))),"")</f>
        <v/>
      </c>
      <c r="AC12" s="17" t="str">
        <f t="shared" si="4"/>
        <v/>
      </c>
      <c r="AD12" s="18"/>
      <c r="AE12" s="26"/>
      <c r="AF12" s="26"/>
      <c r="AG12" s="36"/>
      <c r="AH12" s="26"/>
      <c r="AI12" s="26"/>
      <c r="AJ12" s="26"/>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row>
    <row r="13" spans="1:68" ht="151.5" customHeight="1" x14ac:dyDescent="0.3">
      <c r="A13" s="81"/>
      <c r="B13" s="84"/>
      <c r="C13" s="84"/>
      <c r="D13" s="84"/>
      <c r="E13" s="87"/>
      <c r="F13" s="84"/>
      <c r="G13" s="90"/>
      <c r="H13" s="93"/>
      <c r="I13" s="78"/>
      <c r="J13" s="96"/>
      <c r="K13" s="78">
        <f ca="1">IF(NOT(ISERROR(MATCH(J13,_xlfn.ANCHORARRAY(E24),0))),I26&amp;"Por favor no seleccionar los criterios de impacto",J13)</f>
        <v>0</v>
      </c>
      <c r="L13" s="93"/>
      <c r="M13" s="78"/>
      <c r="N13" s="75"/>
      <c r="O13" s="9">
        <v>4</v>
      </c>
      <c r="P13" s="10"/>
      <c r="Q13" s="11" t="str">
        <f t="shared" ref="Q13:Q15" si="5">IF(OR(R13="Preventivo",R13="Detectivo"),"Probabilidad",IF(R13="Correctivo","Impacto",""))</f>
        <v/>
      </c>
      <c r="R13" s="12"/>
      <c r="S13" s="12"/>
      <c r="T13" s="13" t="str">
        <f t="shared" si="0"/>
        <v/>
      </c>
      <c r="U13" s="12"/>
      <c r="V13" s="12"/>
      <c r="W13" s="12"/>
      <c r="X13" s="14" t="str">
        <f t="shared" ref="X13:X15" si="6">IFERROR(IF(AND(Q12="Probabilidad",Q13="Probabilidad"),(Z12-(+Z12*T13)),IF(AND(Q12="Impacto",Q13="Probabilidad"),(Z11-(+Z11*T13)),IF(Q13="Impacto",Z12,""))),"")</f>
        <v/>
      </c>
      <c r="Y13" s="15" t="str">
        <f t="shared" si="1"/>
        <v/>
      </c>
      <c r="Z13" s="16" t="str">
        <f t="shared" si="2"/>
        <v/>
      </c>
      <c r="AA13" s="15" t="str">
        <f t="shared" si="3"/>
        <v/>
      </c>
      <c r="AB13" s="16" t="str">
        <f t="shared" ref="AB13:AB15" si="7">IFERROR(IF(AND(Q12="Impacto",Q13="Impacto"),(AB12-(+AB12*T13)),IF(AND(Q12="Probabilidad",Q13="Impacto"),(AB11-(+AB11*T13)),IF(Q13="Probabilidad",AB12,""))),"")</f>
        <v/>
      </c>
      <c r="AC13" s="17" t="str">
        <f>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
      </c>
      <c r="AD13" s="18"/>
      <c r="AE13" s="10"/>
      <c r="AF13" s="21"/>
      <c r="AG13" s="24"/>
      <c r="AH13" s="24"/>
      <c r="AI13" s="19"/>
      <c r="AJ13" s="2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row>
    <row r="14" spans="1:68" ht="151.5" customHeight="1" x14ac:dyDescent="0.3">
      <c r="A14" s="81"/>
      <c r="B14" s="84"/>
      <c r="C14" s="84"/>
      <c r="D14" s="84"/>
      <c r="E14" s="87"/>
      <c r="F14" s="84"/>
      <c r="G14" s="90"/>
      <c r="H14" s="93"/>
      <c r="I14" s="78"/>
      <c r="J14" s="96"/>
      <c r="K14" s="78">
        <f ca="1">IF(NOT(ISERROR(MATCH(J14,_xlfn.ANCHORARRAY(E25),0))),I27&amp;"Por favor no seleccionar los criterios de impacto",J14)</f>
        <v>0</v>
      </c>
      <c r="L14" s="93"/>
      <c r="M14" s="78"/>
      <c r="N14" s="75"/>
      <c r="O14" s="9">
        <v>5</v>
      </c>
      <c r="P14" s="10"/>
      <c r="Q14" s="11" t="str">
        <f t="shared" si="5"/>
        <v/>
      </c>
      <c r="R14" s="12"/>
      <c r="S14" s="12"/>
      <c r="T14" s="13" t="str">
        <f t="shared" si="0"/>
        <v/>
      </c>
      <c r="U14" s="12"/>
      <c r="V14" s="12"/>
      <c r="W14" s="12"/>
      <c r="X14" s="14" t="str">
        <f t="shared" si="6"/>
        <v/>
      </c>
      <c r="Y14" s="15" t="str">
        <f t="shared" si="1"/>
        <v/>
      </c>
      <c r="Z14" s="16" t="str">
        <f t="shared" si="2"/>
        <v/>
      </c>
      <c r="AA14" s="15" t="str">
        <f t="shared" si="3"/>
        <v/>
      </c>
      <c r="AB14" s="16" t="str">
        <f t="shared" si="7"/>
        <v/>
      </c>
      <c r="AC14" s="17" t="str">
        <f t="shared" si="4"/>
        <v/>
      </c>
      <c r="AD14" s="18"/>
      <c r="AE14" s="10"/>
      <c r="AF14" s="21"/>
      <c r="AG14" s="24"/>
      <c r="AH14" s="24"/>
      <c r="AI14" s="19"/>
      <c r="AJ14" s="2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row>
    <row r="15" spans="1:68" ht="151.5" customHeight="1" x14ac:dyDescent="0.3">
      <c r="A15" s="82"/>
      <c r="B15" s="85"/>
      <c r="C15" s="85"/>
      <c r="D15" s="85"/>
      <c r="E15" s="88"/>
      <c r="F15" s="85"/>
      <c r="G15" s="91"/>
      <c r="H15" s="94"/>
      <c r="I15" s="79"/>
      <c r="J15" s="97"/>
      <c r="K15" s="79">
        <f ca="1">IF(NOT(ISERROR(MATCH(J15,_xlfn.ANCHORARRAY(E26),0))),I28&amp;"Por favor no seleccionar los criterios de impacto",J15)</f>
        <v>0</v>
      </c>
      <c r="L15" s="94"/>
      <c r="M15" s="79"/>
      <c r="N15" s="76"/>
      <c r="O15" s="9">
        <v>6</v>
      </c>
      <c r="P15" s="10"/>
      <c r="Q15" s="11" t="str">
        <f t="shared" si="5"/>
        <v/>
      </c>
      <c r="R15" s="12"/>
      <c r="S15" s="12"/>
      <c r="T15" s="13" t="str">
        <f t="shared" si="0"/>
        <v/>
      </c>
      <c r="U15" s="12"/>
      <c r="V15" s="12"/>
      <c r="W15" s="12"/>
      <c r="X15" s="14" t="str">
        <f t="shared" si="6"/>
        <v/>
      </c>
      <c r="Y15" s="15" t="str">
        <f t="shared" si="1"/>
        <v/>
      </c>
      <c r="Z15" s="16" t="str">
        <f t="shared" si="2"/>
        <v/>
      </c>
      <c r="AA15" s="15" t="str">
        <f t="shared" si="3"/>
        <v/>
      </c>
      <c r="AB15" s="16" t="str">
        <f t="shared" si="7"/>
        <v/>
      </c>
      <c r="AC15" s="17" t="str">
        <f t="shared" si="4"/>
        <v/>
      </c>
      <c r="AD15" s="18"/>
      <c r="AE15" s="10"/>
      <c r="AF15" s="21"/>
      <c r="AG15" s="24"/>
      <c r="AH15" s="24"/>
      <c r="AI15" s="19"/>
      <c r="AJ15" s="2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row>
    <row r="16" spans="1:68" ht="151.5" customHeight="1" x14ac:dyDescent="0.3">
      <c r="A16" s="80">
        <v>2</v>
      </c>
      <c r="B16" s="83" t="s">
        <v>64</v>
      </c>
      <c r="C16" s="83" t="s">
        <v>65</v>
      </c>
      <c r="D16" s="83" t="s">
        <v>66</v>
      </c>
      <c r="E16" s="86" t="s">
        <v>67</v>
      </c>
      <c r="F16" s="83" t="s">
        <v>49</v>
      </c>
      <c r="G16" s="89">
        <v>1</v>
      </c>
      <c r="H16" s="92" t="str">
        <f>IF(G16&lt;=0,"",IF(G16&lt;=2,"Muy Baja",IF(G16&lt;=24,"Baja",IF(G16&lt;=500,"Media",IF(G16&lt;=5000,"Alta","Muy Alta")))))</f>
        <v>Muy Baja</v>
      </c>
      <c r="I16" s="77">
        <f>IF(H16="","",IF(H16="Muy Baja",0.2,IF(H16="Baja",0.4,IF(H16="Media",0.6,IF(H16="Alta",0.8,IF(H16="Muy Alta",1,))))))</f>
        <v>0.2</v>
      </c>
      <c r="J16" s="95" t="s">
        <v>50</v>
      </c>
      <c r="K16" s="77" t="str">
        <f>IF(NOT(ISERROR(MATCH(J16,'[1]Tabla Impacto'!$B$221:$B$223,0))),'[1]Tabla Impacto'!$F$223&amp;"Por favor no seleccionar los criterios de impacto(Afectación Económica o presupuestal y Pérdida Reputacional)",J16)</f>
        <v xml:space="preserve">     El riesgo afecta la imagen de la entidad con algunos usuarios de relevancia frente al logro de los objetivos</v>
      </c>
      <c r="L16" s="92" t="str">
        <f>IF(OR(K16='[1]Tabla Impacto'!$C$11,K16='[1]Tabla Impacto'!$D$11),"Leve",IF(OR(K16='[1]Tabla Impacto'!$C$12,K16='[1]Tabla Impacto'!$D$12),"Menor",IF(OR(K16='[1]Tabla Impacto'!$C$13,K16='[1]Tabla Impacto'!$D$13),"Moderado",IF(OR(K16='[1]Tabla Impacto'!$C$14,K16='[1]Tabla Impacto'!$D$14),"Mayor",IF(OR(K16='[1]Tabla Impacto'!$C$15,K16='[1]Tabla Impacto'!$D$15),"Catastrófico","")))))</f>
        <v>Moderado</v>
      </c>
      <c r="M16" s="77">
        <f>IF(L16="","",IF(L16="Leve",0.2,IF(L16="Menor",0.4,IF(L16="Moderado",0.6,IF(L16="Mayor",0.8,IF(L16="Catastrófico",1,))))))</f>
        <v>0.6</v>
      </c>
      <c r="N16" s="74" t="str">
        <f>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Moderado</v>
      </c>
      <c r="O16" s="9">
        <v>1</v>
      </c>
      <c r="P16" s="10" t="s">
        <v>68</v>
      </c>
      <c r="Q16" s="11" t="str">
        <f>IF(OR(R16="Preventivo",R16="Detectivo"),"Probabilidad",IF(R16="Correctivo","Impacto",""))</f>
        <v>Probabilidad</v>
      </c>
      <c r="R16" s="12" t="s">
        <v>52</v>
      </c>
      <c r="S16" s="12" t="s">
        <v>53</v>
      </c>
      <c r="T16" s="13" t="str">
        <f>IF(AND(R16="Preventivo",S16="Automático"),"50%",IF(AND(R16="Preventivo",S16="Manual"),"40%",IF(AND(R16="Detectivo",S16="Automático"),"40%",IF(AND(R16="Detectivo",S16="Manual"),"30%",IF(AND(R16="Correctivo",S16="Automático"),"35%",IF(AND(R16="Correctivo",S16="Manual"),"25%",""))))))</f>
        <v>40%</v>
      </c>
      <c r="U16" s="12" t="s">
        <v>54</v>
      </c>
      <c r="V16" s="12" t="s">
        <v>55</v>
      </c>
      <c r="W16" s="12" t="s">
        <v>56</v>
      </c>
      <c r="X16" s="14">
        <f>IFERROR(IF(Q16="Probabilidad",(I16-(+I16*T16)),IF(Q16="Impacto",I16,"")),"")</f>
        <v>0.12</v>
      </c>
      <c r="Y16" s="15" t="str">
        <f>IFERROR(IF(X16="","",IF(X16&lt;=0.2,"Muy Baja",IF(X16&lt;=0.4,"Baja",IF(X16&lt;=0.6,"Media",IF(X16&lt;=0.8,"Alta","Muy Alta"))))),"")</f>
        <v>Muy Baja</v>
      </c>
      <c r="Z16" s="16">
        <f>+X16</f>
        <v>0.12</v>
      </c>
      <c r="AA16" s="15" t="str">
        <f>IFERROR(IF(AB16="","",IF(AB16&lt;=0.2,"Leve",IF(AB16&lt;=0.4,"Menor",IF(AB16&lt;=0.6,"Moderado",IF(AB16&lt;=0.8,"Mayor","Catastrófico"))))),"")</f>
        <v>Moderado</v>
      </c>
      <c r="AB16" s="16">
        <f>IFERROR(IF(Q16="Impacto",(M16-(+M16*T16)),IF(Q16="Probabilidad",M16,"")),"")</f>
        <v>0.6</v>
      </c>
      <c r="AC16" s="17" t="str">
        <f>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Moderado</v>
      </c>
      <c r="AD16" s="18" t="s">
        <v>69</v>
      </c>
      <c r="AE16" s="10" t="s">
        <v>70</v>
      </c>
      <c r="AF16" s="19" t="s">
        <v>2</v>
      </c>
      <c r="AG16" s="19" t="s">
        <v>71</v>
      </c>
      <c r="AH16" s="20">
        <v>45291</v>
      </c>
      <c r="AI16" s="19" t="s">
        <v>59</v>
      </c>
      <c r="AJ16" s="21" t="s">
        <v>60</v>
      </c>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row>
    <row r="17" spans="1:68" ht="151.5" customHeight="1" x14ac:dyDescent="0.3">
      <c r="A17" s="81"/>
      <c r="B17" s="84"/>
      <c r="C17" s="84"/>
      <c r="D17" s="84"/>
      <c r="E17" s="87"/>
      <c r="F17" s="84"/>
      <c r="G17" s="90"/>
      <c r="H17" s="93"/>
      <c r="I17" s="78"/>
      <c r="J17" s="96"/>
      <c r="K17" s="78">
        <f ca="1">IF(NOT(ISERROR(MATCH(J17,_xlfn.ANCHORARRAY(E28),0))),I30&amp;"Por favor no seleccionar los criterios de impacto",J17)</f>
        <v>0</v>
      </c>
      <c r="L17" s="93"/>
      <c r="M17" s="78"/>
      <c r="N17" s="75"/>
      <c r="O17" s="9">
        <v>2</v>
      </c>
      <c r="P17" s="10" t="s">
        <v>72</v>
      </c>
      <c r="Q17" s="11" t="str">
        <f>IF(OR(R17="Preventivo",R17="Detectivo"),"Probabilidad",IF(R17="Correctivo","Impacto",""))</f>
        <v>Probabilidad</v>
      </c>
      <c r="R17" s="12" t="s">
        <v>52</v>
      </c>
      <c r="S17" s="12" t="s">
        <v>53</v>
      </c>
      <c r="T17" s="13" t="str">
        <f t="shared" ref="T17:T21" si="8">IF(AND(R17="Preventivo",S17="Automático"),"50%",IF(AND(R17="Preventivo",S17="Manual"),"40%",IF(AND(R17="Detectivo",S17="Automático"),"40%",IF(AND(R17="Detectivo",S17="Manual"),"30%",IF(AND(R17="Correctivo",S17="Automático"),"35%",IF(AND(R17="Correctivo",S17="Manual"),"25%",""))))))</f>
        <v>40%</v>
      </c>
      <c r="U17" s="12" t="s">
        <v>54</v>
      </c>
      <c r="V17" s="12" t="s">
        <v>55</v>
      </c>
      <c r="W17" s="12" t="s">
        <v>56</v>
      </c>
      <c r="X17" s="14">
        <f>IFERROR(IF(AND(Q16="Probabilidad",Q17="Probabilidad"),(Z16-(+Z16*T17)),IF(Q17="Probabilidad",(I16-(+I16*T17)),IF(Q17="Impacto",Z16,""))),"")</f>
        <v>7.1999999999999995E-2</v>
      </c>
      <c r="Y17" s="15" t="str">
        <f t="shared" si="1"/>
        <v>Muy Baja</v>
      </c>
      <c r="Z17" s="16">
        <f t="shared" ref="Z17:Z21" si="9">+X17</f>
        <v>7.1999999999999995E-2</v>
      </c>
      <c r="AA17" s="15" t="str">
        <f t="shared" si="3"/>
        <v>Moderado</v>
      </c>
      <c r="AB17" s="16">
        <f>IFERROR(IF(AND(Q16="Impacto",Q17="Impacto"),(AB10-(+AB10*T17)),IF(Q17="Impacto",($M$16-(+$M$16*T17)),IF(Q17="Probabilidad",AB10,""))),"")</f>
        <v>0.6</v>
      </c>
      <c r="AC17" s="17" t="str">
        <f t="shared" ref="AC17:AC18" si="10">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Moderado</v>
      </c>
      <c r="AD17" s="18" t="s">
        <v>69</v>
      </c>
      <c r="AE17" s="10" t="s">
        <v>73</v>
      </c>
      <c r="AF17" s="19" t="s">
        <v>2</v>
      </c>
      <c r="AG17" s="20">
        <v>45260</v>
      </c>
      <c r="AH17" s="20">
        <v>45291</v>
      </c>
      <c r="AI17" s="19" t="s">
        <v>59</v>
      </c>
      <c r="AJ17" s="21" t="s">
        <v>60</v>
      </c>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row>
    <row r="18" spans="1:68" ht="151.5" customHeight="1" x14ac:dyDescent="0.3">
      <c r="A18" s="81"/>
      <c r="B18" s="84"/>
      <c r="C18" s="84"/>
      <c r="D18" s="84"/>
      <c r="E18" s="87"/>
      <c r="F18" s="84"/>
      <c r="G18" s="90"/>
      <c r="H18" s="93"/>
      <c r="I18" s="78"/>
      <c r="J18" s="96"/>
      <c r="K18" s="78">
        <f ca="1">IF(NOT(ISERROR(MATCH(J18,_xlfn.ANCHORARRAY(E29),0))),I31&amp;"Por favor no seleccionar los criterios de impacto",J18)</f>
        <v>0</v>
      </c>
      <c r="L18" s="93"/>
      <c r="M18" s="78"/>
      <c r="N18" s="75"/>
      <c r="O18" s="9">
        <v>3</v>
      </c>
      <c r="P18" s="10"/>
      <c r="Q18" s="11" t="str">
        <f>IF(OR(R18="Preventivo",R18="Detectivo"),"Probabilidad",IF(R18="Correctivo","Impacto",""))</f>
        <v/>
      </c>
      <c r="R18" s="12"/>
      <c r="S18" s="12"/>
      <c r="T18" s="13" t="str">
        <f t="shared" si="8"/>
        <v/>
      </c>
      <c r="U18" s="12"/>
      <c r="V18" s="12"/>
      <c r="W18" s="12"/>
      <c r="X18" s="14" t="str">
        <f>IFERROR(IF(AND(Q17="Probabilidad",Q18="Probabilidad"),(Z17-(+Z17*T18)),IF(AND(Q17="Impacto",Q18="Probabilidad"),(Z16-(+Z16*T18)),IF(Q18="Impacto",Z17,""))),"")</f>
        <v/>
      </c>
      <c r="Y18" s="15" t="str">
        <f t="shared" si="1"/>
        <v/>
      </c>
      <c r="Z18" s="16" t="str">
        <f t="shared" si="9"/>
        <v/>
      </c>
      <c r="AA18" s="15" t="str">
        <f t="shared" si="3"/>
        <v/>
      </c>
      <c r="AB18" s="16" t="str">
        <f>IFERROR(IF(AND(Q17="Impacto",Q18="Impacto"),(AB17-(+AB17*T18)),IF(AND(Q17="Probabilidad",Q18="Impacto"),(AB16-(+AB16*T18)),IF(Q18="Probabilidad",AB17,""))),"")</f>
        <v/>
      </c>
      <c r="AC18" s="17" t="str">
        <f t="shared" si="10"/>
        <v/>
      </c>
      <c r="AD18" s="18"/>
      <c r="AE18" s="10"/>
      <c r="AF18" s="21"/>
      <c r="AG18" s="24"/>
      <c r="AH18" s="24"/>
      <c r="AI18" s="19"/>
      <c r="AJ18" s="2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row>
    <row r="19" spans="1:68" ht="151.5" customHeight="1" x14ac:dyDescent="0.3">
      <c r="A19" s="81"/>
      <c r="B19" s="84"/>
      <c r="C19" s="84"/>
      <c r="D19" s="84"/>
      <c r="E19" s="87"/>
      <c r="F19" s="84"/>
      <c r="G19" s="90"/>
      <c r="H19" s="93"/>
      <c r="I19" s="78"/>
      <c r="J19" s="96"/>
      <c r="K19" s="78">
        <f ca="1">IF(NOT(ISERROR(MATCH(J19,_xlfn.ANCHORARRAY(E30),0))),I32&amp;"Por favor no seleccionar los criterios de impacto",J19)</f>
        <v>0</v>
      </c>
      <c r="L19" s="93"/>
      <c r="M19" s="78"/>
      <c r="N19" s="75"/>
      <c r="O19" s="9">
        <v>4</v>
      </c>
      <c r="P19" s="26"/>
      <c r="Q19" s="11" t="str">
        <f t="shared" ref="Q19:Q21" si="11">IF(OR(R19="Preventivo",R19="Detectivo"),"Probabilidad",IF(R19="Correctivo","Impacto",""))</f>
        <v/>
      </c>
      <c r="R19" s="12"/>
      <c r="S19" s="12"/>
      <c r="T19" s="13" t="str">
        <f t="shared" si="8"/>
        <v/>
      </c>
      <c r="U19" s="12"/>
      <c r="V19" s="12"/>
      <c r="W19" s="12"/>
      <c r="X19" s="14" t="str">
        <f t="shared" ref="X19:X21" si="12">IFERROR(IF(AND(Q18="Probabilidad",Q19="Probabilidad"),(Z18-(+Z18*T19)),IF(AND(Q18="Impacto",Q19="Probabilidad"),(Z17-(+Z17*T19)),IF(Q19="Impacto",Z18,""))),"")</f>
        <v/>
      </c>
      <c r="Y19" s="15" t="str">
        <f t="shared" si="1"/>
        <v/>
      </c>
      <c r="Z19" s="16" t="str">
        <f t="shared" si="9"/>
        <v/>
      </c>
      <c r="AA19" s="15" t="str">
        <f t="shared" si="3"/>
        <v/>
      </c>
      <c r="AB19" s="16" t="str">
        <f t="shared" ref="AB19:AB21" si="13">IFERROR(IF(AND(Q18="Impacto",Q19="Impacto"),(AB18-(+AB18*T19)),IF(AND(Q18="Probabilidad",Q19="Impacto"),(AB17-(+AB17*T19)),IF(Q19="Probabilidad",AB18,""))),"")</f>
        <v/>
      </c>
      <c r="AC19" s="17"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18"/>
      <c r="AE19" s="10"/>
      <c r="AF19" s="21"/>
      <c r="AG19" s="24"/>
      <c r="AH19" s="24"/>
      <c r="AI19" s="19"/>
      <c r="AJ19" s="2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row>
    <row r="20" spans="1:68" ht="151.5" customHeight="1" x14ac:dyDescent="0.3">
      <c r="A20" s="81"/>
      <c r="B20" s="84"/>
      <c r="C20" s="84"/>
      <c r="D20" s="84"/>
      <c r="E20" s="87"/>
      <c r="F20" s="84"/>
      <c r="G20" s="90"/>
      <c r="H20" s="93"/>
      <c r="I20" s="78"/>
      <c r="J20" s="96"/>
      <c r="K20" s="78">
        <f ca="1">IF(NOT(ISERROR(MATCH(J20,_xlfn.ANCHORARRAY(E31),0))),I33&amp;"Por favor no seleccionar los criterios de impacto",J20)</f>
        <v>0</v>
      </c>
      <c r="L20" s="93"/>
      <c r="M20" s="78"/>
      <c r="N20" s="75"/>
      <c r="O20" s="9">
        <v>5</v>
      </c>
      <c r="P20" s="10"/>
      <c r="Q20" s="11" t="str">
        <f t="shared" si="11"/>
        <v/>
      </c>
      <c r="R20" s="12"/>
      <c r="S20" s="12"/>
      <c r="T20" s="13" t="str">
        <f t="shared" si="8"/>
        <v/>
      </c>
      <c r="U20" s="12"/>
      <c r="V20" s="12"/>
      <c r="W20" s="12"/>
      <c r="X20" s="14" t="str">
        <f t="shared" si="12"/>
        <v/>
      </c>
      <c r="Y20" s="15" t="str">
        <f t="shared" si="1"/>
        <v/>
      </c>
      <c r="Z20" s="16" t="str">
        <f t="shared" si="9"/>
        <v/>
      </c>
      <c r="AA20" s="15" t="str">
        <f t="shared" si="3"/>
        <v/>
      </c>
      <c r="AB20" s="16" t="str">
        <f t="shared" si="13"/>
        <v/>
      </c>
      <c r="AC20" s="17" t="str">
        <f t="shared" ref="AC20:AC21" si="14">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18"/>
      <c r="AE20" s="10"/>
      <c r="AF20" s="21"/>
      <c r="AG20" s="24"/>
      <c r="AH20" s="24"/>
      <c r="AI20" s="19"/>
      <c r="AJ20" s="2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row>
    <row r="21" spans="1:68" ht="151.5" customHeight="1" x14ac:dyDescent="0.3">
      <c r="A21" s="82"/>
      <c r="B21" s="85"/>
      <c r="C21" s="85"/>
      <c r="D21" s="85"/>
      <c r="E21" s="88"/>
      <c r="F21" s="85"/>
      <c r="G21" s="91"/>
      <c r="H21" s="94"/>
      <c r="I21" s="79"/>
      <c r="J21" s="97"/>
      <c r="K21" s="79">
        <f ca="1">IF(NOT(ISERROR(MATCH(J21,_xlfn.ANCHORARRAY(E32),0))),I34&amp;"Por favor no seleccionar los criterios de impacto",J21)</f>
        <v>0</v>
      </c>
      <c r="L21" s="94"/>
      <c r="M21" s="79"/>
      <c r="N21" s="76"/>
      <c r="O21" s="9">
        <v>6</v>
      </c>
      <c r="P21" s="10"/>
      <c r="Q21" s="11" t="str">
        <f t="shared" si="11"/>
        <v/>
      </c>
      <c r="R21" s="12"/>
      <c r="S21" s="12"/>
      <c r="T21" s="13" t="str">
        <f t="shared" si="8"/>
        <v/>
      </c>
      <c r="U21" s="12"/>
      <c r="V21" s="12"/>
      <c r="W21" s="12"/>
      <c r="X21" s="14" t="str">
        <f t="shared" si="12"/>
        <v/>
      </c>
      <c r="Y21" s="15" t="str">
        <f t="shared" si="1"/>
        <v/>
      </c>
      <c r="Z21" s="16" t="str">
        <f t="shared" si="9"/>
        <v/>
      </c>
      <c r="AA21" s="15" t="str">
        <f t="shared" si="3"/>
        <v/>
      </c>
      <c r="AB21" s="16" t="str">
        <f t="shared" si="13"/>
        <v/>
      </c>
      <c r="AC21" s="17" t="str">
        <f t="shared" si="14"/>
        <v/>
      </c>
      <c r="AD21" s="18"/>
      <c r="AE21" s="10"/>
      <c r="AF21" s="21"/>
      <c r="AG21" s="24"/>
      <c r="AH21" s="24"/>
      <c r="AI21" s="19"/>
      <c r="AJ21" s="2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row>
    <row r="22" spans="1:68" ht="151.5" customHeight="1" x14ac:dyDescent="0.3">
      <c r="A22" s="80">
        <v>3</v>
      </c>
      <c r="B22" s="83"/>
      <c r="C22" s="83"/>
      <c r="D22" s="83" t="s">
        <v>409</v>
      </c>
      <c r="E22" s="86"/>
      <c r="F22" s="83"/>
      <c r="G22" s="89"/>
      <c r="H22" s="92" t="str">
        <f>IF(G22&lt;=0,"",IF(G22&lt;=2,"Muy Baja",IF(G22&lt;=24,"Baja",IF(G22&lt;=500,"Media",IF(G22&lt;=5000,"Alta","Muy Alta")))))</f>
        <v/>
      </c>
      <c r="I22" s="77" t="str">
        <f>IF(H22="","",IF(H22="Muy Baja",0.2,IF(H22="Baja",0.4,IF(H22="Media",0.6,IF(H22="Alta",0.8,IF(H22="Muy Alta",1,))))))</f>
        <v/>
      </c>
      <c r="J22" s="95"/>
      <c r="K22" s="77">
        <f>IF(NOT(ISERROR(MATCH(J22,'[1]Tabla Impacto'!$B$221:$B$223,0))),'[1]Tabla Impacto'!$F$223&amp;"Por favor no seleccionar los criterios de impacto(Afectación Económica o presupuestal y Pérdida Reputacional)",J22)</f>
        <v>0</v>
      </c>
      <c r="L22" s="92" t="str">
        <f>IF(OR(K22='[1]Tabla Impacto'!$C$11,K22='[1]Tabla Impacto'!$D$11),"Leve",IF(OR(K22='[1]Tabla Impacto'!$C$12,K22='[1]Tabla Impacto'!$D$12),"Menor",IF(OR(K22='[1]Tabla Impacto'!$C$13,K22='[1]Tabla Impacto'!$D$13),"Moderado",IF(OR(K22='[1]Tabla Impacto'!$C$14,K22='[1]Tabla Impacto'!$D$14),"Mayor",IF(OR(K22='[1]Tabla Impacto'!$C$15,K22='[1]Tabla Impacto'!$D$15),"Catastrófico","")))))</f>
        <v/>
      </c>
      <c r="M22" s="77" t="str">
        <f>IF(L22="","",IF(L22="Leve",0.2,IF(L22="Menor",0.4,IF(L22="Moderado",0.6,IF(L22="Mayor",0.8,IF(L22="Catastrófico",1,))))))</f>
        <v/>
      </c>
      <c r="N22" s="74" t="str">
        <f>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
      </c>
      <c r="O22" s="9">
        <v>1</v>
      </c>
      <c r="P22" s="10"/>
      <c r="Q22" s="11" t="str">
        <f>IF(OR(R22="Preventivo",R22="Detectivo"),"Probabilidad",IF(R22="Correctivo","Impacto",""))</f>
        <v/>
      </c>
      <c r="R22" s="12"/>
      <c r="S22" s="12"/>
      <c r="T22" s="13" t="str">
        <f>IF(AND(R22="Preventivo",S22="Automático"),"50%",IF(AND(R22="Preventivo",S22="Manual"),"40%",IF(AND(R22="Detectivo",S22="Automático"),"40%",IF(AND(R22="Detectivo",S22="Manual"),"30%",IF(AND(R22="Correctivo",S22="Automático"),"35%",IF(AND(R22="Correctivo",S22="Manual"),"25%",""))))))</f>
        <v/>
      </c>
      <c r="U22" s="12"/>
      <c r="V22" s="12"/>
      <c r="W22" s="12"/>
      <c r="X22" s="14" t="str">
        <f>IFERROR(IF(Q22="Probabilidad",(I22-(+I22*T22)),IF(Q22="Impacto",I22,"")),"")</f>
        <v/>
      </c>
      <c r="Y22" s="15" t="str">
        <f>IFERROR(IF(X22="","",IF(X22&lt;=0.2,"Muy Baja",IF(X22&lt;=0.4,"Baja",IF(X22&lt;=0.6,"Media",IF(X22&lt;=0.8,"Alta","Muy Alta"))))),"")</f>
        <v/>
      </c>
      <c r="Z22" s="16" t="str">
        <f>+X22</f>
        <v/>
      </c>
      <c r="AA22" s="15" t="str">
        <f>IFERROR(IF(AB22="","",IF(AB22&lt;=0.2,"Leve",IF(AB22&lt;=0.4,"Menor",IF(AB22&lt;=0.6,"Moderado",IF(AB22&lt;=0.8,"Mayor","Catastrófico"))))),"")</f>
        <v/>
      </c>
      <c r="AB22" s="16" t="str">
        <f>IFERROR(IF(Q22="Impacto",(M22-(+M22*T22)),IF(Q22="Probabilidad",M22,"")),"")</f>
        <v/>
      </c>
      <c r="AC22" s="17" t="str">
        <f>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
      </c>
      <c r="AD22" s="18"/>
      <c r="AE22" s="10"/>
      <c r="AF22" s="21"/>
      <c r="AG22" s="24"/>
      <c r="AH22" s="24"/>
      <c r="AI22" s="19"/>
      <c r="AJ22" s="2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row>
    <row r="23" spans="1:68" ht="151.5" customHeight="1" x14ac:dyDescent="0.3">
      <c r="A23" s="81"/>
      <c r="B23" s="84"/>
      <c r="C23" s="84"/>
      <c r="D23" s="84"/>
      <c r="E23" s="87"/>
      <c r="F23" s="84"/>
      <c r="G23" s="90"/>
      <c r="H23" s="93"/>
      <c r="I23" s="78"/>
      <c r="J23" s="96"/>
      <c r="K23" s="78">
        <f t="shared" ref="K23:K27" ca="1" si="15">IF(NOT(ISERROR(MATCH(J23,_xlfn.ANCHORARRAY(E34),0))),I36&amp;"Por favor no seleccionar los criterios de impacto",J23)</f>
        <v>0</v>
      </c>
      <c r="L23" s="93"/>
      <c r="M23" s="78"/>
      <c r="N23" s="75"/>
      <c r="O23" s="9">
        <v>2</v>
      </c>
      <c r="P23" s="10"/>
      <c r="Q23" s="11" t="str">
        <f>IF(OR(R23="Preventivo",R23="Detectivo"),"Probabilidad",IF(R23="Correctivo","Impacto",""))</f>
        <v/>
      </c>
      <c r="R23" s="12"/>
      <c r="S23" s="12"/>
      <c r="T23" s="13" t="str">
        <f t="shared" ref="T23:T27" si="16">IF(AND(R23="Preventivo",S23="Automático"),"50%",IF(AND(R23="Preventivo",S23="Manual"),"40%",IF(AND(R23="Detectivo",S23="Automático"),"40%",IF(AND(R23="Detectivo",S23="Manual"),"30%",IF(AND(R23="Correctivo",S23="Automático"),"35%",IF(AND(R23="Correctivo",S23="Manual"),"25%",""))))))</f>
        <v/>
      </c>
      <c r="U23" s="12"/>
      <c r="V23" s="12"/>
      <c r="W23" s="12"/>
      <c r="X23" s="27" t="str">
        <f>IFERROR(IF(AND(Q22="Probabilidad",Q23="Probabilidad"),(Z22-(+Z22*T23)),IF(Q23="Probabilidad",(I22-(+I22*T23)),IF(Q23="Impacto",Z22,""))),"")</f>
        <v/>
      </c>
      <c r="Y23" s="15" t="str">
        <f t="shared" si="1"/>
        <v/>
      </c>
      <c r="Z23" s="16" t="str">
        <f t="shared" ref="Z23:Z27" si="17">+X23</f>
        <v/>
      </c>
      <c r="AA23" s="15" t="str">
        <f t="shared" si="3"/>
        <v/>
      </c>
      <c r="AB23" s="16" t="str">
        <f>IFERROR(IF(AND(Q22="Impacto",Q23="Impacto"),(AB16-(+AB16*T23)),IF(Q23="Impacto",($M$22-(+$M$22*T23)),IF(Q23="Probabilidad",AB16,""))),"")</f>
        <v/>
      </c>
      <c r="AC23" s="17" t="str">
        <f t="shared" ref="AC23:AC24" si="18">IFERROR(IF(OR(AND(Y23="Muy Baja",AA23="Leve"),AND(Y23="Muy Baja",AA23="Menor"),AND(Y23="Baja",AA23="Leve")),"Bajo",IF(OR(AND(Y23="Muy baja",AA23="Moderado"),AND(Y23="Baja",AA23="Menor"),AND(Y23="Baja",AA23="Moderado"),AND(Y23="Media",AA23="Leve"),AND(Y23="Media",AA23="Menor"),AND(Y23="Media",AA23="Moderado"),AND(Y23="Alta",AA23="Leve"),AND(Y23="Alta",AA23="Menor")),"Moderado",IF(OR(AND(Y23="Muy Baja",AA23="Mayor"),AND(Y23="Baja",AA23="Mayor"),AND(Y23="Media",AA23="Mayor"),AND(Y23="Alta",AA23="Moderado"),AND(Y23="Alta",AA23="Mayor"),AND(Y23="Muy Alta",AA23="Leve"),AND(Y23="Muy Alta",AA23="Menor"),AND(Y23="Muy Alta",AA23="Moderado"),AND(Y23="Muy Alta",AA23="Mayor")),"Alto",IF(OR(AND(Y23="Muy Baja",AA23="Catastrófico"),AND(Y23="Baja",AA23="Catastrófico"),AND(Y23="Media",AA23="Catastrófico"),AND(Y23="Alta",AA23="Catastrófico"),AND(Y23="Muy Alta",AA23="Catastrófico")),"Extremo","")))),"")</f>
        <v/>
      </c>
      <c r="AD23" s="18"/>
      <c r="AE23" s="10"/>
      <c r="AF23" s="21"/>
      <c r="AG23" s="24"/>
      <c r="AH23" s="24"/>
      <c r="AI23" s="19"/>
      <c r="AJ23" s="2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row>
    <row r="24" spans="1:68" ht="151.5" customHeight="1" x14ac:dyDescent="0.3">
      <c r="A24" s="81"/>
      <c r="B24" s="84"/>
      <c r="C24" s="84"/>
      <c r="D24" s="84"/>
      <c r="E24" s="87"/>
      <c r="F24" s="84"/>
      <c r="G24" s="90"/>
      <c r="H24" s="93"/>
      <c r="I24" s="78"/>
      <c r="J24" s="96"/>
      <c r="K24" s="78">
        <f t="shared" ca="1" si="15"/>
        <v>0</v>
      </c>
      <c r="L24" s="93"/>
      <c r="M24" s="78"/>
      <c r="N24" s="75"/>
      <c r="O24" s="9">
        <v>3</v>
      </c>
      <c r="P24" s="10"/>
      <c r="Q24" s="11" t="str">
        <f>IF(OR(R24="Preventivo",R24="Detectivo"),"Probabilidad",IF(R24="Correctivo","Impacto",""))</f>
        <v/>
      </c>
      <c r="R24" s="12"/>
      <c r="S24" s="12"/>
      <c r="T24" s="13" t="str">
        <f t="shared" si="16"/>
        <v/>
      </c>
      <c r="U24" s="12"/>
      <c r="V24" s="12"/>
      <c r="W24" s="12"/>
      <c r="X24" s="14" t="str">
        <f>IFERROR(IF(AND(Q23="Probabilidad",Q24="Probabilidad"),(Z23-(+Z23*T24)),IF(AND(Q23="Impacto",Q24="Probabilidad"),(Z22-(+Z22*T24)),IF(Q24="Impacto",Z23,""))),"")</f>
        <v/>
      </c>
      <c r="Y24" s="15" t="str">
        <f t="shared" si="1"/>
        <v/>
      </c>
      <c r="Z24" s="16" t="str">
        <f t="shared" si="17"/>
        <v/>
      </c>
      <c r="AA24" s="15" t="str">
        <f t="shared" si="3"/>
        <v/>
      </c>
      <c r="AB24" s="16" t="str">
        <f>IFERROR(IF(AND(Q23="Impacto",Q24="Impacto"),(AB23-(+AB23*T24)),IF(AND(Q23="Probabilidad",Q24="Impacto"),(AB22-(+AB22*T24)),IF(Q24="Probabilidad",AB23,""))),"")</f>
        <v/>
      </c>
      <c r="AC24" s="17" t="str">
        <f t="shared" si="18"/>
        <v/>
      </c>
      <c r="AD24" s="18"/>
      <c r="AE24" s="19"/>
      <c r="AF24" s="21"/>
      <c r="AG24" s="24"/>
      <c r="AH24" s="26"/>
      <c r="AI24" s="19"/>
      <c r="AJ24" s="2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row>
    <row r="25" spans="1:68" ht="151.5" customHeight="1" x14ac:dyDescent="0.3">
      <c r="A25" s="81"/>
      <c r="B25" s="84"/>
      <c r="C25" s="84"/>
      <c r="D25" s="84"/>
      <c r="E25" s="87"/>
      <c r="F25" s="84"/>
      <c r="G25" s="90"/>
      <c r="H25" s="93"/>
      <c r="I25" s="78"/>
      <c r="J25" s="96"/>
      <c r="K25" s="78">
        <f t="shared" ca="1" si="15"/>
        <v>0</v>
      </c>
      <c r="L25" s="93"/>
      <c r="M25" s="78"/>
      <c r="N25" s="75"/>
      <c r="O25" s="9">
        <v>4</v>
      </c>
      <c r="P25" s="10"/>
      <c r="Q25" s="11" t="str">
        <f t="shared" ref="Q25:Q27" si="19">IF(OR(R25="Preventivo",R25="Detectivo"),"Probabilidad",IF(R25="Correctivo","Impacto",""))</f>
        <v/>
      </c>
      <c r="R25" s="12"/>
      <c r="S25" s="12"/>
      <c r="T25" s="13" t="str">
        <f t="shared" si="16"/>
        <v/>
      </c>
      <c r="U25" s="12"/>
      <c r="V25" s="12"/>
      <c r="W25" s="12"/>
      <c r="X25" s="14" t="str">
        <f t="shared" ref="X25:X27" si="20">IFERROR(IF(AND(Q24="Probabilidad",Q25="Probabilidad"),(Z24-(+Z24*T25)),IF(AND(Q24="Impacto",Q25="Probabilidad"),(Z23-(+Z23*T25)),IF(Q25="Impacto",Z24,""))),"")</f>
        <v/>
      </c>
      <c r="Y25" s="15" t="str">
        <f t="shared" si="1"/>
        <v/>
      </c>
      <c r="Z25" s="16" t="str">
        <f t="shared" si="17"/>
        <v/>
      </c>
      <c r="AA25" s="15" t="str">
        <f t="shared" si="3"/>
        <v/>
      </c>
      <c r="AB25" s="16" t="str">
        <f t="shared" ref="AB25:AB27" si="21">IFERROR(IF(AND(Q24="Impacto",Q25="Impacto"),(AB24-(+AB24*T25)),IF(AND(Q24="Probabilidad",Q25="Impacto"),(AB23-(+AB23*T25)),IF(Q25="Probabilidad",AB24,""))),"")</f>
        <v/>
      </c>
      <c r="AC25" s="17"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18"/>
      <c r="AE25" s="19"/>
      <c r="AF25" s="21"/>
      <c r="AG25" s="24"/>
      <c r="AH25" s="26"/>
      <c r="AI25" s="19"/>
      <c r="AJ25" s="2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row>
    <row r="26" spans="1:68" ht="151.5" customHeight="1" x14ac:dyDescent="0.3">
      <c r="A26" s="81"/>
      <c r="B26" s="84"/>
      <c r="C26" s="84"/>
      <c r="D26" s="84"/>
      <c r="E26" s="87"/>
      <c r="F26" s="84"/>
      <c r="G26" s="90"/>
      <c r="H26" s="93"/>
      <c r="I26" s="78"/>
      <c r="J26" s="96"/>
      <c r="K26" s="78">
        <f t="shared" ca="1" si="15"/>
        <v>0</v>
      </c>
      <c r="L26" s="93"/>
      <c r="M26" s="78"/>
      <c r="N26" s="75"/>
      <c r="O26" s="9">
        <v>5</v>
      </c>
      <c r="P26" s="26"/>
      <c r="Q26" s="11" t="str">
        <f t="shared" si="19"/>
        <v/>
      </c>
      <c r="R26" s="12"/>
      <c r="S26" s="12"/>
      <c r="T26" s="13" t="str">
        <f t="shared" si="16"/>
        <v/>
      </c>
      <c r="U26" s="12"/>
      <c r="V26" s="12"/>
      <c r="W26" s="12"/>
      <c r="X26" s="14" t="str">
        <f t="shared" si="20"/>
        <v/>
      </c>
      <c r="Y26" s="15" t="str">
        <f t="shared" si="1"/>
        <v/>
      </c>
      <c r="Z26" s="16" t="str">
        <f t="shared" si="17"/>
        <v/>
      </c>
      <c r="AA26" s="15" t="str">
        <f t="shared" si="3"/>
        <v/>
      </c>
      <c r="AB26" s="16" t="str">
        <f t="shared" si="21"/>
        <v/>
      </c>
      <c r="AC26" s="17" t="str">
        <f t="shared" ref="AC26:AC27" si="22">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18"/>
      <c r="AE26" s="19"/>
      <c r="AF26" s="21"/>
      <c r="AG26" s="24"/>
      <c r="AH26" s="24"/>
      <c r="AI26" s="19"/>
      <c r="AJ26" s="2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row>
    <row r="27" spans="1:68" ht="151.5" customHeight="1" x14ac:dyDescent="0.3">
      <c r="A27" s="82"/>
      <c r="B27" s="85"/>
      <c r="C27" s="85"/>
      <c r="D27" s="85"/>
      <c r="E27" s="88"/>
      <c r="F27" s="85"/>
      <c r="G27" s="91"/>
      <c r="H27" s="94"/>
      <c r="I27" s="79"/>
      <c r="J27" s="97"/>
      <c r="K27" s="79">
        <f t="shared" ca="1" si="15"/>
        <v>0</v>
      </c>
      <c r="L27" s="94"/>
      <c r="M27" s="79"/>
      <c r="N27" s="76"/>
      <c r="O27" s="9">
        <v>6</v>
      </c>
      <c r="P27" s="10"/>
      <c r="Q27" s="11" t="str">
        <f t="shared" si="19"/>
        <v/>
      </c>
      <c r="R27" s="12"/>
      <c r="S27" s="12"/>
      <c r="T27" s="13" t="str">
        <f t="shared" si="16"/>
        <v/>
      </c>
      <c r="U27" s="12"/>
      <c r="V27" s="12"/>
      <c r="W27" s="12"/>
      <c r="X27" s="14" t="str">
        <f t="shared" si="20"/>
        <v/>
      </c>
      <c r="Y27" s="15" t="str">
        <f t="shared" si="1"/>
        <v/>
      </c>
      <c r="Z27" s="16" t="str">
        <f t="shared" si="17"/>
        <v/>
      </c>
      <c r="AA27" s="15" t="str">
        <f t="shared" si="3"/>
        <v/>
      </c>
      <c r="AB27" s="16" t="str">
        <f t="shared" si="21"/>
        <v/>
      </c>
      <c r="AC27" s="17" t="str">
        <f t="shared" si="22"/>
        <v/>
      </c>
      <c r="AD27" s="18"/>
      <c r="AE27" s="19"/>
      <c r="AF27" s="21"/>
      <c r="AG27" s="24"/>
      <c r="AH27" s="24"/>
      <c r="AI27" s="19"/>
      <c r="AJ27" s="2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row>
    <row r="28" spans="1:68" ht="151.5" customHeight="1" x14ac:dyDescent="0.3">
      <c r="A28" s="80">
        <v>4</v>
      </c>
      <c r="B28" s="83"/>
      <c r="C28" s="83"/>
      <c r="D28" s="83"/>
      <c r="E28" s="86"/>
      <c r="F28" s="83"/>
      <c r="G28" s="89"/>
      <c r="H28" s="92" t="str">
        <f>IF(G28&lt;=0,"",IF(G28&lt;=2,"Muy Baja",IF(G28&lt;=24,"Baja",IF(G28&lt;=500,"Media",IF(G28&lt;=5000,"Alta","Muy Alta")))))</f>
        <v/>
      </c>
      <c r="I28" s="77" t="str">
        <f>IF(H28="","",IF(H28="Muy Baja",0.2,IF(H28="Baja",0.4,IF(H28="Media",0.6,IF(H28="Alta",0.8,IF(H28="Muy Alta",1,))))))</f>
        <v/>
      </c>
      <c r="J28" s="95"/>
      <c r="K28" s="77">
        <f>IF(NOT(ISERROR(MATCH(J28,'[1]Tabla Impacto'!$B$221:$B$223,0))),'[1]Tabla Impacto'!$F$223&amp;"Por favor no seleccionar los criterios de impacto(Afectación Económica o presupuestal y Pérdida Reputacional)",J28)</f>
        <v>0</v>
      </c>
      <c r="L28" s="92" t="str">
        <f>IF(OR(K28='[1]Tabla Impacto'!$C$11,K28='[1]Tabla Impacto'!$D$11),"Leve",IF(OR(K28='[1]Tabla Impacto'!$C$12,K28='[1]Tabla Impacto'!$D$12),"Menor",IF(OR(K28='[1]Tabla Impacto'!$C$13,K28='[1]Tabla Impacto'!$D$13),"Moderado",IF(OR(K28='[1]Tabla Impacto'!$C$14,K28='[1]Tabla Impacto'!$D$14),"Mayor",IF(OR(K28='[1]Tabla Impacto'!$C$15,K28='[1]Tabla Impacto'!$D$15),"Catastrófico","")))))</f>
        <v/>
      </c>
      <c r="M28" s="77" t="str">
        <f>IF(L28="","",IF(L28="Leve",0.2,IF(L28="Menor",0.4,IF(L28="Moderado",0.6,IF(L28="Mayor",0.8,IF(L28="Catastrófico",1,))))))</f>
        <v/>
      </c>
      <c r="N28" s="74" t="str">
        <f>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
      </c>
      <c r="O28" s="9">
        <v>1</v>
      </c>
      <c r="P28" s="10"/>
      <c r="Q28" s="11" t="str">
        <f>IF(OR(R28="Preventivo",R28="Detectivo"),"Probabilidad",IF(R28="Correctivo","Impacto",""))</f>
        <v/>
      </c>
      <c r="R28" s="12"/>
      <c r="S28" s="12"/>
      <c r="T28" s="13" t="str">
        <f>IF(AND(R28="Preventivo",S28="Automático"),"50%",IF(AND(R28="Preventivo",S28="Manual"),"40%",IF(AND(R28="Detectivo",S28="Automático"),"40%",IF(AND(R28="Detectivo",S28="Manual"),"30%",IF(AND(R28="Correctivo",S28="Automático"),"35%",IF(AND(R28="Correctivo",S28="Manual"),"25%",""))))))</f>
        <v/>
      </c>
      <c r="U28" s="12"/>
      <c r="V28" s="12"/>
      <c r="W28" s="12"/>
      <c r="X28" s="14" t="str">
        <f>IFERROR(IF(Q28="Probabilidad",(I28-(+I28*T28)),IF(Q28="Impacto",I28,"")),"")</f>
        <v/>
      </c>
      <c r="Y28" s="15" t="str">
        <f>IFERROR(IF(X28="","",IF(X28&lt;=0.2,"Muy Baja",IF(X28&lt;=0.4,"Baja",IF(X28&lt;=0.6,"Media",IF(X28&lt;=0.8,"Alta","Muy Alta"))))),"")</f>
        <v/>
      </c>
      <c r="Z28" s="16" t="str">
        <f>+X28</f>
        <v/>
      </c>
      <c r="AA28" s="15" t="str">
        <f>IFERROR(IF(AB28="","",IF(AB28&lt;=0.2,"Leve",IF(AB28&lt;=0.4,"Menor",IF(AB28&lt;=0.6,"Moderado",IF(AB28&lt;=0.8,"Mayor","Catastrófico"))))),"")</f>
        <v/>
      </c>
      <c r="AB28" s="16" t="str">
        <f>IFERROR(IF(Q28="Impacto",(M28-(+M28*T28)),IF(Q28="Probabilidad",M28,"")),"")</f>
        <v/>
      </c>
      <c r="AC28" s="17" t="str">
        <f>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
      </c>
      <c r="AD28" s="18"/>
      <c r="AE28" s="19"/>
      <c r="AF28" s="21"/>
      <c r="AG28" s="24"/>
      <c r="AH28" s="24"/>
      <c r="AI28" s="19"/>
      <c r="AJ28" s="2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row>
    <row r="29" spans="1:68" ht="151.5" customHeight="1" x14ac:dyDescent="0.3">
      <c r="A29" s="81"/>
      <c r="B29" s="84"/>
      <c r="C29" s="84"/>
      <c r="D29" s="84"/>
      <c r="E29" s="87"/>
      <c r="F29" s="84"/>
      <c r="G29" s="90"/>
      <c r="H29" s="93"/>
      <c r="I29" s="78"/>
      <c r="J29" s="96"/>
      <c r="K29" s="78">
        <f t="shared" ref="K29:K33" ca="1" si="23">IF(NOT(ISERROR(MATCH(J29,_xlfn.ANCHORARRAY(E40),0))),I42&amp;"Por favor no seleccionar los criterios de impacto",J29)</f>
        <v>0</v>
      </c>
      <c r="L29" s="93"/>
      <c r="M29" s="78"/>
      <c r="N29" s="75"/>
      <c r="O29" s="9">
        <v>2</v>
      </c>
      <c r="P29" s="10"/>
      <c r="Q29" s="11" t="str">
        <f>IF(OR(R29="Preventivo",R29="Detectivo"),"Probabilidad",IF(R29="Correctivo","Impacto",""))</f>
        <v/>
      </c>
      <c r="R29" s="12"/>
      <c r="S29" s="12"/>
      <c r="T29" s="13" t="str">
        <f t="shared" ref="T29:T33" si="24">IF(AND(R29="Preventivo",S29="Automático"),"50%",IF(AND(R29="Preventivo",S29="Manual"),"40%",IF(AND(R29="Detectivo",S29="Automático"),"40%",IF(AND(R29="Detectivo",S29="Manual"),"30%",IF(AND(R29="Correctivo",S29="Automático"),"35%",IF(AND(R29="Correctivo",S29="Manual"),"25%",""))))))</f>
        <v/>
      </c>
      <c r="U29" s="12"/>
      <c r="V29" s="12"/>
      <c r="W29" s="12"/>
      <c r="X29" s="14" t="str">
        <f>IFERROR(IF(AND(Q28="Probabilidad",Q29="Probabilidad"),(Z28-(+Z28*T29)),IF(Q29="Probabilidad",(I28-(+I28*T29)),IF(Q29="Impacto",Z28,""))),"")</f>
        <v/>
      </c>
      <c r="Y29" s="15" t="str">
        <f t="shared" si="1"/>
        <v/>
      </c>
      <c r="Z29" s="16" t="str">
        <f t="shared" ref="Z29:Z33" si="25">+X29</f>
        <v/>
      </c>
      <c r="AA29" s="15" t="str">
        <f t="shared" si="3"/>
        <v/>
      </c>
      <c r="AB29" s="16" t="str">
        <f>IFERROR(IF(AND(Q28="Impacto",Q29="Impacto"),(AB22-(+AB22*T29)),IF(Q29="Impacto",($M$28-(+$M$28*T29)),IF(Q29="Probabilidad",AB22,""))),"")</f>
        <v/>
      </c>
      <c r="AC29" s="17" t="str">
        <f t="shared" ref="AC29:AC30" si="26">IFERROR(IF(OR(AND(Y29="Muy Baja",AA29="Leve"),AND(Y29="Muy Baja",AA29="Menor"),AND(Y29="Baja",AA29="Leve")),"Bajo",IF(OR(AND(Y29="Muy baja",AA29="Moderado"),AND(Y29="Baja",AA29="Menor"),AND(Y29="Baja",AA29="Moderado"),AND(Y29="Media",AA29="Leve"),AND(Y29="Media",AA29="Menor"),AND(Y29="Media",AA29="Moderado"),AND(Y29="Alta",AA29="Leve"),AND(Y29="Alta",AA29="Menor")),"Moderado",IF(OR(AND(Y29="Muy Baja",AA29="Mayor"),AND(Y29="Baja",AA29="Mayor"),AND(Y29="Media",AA29="Mayor"),AND(Y29="Alta",AA29="Moderado"),AND(Y29="Alta",AA29="Mayor"),AND(Y29="Muy Alta",AA29="Leve"),AND(Y29="Muy Alta",AA29="Menor"),AND(Y29="Muy Alta",AA29="Moderado"),AND(Y29="Muy Alta",AA29="Mayor")),"Alto",IF(OR(AND(Y29="Muy Baja",AA29="Catastrófico"),AND(Y29="Baja",AA29="Catastrófico"),AND(Y29="Media",AA29="Catastrófico"),AND(Y29="Alta",AA29="Catastrófico"),AND(Y29="Muy Alta",AA29="Catastrófico")),"Extremo","")))),"")</f>
        <v/>
      </c>
      <c r="AD29" s="18"/>
      <c r="AE29" s="19"/>
      <c r="AF29" s="21"/>
      <c r="AG29" s="24"/>
      <c r="AH29" s="24"/>
      <c r="AI29" s="19"/>
      <c r="AJ29" s="2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row>
    <row r="30" spans="1:68" ht="151.5" customHeight="1" x14ac:dyDescent="0.3">
      <c r="A30" s="81"/>
      <c r="B30" s="84"/>
      <c r="C30" s="84"/>
      <c r="D30" s="84"/>
      <c r="E30" s="87"/>
      <c r="F30" s="84"/>
      <c r="G30" s="90"/>
      <c r="H30" s="93"/>
      <c r="I30" s="78"/>
      <c r="J30" s="96"/>
      <c r="K30" s="78">
        <f t="shared" ca="1" si="23"/>
        <v>0</v>
      </c>
      <c r="L30" s="93"/>
      <c r="M30" s="78"/>
      <c r="N30" s="75"/>
      <c r="O30" s="9">
        <v>3</v>
      </c>
      <c r="P30" s="25"/>
      <c r="Q30" s="11" t="str">
        <f>IF(OR(R30="Preventivo",R30="Detectivo"),"Probabilidad",IF(R30="Correctivo","Impacto",""))</f>
        <v/>
      </c>
      <c r="R30" s="12"/>
      <c r="S30" s="12"/>
      <c r="T30" s="13" t="str">
        <f t="shared" si="24"/>
        <v/>
      </c>
      <c r="U30" s="12"/>
      <c r="V30" s="12"/>
      <c r="W30" s="12"/>
      <c r="X30" s="14" t="str">
        <f>IFERROR(IF(AND(Q29="Probabilidad",Q30="Probabilidad"),(Z29-(+Z29*T30)),IF(AND(Q29="Impacto",Q30="Probabilidad"),(Z28-(+Z28*T30)),IF(Q30="Impacto",Z29,""))),"")</f>
        <v/>
      </c>
      <c r="Y30" s="15" t="str">
        <f t="shared" si="1"/>
        <v/>
      </c>
      <c r="Z30" s="16" t="str">
        <f t="shared" si="25"/>
        <v/>
      </c>
      <c r="AA30" s="15" t="str">
        <f t="shared" si="3"/>
        <v/>
      </c>
      <c r="AB30" s="16" t="str">
        <f>IFERROR(IF(AND(Q29="Impacto",Q30="Impacto"),(AB29-(+AB29*T30)),IF(AND(Q29="Probabilidad",Q30="Impacto"),(AB28-(+AB28*T30)),IF(Q30="Probabilidad",AB29,""))),"")</f>
        <v/>
      </c>
      <c r="AC30" s="17" t="str">
        <f t="shared" si="26"/>
        <v/>
      </c>
      <c r="AD30" s="18"/>
      <c r="AE30" s="19"/>
      <c r="AF30" s="21"/>
      <c r="AG30" s="24"/>
      <c r="AH30" s="24"/>
      <c r="AI30" s="19"/>
      <c r="AJ30" s="2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row>
    <row r="31" spans="1:68" ht="151.5" customHeight="1" x14ac:dyDescent="0.3">
      <c r="A31" s="81"/>
      <c r="B31" s="84"/>
      <c r="C31" s="84"/>
      <c r="D31" s="84"/>
      <c r="E31" s="87"/>
      <c r="F31" s="84"/>
      <c r="G31" s="90"/>
      <c r="H31" s="93"/>
      <c r="I31" s="78"/>
      <c r="J31" s="96"/>
      <c r="K31" s="78">
        <f t="shared" ca="1" si="23"/>
        <v>0</v>
      </c>
      <c r="L31" s="93"/>
      <c r="M31" s="78"/>
      <c r="N31" s="75"/>
      <c r="O31" s="9">
        <v>4</v>
      </c>
      <c r="P31" s="10"/>
      <c r="Q31" s="11" t="str">
        <f t="shared" ref="Q31:Q33" si="27">IF(OR(R31="Preventivo",R31="Detectivo"),"Probabilidad",IF(R31="Correctivo","Impacto",""))</f>
        <v/>
      </c>
      <c r="R31" s="12"/>
      <c r="S31" s="12"/>
      <c r="T31" s="13" t="str">
        <f t="shared" si="24"/>
        <v/>
      </c>
      <c r="U31" s="12"/>
      <c r="V31" s="12"/>
      <c r="W31" s="12"/>
      <c r="X31" s="14" t="str">
        <f t="shared" ref="X31:X33" si="28">IFERROR(IF(AND(Q30="Probabilidad",Q31="Probabilidad"),(Z30-(+Z30*T31)),IF(AND(Q30="Impacto",Q31="Probabilidad"),(Z29-(+Z29*T31)),IF(Q31="Impacto",Z30,""))),"")</f>
        <v/>
      </c>
      <c r="Y31" s="15" t="str">
        <f t="shared" si="1"/>
        <v/>
      </c>
      <c r="Z31" s="16" t="str">
        <f t="shared" si="25"/>
        <v/>
      </c>
      <c r="AA31" s="15" t="str">
        <f t="shared" si="3"/>
        <v/>
      </c>
      <c r="AB31" s="16" t="str">
        <f t="shared" ref="AB31:AB33" si="29">IFERROR(IF(AND(Q30="Impacto",Q31="Impacto"),(AB30-(+AB30*T31)),IF(AND(Q30="Probabilidad",Q31="Impacto"),(AB29-(+AB29*T31)),IF(Q31="Probabilidad",AB30,""))),"")</f>
        <v/>
      </c>
      <c r="AC31" s="17" t="str">
        <f>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18"/>
      <c r="AE31" s="19"/>
      <c r="AF31" s="21"/>
      <c r="AG31" s="24"/>
      <c r="AH31" s="24"/>
      <c r="AI31" s="19"/>
      <c r="AJ31" s="2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row>
    <row r="32" spans="1:68" ht="151.5" customHeight="1" x14ac:dyDescent="0.3">
      <c r="A32" s="81"/>
      <c r="B32" s="84"/>
      <c r="C32" s="84"/>
      <c r="D32" s="84"/>
      <c r="E32" s="87"/>
      <c r="F32" s="84"/>
      <c r="G32" s="90"/>
      <c r="H32" s="93"/>
      <c r="I32" s="78"/>
      <c r="J32" s="96"/>
      <c r="K32" s="78">
        <f t="shared" ca="1" si="23"/>
        <v>0</v>
      </c>
      <c r="L32" s="93"/>
      <c r="M32" s="78"/>
      <c r="N32" s="75"/>
      <c r="O32" s="9">
        <v>5</v>
      </c>
      <c r="P32" s="10"/>
      <c r="Q32" s="11" t="str">
        <f t="shared" si="27"/>
        <v/>
      </c>
      <c r="R32" s="12"/>
      <c r="S32" s="12"/>
      <c r="T32" s="13" t="str">
        <f t="shared" si="24"/>
        <v/>
      </c>
      <c r="U32" s="12"/>
      <c r="V32" s="12"/>
      <c r="W32" s="12"/>
      <c r="X32" s="27" t="str">
        <f t="shared" si="28"/>
        <v/>
      </c>
      <c r="Y32" s="15" t="str">
        <f>IFERROR(IF(X32="","",IF(X32&lt;=0.2,"Muy Baja",IF(X32&lt;=0.4,"Baja",IF(X32&lt;=0.6,"Media",IF(X32&lt;=0.8,"Alta","Muy Alta"))))),"")</f>
        <v/>
      </c>
      <c r="Z32" s="16" t="str">
        <f t="shared" si="25"/>
        <v/>
      </c>
      <c r="AA32" s="15" t="str">
        <f t="shared" si="3"/>
        <v/>
      </c>
      <c r="AB32" s="16" t="str">
        <f t="shared" si="29"/>
        <v/>
      </c>
      <c r="AC32" s="17" t="str">
        <f t="shared" ref="AC32:AC33" si="30">IFERROR(IF(OR(AND(Y32="Muy Baja",AA32="Leve"),AND(Y32="Muy Baja",AA32="Menor"),AND(Y32="Baja",AA32="Leve")),"Bajo",IF(OR(AND(Y32="Muy baja",AA32="Moderado"),AND(Y32="Baja",AA32="Menor"),AND(Y32="Baja",AA32="Moderado"),AND(Y32="Media",AA32="Leve"),AND(Y32="Media",AA32="Menor"),AND(Y32="Media",AA32="Moderado"),AND(Y32="Alta",AA32="Leve"),AND(Y32="Alta",AA32="Menor")),"Moderado",IF(OR(AND(Y32="Muy Baja",AA32="Mayor"),AND(Y32="Baja",AA32="Mayor"),AND(Y32="Media",AA32="Mayor"),AND(Y32="Alta",AA32="Moderado"),AND(Y32="Alta",AA32="Mayor"),AND(Y32="Muy Alta",AA32="Leve"),AND(Y32="Muy Alta",AA32="Menor"),AND(Y32="Muy Alta",AA32="Moderado"),AND(Y32="Muy Alta",AA32="Mayor")),"Alto",IF(OR(AND(Y32="Muy Baja",AA32="Catastrófico"),AND(Y32="Baja",AA32="Catastrófico"),AND(Y32="Media",AA32="Catastrófico"),AND(Y32="Alta",AA32="Catastrófico"),AND(Y32="Muy Alta",AA32="Catastrófico")),"Extremo","")))),"")</f>
        <v/>
      </c>
      <c r="AD32" s="18"/>
      <c r="AE32" s="19"/>
      <c r="AF32" s="21"/>
      <c r="AG32" s="24"/>
      <c r="AH32" s="24"/>
      <c r="AI32" s="19"/>
      <c r="AJ32" s="2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row>
    <row r="33" spans="1:68" ht="151.5" customHeight="1" x14ac:dyDescent="0.3">
      <c r="A33" s="82"/>
      <c r="B33" s="85"/>
      <c r="C33" s="85"/>
      <c r="D33" s="85"/>
      <c r="E33" s="88"/>
      <c r="F33" s="85"/>
      <c r="G33" s="91"/>
      <c r="H33" s="94"/>
      <c r="I33" s="79"/>
      <c r="J33" s="97"/>
      <c r="K33" s="79">
        <f t="shared" ca="1" si="23"/>
        <v>0</v>
      </c>
      <c r="L33" s="94"/>
      <c r="M33" s="79"/>
      <c r="N33" s="76"/>
      <c r="O33" s="9">
        <v>6</v>
      </c>
      <c r="P33" s="10"/>
      <c r="Q33" s="11" t="str">
        <f t="shared" si="27"/>
        <v/>
      </c>
      <c r="R33" s="12"/>
      <c r="S33" s="12"/>
      <c r="T33" s="13" t="str">
        <f t="shared" si="24"/>
        <v/>
      </c>
      <c r="U33" s="12"/>
      <c r="V33" s="12"/>
      <c r="W33" s="12"/>
      <c r="X33" s="14" t="str">
        <f t="shared" si="28"/>
        <v/>
      </c>
      <c r="Y33" s="15" t="str">
        <f t="shared" si="1"/>
        <v/>
      </c>
      <c r="Z33" s="16" t="str">
        <f t="shared" si="25"/>
        <v/>
      </c>
      <c r="AA33" s="15" t="str">
        <f t="shared" si="3"/>
        <v/>
      </c>
      <c r="AB33" s="16" t="str">
        <f t="shared" si="29"/>
        <v/>
      </c>
      <c r="AC33" s="17" t="str">
        <f t="shared" si="30"/>
        <v/>
      </c>
      <c r="AD33" s="18"/>
      <c r="AE33" s="19"/>
      <c r="AF33" s="21"/>
      <c r="AG33" s="24"/>
      <c r="AH33" s="24"/>
      <c r="AI33" s="19"/>
      <c r="AJ33" s="2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row>
    <row r="34" spans="1:68" ht="151.5" customHeight="1" x14ac:dyDescent="0.3">
      <c r="A34" s="80">
        <v>5</v>
      </c>
      <c r="B34" s="83"/>
      <c r="C34" s="83"/>
      <c r="D34" s="83"/>
      <c r="E34" s="86"/>
      <c r="F34" s="83"/>
      <c r="G34" s="89"/>
      <c r="H34" s="92" t="str">
        <f>IF(G34&lt;=0,"",IF(G34&lt;=2,"Muy Baja",IF(G34&lt;=24,"Baja",IF(G34&lt;=500,"Media",IF(G34&lt;=5000,"Alta","Muy Alta")))))</f>
        <v/>
      </c>
      <c r="I34" s="77" t="str">
        <f>IF(H34="","",IF(H34="Muy Baja",0.2,IF(H34="Baja",0.4,IF(H34="Media",0.6,IF(H34="Alta",0.8,IF(H34="Muy Alta",1,))))))</f>
        <v/>
      </c>
      <c r="J34" s="95"/>
      <c r="K34" s="77">
        <f>IF(NOT(ISERROR(MATCH(J34,'[1]Tabla Impacto'!$B$221:$B$223,0))),'[1]Tabla Impacto'!$F$223&amp;"Por favor no seleccionar los criterios de impacto(Afectación Económica o presupuestal y Pérdida Reputacional)",J34)</f>
        <v>0</v>
      </c>
      <c r="L34" s="92" t="str">
        <f>IF(OR(K34='[1]Tabla Impacto'!$C$11,K34='[1]Tabla Impacto'!$D$11),"Leve",IF(OR(K34='[1]Tabla Impacto'!$C$12,K34='[1]Tabla Impacto'!$D$12),"Menor",IF(OR(K34='[1]Tabla Impacto'!$C$13,K34='[1]Tabla Impacto'!$D$13),"Moderado",IF(OR(K34='[1]Tabla Impacto'!$C$14,K34='[1]Tabla Impacto'!$D$14),"Mayor",IF(OR(K34='[1]Tabla Impacto'!$C$15,K34='[1]Tabla Impacto'!$D$15),"Catastrófico","")))))</f>
        <v/>
      </c>
      <c r="M34" s="77" t="str">
        <f>IF(L34="","",IF(L34="Leve",0.2,IF(L34="Menor",0.4,IF(L34="Moderado",0.6,IF(L34="Mayor",0.8,IF(L34="Catastrófico",1,))))))</f>
        <v/>
      </c>
      <c r="N34" s="74" t="str">
        <f>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9">
        <v>1</v>
      </c>
      <c r="P34" s="10"/>
      <c r="Q34" s="11" t="str">
        <f>IF(OR(R34="Preventivo",R34="Detectivo"),"Probabilidad",IF(R34="Correctivo","Impacto",""))</f>
        <v/>
      </c>
      <c r="R34" s="12"/>
      <c r="S34" s="12"/>
      <c r="T34" s="13" t="str">
        <f>IF(AND(R34="Preventivo",S34="Automático"),"50%",IF(AND(R34="Preventivo",S34="Manual"),"40%",IF(AND(R34="Detectivo",S34="Automático"),"40%",IF(AND(R34="Detectivo",S34="Manual"),"30%",IF(AND(R34="Correctivo",S34="Automático"),"35%",IF(AND(R34="Correctivo",S34="Manual"),"25%",""))))))</f>
        <v/>
      </c>
      <c r="U34" s="12"/>
      <c r="V34" s="12"/>
      <c r="W34" s="12"/>
      <c r="X34" s="14" t="str">
        <f>IFERROR(IF(Q34="Probabilidad",(I34-(+I34*T34)),IF(Q34="Impacto",I34,"")),"")</f>
        <v/>
      </c>
      <c r="Y34" s="15" t="str">
        <f>IFERROR(IF(X34="","",IF(X34&lt;=0.2,"Muy Baja",IF(X34&lt;=0.4,"Baja",IF(X34&lt;=0.6,"Media",IF(X34&lt;=0.8,"Alta","Muy Alta"))))),"")</f>
        <v/>
      </c>
      <c r="Z34" s="16" t="str">
        <f>+X34</f>
        <v/>
      </c>
      <c r="AA34" s="15" t="str">
        <f>IFERROR(IF(AB34="","",IF(AB34&lt;=0.2,"Leve",IF(AB34&lt;=0.4,"Menor",IF(AB34&lt;=0.6,"Moderado",IF(AB34&lt;=0.8,"Mayor","Catastrófico"))))),"")</f>
        <v/>
      </c>
      <c r="AB34" s="16" t="str">
        <f>IFERROR(IF(Q34="Impacto",(M34-(+M34*T34)),IF(Q34="Probabilidad",M34,"")),"")</f>
        <v/>
      </c>
      <c r="AC34" s="17" t="str">
        <f>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
      </c>
      <c r="AD34" s="18"/>
      <c r="AE34" s="19"/>
      <c r="AF34" s="21"/>
      <c r="AG34" s="24"/>
      <c r="AH34" s="24"/>
      <c r="AI34" s="19"/>
      <c r="AJ34" s="2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row>
    <row r="35" spans="1:68" ht="151.5" customHeight="1" x14ac:dyDescent="0.3">
      <c r="A35" s="81"/>
      <c r="B35" s="84"/>
      <c r="C35" s="84"/>
      <c r="D35" s="84"/>
      <c r="E35" s="87"/>
      <c r="F35" s="84"/>
      <c r="G35" s="90"/>
      <c r="H35" s="93"/>
      <c r="I35" s="78"/>
      <c r="J35" s="96"/>
      <c r="K35" s="78">
        <f t="shared" ref="K35:K39" ca="1" si="31">IF(NOT(ISERROR(MATCH(J35,_xlfn.ANCHORARRAY(E46),0))),I48&amp;"Por favor no seleccionar los criterios de impacto",J35)</f>
        <v>0</v>
      </c>
      <c r="L35" s="93"/>
      <c r="M35" s="78"/>
      <c r="N35" s="75"/>
      <c r="O35" s="9">
        <v>2</v>
      </c>
      <c r="P35" s="10"/>
      <c r="Q35" s="11" t="str">
        <f>IF(OR(R35="Preventivo",R35="Detectivo"),"Probabilidad",IF(R35="Correctivo","Impacto",""))</f>
        <v/>
      </c>
      <c r="R35" s="12"/>
      <c r="S35" s="12"/>
      <c r="T35" s="13" t="str">
        <f t="shared" ref="T35:T39" si="32">IF(AND(R35="Preventivo",S35="Automático"),"50%",IF(AND(R35="Preventivo",S35="Manual"),"40%",IF(AND(R35="Detectivo",S35="Automático"),"40%",IF(AND(R35="Detectivo",S35="Manual"),"30%",IF(AND(R35="Correctivo",S35="Automático"),"35%",IF(AND(R35="Correctivo",S35="Manual"),"25%",""))))))</f>
        <v/>
      </c>
      <c r="U35" s="12"/>
      <c r="V35" s="12"/>
      <c r="W35" s="12"/>
      <c r="X35" s="14" t="str">
        <f>IFERROR(IF(AND(Q34="Probabilidad",Q35="Probabilidad"),(Z34-(+Z34*T35)),IF(Q35="Probabilidad",(I34-(+I34*T35)),IF(Q35="Impacto",Z34,""))),"")</f>
        <v/>
      </c>
      <c r="Y35" s="15" t="str">
        <f t="shared" si="1"/>
        <v/>
      </c>
      <c r="Z35" s="16" t="str">
        <f t="shared" ref="Z35:Z39" si="33">+X35</f>
        <v/>
      </c>
      <c r="AA35" s="15" t="str">
        <f t="shared" si="3"/>
        <v/>
      </c>
      <c r="AB35" s="16" t="str">
        <f>IFERROR(IF(AND(Q34="Impacto",Q35="Impacto"),(AB28-(+AB28*T35)),IF(Q35="Impacto",($M$34-(+$M$34*T35)),IF(Q35="Probabilidad",AB28,""))),"")</f>
        <v/>
      </c>
      <c r="AC35" s="17" t="str">
        <f t="shared" ref="AC35:AC36" si="34">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
      </c>
      <c r="AD35" s="18"/>
      <c r="AE35" s="19"/>
      <c r="AF35" s="21"/>
      <c r="AG35" s="24"/>
      <c r="AH35" s="24"/>
      <c r="AI35" s="19"/>
      <c r="AJ35" s="2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row>
    <row r="36" spans="1:68" ht="151.5" customHeight="1" x14ac:dyDescent="0.3">
      <c r="A36" s="81"/>
      <c r="B36" s="84"/>
      <c r="C36" s="84"/>
      <c r="D36" s="84"/>
      <c r="E36" s="87"/>
      <c r="F36" s="84"/>
      <c r="G36" s="90"/>
      <c r="H36" s="93"/>
      <c r="I36" s="78"/>
      <c r="J36" s="96"/>
      <c r="K36" s="78">
        <f t="shared" ca="1" si="31"/>
        <v>0</v>
      </c>
      <c r="L36" s="93"/>
      <c r="M36" s="78"/>
      <c r="N36" s="75"/>
      <c r="O36" s="9">
        <v>3</v>
      </c>
      <c r="P36" s="25"/>
      <c r="Q36" s="11" t="str">
        <f>IF(OR(R36="Preventivo",R36="Detectivo"),"Probabilidad",IF(R36="Correctivo","Impacto",""))</f>
        <v/>
      </c>
      <c r="R36" s="12"/>
      <c r="S36" s="12"/>
      <c r="T36" s="13" t="str">
        <f t="shared" si="32"/>
        <v/>
      </c>
      <c r="U36" s="12"/>
      <c r="V36" s="12"/>
      <c r="W36" s="12"/>
      <c r="X36" s="14" t="str">
        <f>IFERROR(IF(AND(Q35="Probabilidad",Q36="Probabilidad"),(Z35-(+Z35*T36)),IF(AND(Q35="Impacto",Q36="Probabilidad"),(Z34-(+Z34*T36)),IF(Q36="Impacto",Z35,""))),"")</f>
        <v/>
      </c>
      <c r="Y36" s="15" t="str">
        <f t="shared" si="1"/>
        <v/>
      </c>
      <c r="Z36" s="16" t="str">
        <f t="shared" si="33"/>
        <v/>
      </c>
      <c r="AA36" s="15" t="str">
        <f t="shared" si="3"/>
        <v/>
      </c>
      <c r="AB36" s="16" t="str">
        <f>IFERROR(IF(AND(Q35="Impacto",Q36="Impacto"),(AB35-(+AB35*T36)),IF(AND(Q35="Probabilidad",Q36="Impacto"),(AB34-(+AB34*T36)),IF(Q36="Probabilidad",AB35,""))),"")</f>
        <v/>
      </c>
      <c r="AC36" s="17" t="str">
        <f t="shared" si="34"/>
        <v/>
      </c>
      <c r="AD36" s="18"/>
      <c r="AE36" s="19"/>
      <c r="AF36" s="21"/>
      <c r="AG36" s="24"/>
      <c r="AH36" s="24"/>
      <c r="AI36" s="19"/>
      <c r="AJ36" s="2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row>
    <row r="37" spans="1:68" ht="151.5" customHeight="1" x14ac:dyDescent="0.3">
      <c r="A37" s="81"/>
      <c r="B37" s="84"/>
      <c r="C37" s="84"/>
      <c r="D37" s="84"/>
      <c r="E37" s="87"/>
      <c r="F37" s="84"/>
      <c r="G37" s="90"/>
      <c r="H37" s="93"/>
      <c r="I37" s="78"/>
      <c r="J37" s="96"/>
      <c r="K37" s="78">
        <f t="shared" ca="1" si="31"/>
        <v>0</v>
      </c>
      <c r="L37" s="93"/>
      <c r="M37" s="78"/>
      <c r="N37" s="75"/>
      <c r="O37" s="9">
        <v>4</v>
      </c>
      <c r="P37" s="10"/>
      <c r="Q37" s="11" t="str">
        <f t="shared" ref="Q37:Q39" si="35">IF(OR(R37="Preventivo",R37="Detectivo"),"Probabilidad",IF(R37="Correctivo","Impacto",""))</f>
        <v/>
      </c>
      <c r="R37" s="12"/>
      <c r="S37" s="12"/>
      <c r="T37" s="13" t="str">
        <f t="shared" si="32"/>
        <v/>
      </c>
      <c r="U37" s="12"/>
      <c r="V37" s="12"/>
      <c r="W37" s="12"/>
      <c r="X37" s="14" t="str">
        <f t="shared" ref="X37:X39" si="36">IFERROR(IF(AND(Q36="Probabilidad",Q37="Probabilidad"),(Z36-(+Z36*T37)),IF(AND(Q36="Impacto",Q37="Probabilidad"),(Z35-(+Z35*T37)),IF(Q37="Impacto",Z36,""))),"")</f>
        <v/>
      </c>
      <c r="Y37" s="15" t="str">
        <f t="shared" si="1"/>
        <v/>
      </c>
      <c r="Z37" s="16" t="str">
        <f t="shared" si="33"/>
        <v/>
      </c>
      <c r="AA37" s="15" t="str">
        <f t="shared" si="3"/>
        <v/>
      </c>
      <c r="AB37" s="16" t="str">
        <f t="shared" ref="AB37:AB39" si="37">IFERROR(IF(AND(Q36="Impacto",Q37="Impacto"),(AB36-(+AB36*T37)),IF(AND(Q36="Probabilidad",Q37="Impacto"),(AB35-(+AB35*T37)),IF(Q37="Probabilidad",AB36,""))),"")</f>
        <v/>
      </c>
      <c r="AC37" s="17" t="str">
        <f>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
      </c>
      <c r="AD37" s="18"/>
      <c r="AE37" s="19"/>
      <c r="AF37" s="21"/>
      <c r="AG37" s="24"/>
      <c r="AH37" s="24"/>
      <c r="AI37" s="19"/>
      <c r="AJ37" s="2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row>
    <row r="38" spans="1:68" ht="151.5" customHeight="1" x14ac:dyDescent="0.3">
      <c r="A38" s="81"/>
      <c r="B38" s="84"/>
      <c r="C38" s="84"/>
      <c r="D38" s="84"/>
      <c r="E38" s="87"/>
      <c r="F38" s="84"/>
      <c r="G38" s="90"/>
      <c r="H38" s="93"/>
      <c r="I38" s="78"/>
      <c r="J38" s="96"/>
      <c r="K38" s="78">
        <f t="shared" ca="1" si="31"/>
        <v>0</v>
      </c>
      <c r="L38" s="93"/>
      <c r="M38" s="78"/>
      <c r="N38" s="75"/>
      <c r="O38" s="9">
        <v>5</v>
      </c>
      <c r="P38" s="10"/>
      <c r="Q38" s="11" t="str">
        <f t="shared" si="35"/>
        <v/>
      </c>
      <c r="R38" s="12"/>
      <c r="S38" s="12"/>
      <c r="T38" s="13" t="str">
        <f t="shared" si="32"/>
        <v/>
      </c>
      <c r="U38" s="12"/>
      <c r="V38" s="12"/>
      <c r="W38" s="12"/>
      <c r="X38" s="14" t="str">
        <f t="shared" si="36"/>
        <v/>
      </c>
      <c r="Y38" s="15" t="str">
        <f t="shared" si="1"/>
        <v/>
      </c>
      <c r="Z38" s="16" t="str">
        <f t="shared" si="33"/>
        <v/>
      </c>
      <c r="AA38" s="15" t="str">
        <f t="shared" si="3"/>
        <v/>
      </c>
      <c r="AB38" s="16" t="str">
        <f t="shared" si="37"/>
        <v/>
      </c>
      <c r="AC38" s="17" t="str">
        <f t="shared" ref="AC38:AC39" si="38">IFERROR(IF(OR(AND(Y38="Muy Baja",AA38="Leve"),AND(Y38="Muy Baja",AA38="Menor"),AND(Y38="Baja",AA38="Leve")),"Bajo",IF(OR(AND(Y38="Muy baja",AA38="Moderado"),AND(Y38="Baja",AA38="Menor"),AND(Y38="Baja",AA38="Moderado"),AND(Y38="Media",AA38="Leve"),AND(Y38="Media",AA38="Menor"),AND(Y38="Media",AA38="Moderado"),AND(Y38="Alta",AA38="Leve"),AND(Y38="Alta",AA38="Menor")),"Moderado",IF(OR(AND(Y38="Muy Baja",AA38="Mayor"),AND(Y38="Baja",AA38="Mayor"),AND(Y38="Media",AA38="Mayor"),AND(Y38="Alta",AA38="Moderado"),AND(Y38="Alta",AA38="Mayor"),AND(Y38="Muy Alta",AA38="Leve"),AND(Y38="Muy Alta",AA38="Menor"),AND(Y38="Muy Alta",AA38="Moderado"),AND(Y38="Muy Alta",AA38="Mayor")),"Alto",IF(OR(AND(Y38="Muy Baja",AA38="Catastrófico"),AND(Y38="Baja",AA38="Catastrófico"),AND(Y38="Media",AA38="Catastrófico"),AND(Y38="Alta",AA38="Catastrófico"),AND(Y38="Muy Alta",AA38="Catastrófico")),"Extremo","")))),"")</f>
        <v/>
      </c>
      <c r="AD38" s="18"/>
      <c r="AE38" s="19"/>
      <c r="AF38" s="21"/>
      <c r="AG38" s="24"/>
      <c r="AH38" s="24"/>
      <c r="AI38" s="19"/>
      <c r="AJ38" s="2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row>
    <row r="39" spans="1:68" ht="151.5" customHeight="1" x14ac:dyDescent="0.3">
      <c r="A39" s="82"/>
      <c r="B39" s="85"/>
      <c r="C39" s="85"/>
      <c r="D39" s="85"/>
      <c r="E39" s="88"/>
      <c r="F39" s="85"/>
      <c r="G39" s="91"/>
      <c r="H39" s="94"/>
      <c r="I39" s="79"/>
      <c r="J39" s="97"/>
      <c r="K39" s="79">
        <f t="shared" ca="1" si="31"/>
        <v>0</v>
      </c>
      <c r="L39" s="94"/>
      <c r="M39" s="79"/>
      <c r="N39" s="76"/>
      <c r="O39" s="9">
        <v>6</v>
      </c>
      <c r="P39" s="10"/>
      <c r="Q39" s="11" t="str">
        <f t="shared" si="35"/>
        <v/>
      </c>
      <c r="R39" s="12"/>
      <c r="S39" s="12"/>
      <c r="T39" s="13" t="str">
        <f t="shared" si="32"/>
        <v/>
      </c>
      <c r="U39" s="12"/>
      <c r="V39" s="12"/>
      <c r="W39" s="12"/>
      <c r="X39" s="14" t="str">
        <f t="shared" si="36"/>
        <v/>
      </c>
      <c r="Y39" s="15" t="str">
        <f t="shared" si="1"/>
        <v/>
      </c>
      <c r="Z39" s="16" t="str">
        <f t="shared" si="33"/>
        <v/>
      </c>
      <c r="AA39" s="15" t="str">
        <f t="shared" si="3"/>
        <v/>
      </c>
      <c r="AB39" s="16" t="str">
        <f t="shared" si="37"/>
        <v/>
      </c>
      <c r="AC39" s="17" t="str">
        <f t="shared" si="38"/>
        <v/>
      </c>
      <c r="AD39" s="18"/>
      <c r="AE39" s="19"/>
      <c r="AF39" s="21"/>
      <c r="AG39" s="24"/>
      <c r="AH39" s="24"/>
      <c r="AI39" s="19"/>
      <c r="AJ39" s="2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row>
    <row r="40" spans="1:68" ht="151.5" customHeight="1" x14ac:dyDescent="0.3">
      <c r="A40" s="80">
        <v>6</v>
      </c>
      <c r="B40" s="83"/>
      <c r="C40" s="83"/>
      <c r="D40" s="83"/>
      <c r="E40" s="86"/>
      <c r="F40" s="83"/>
      <c r="G40" s="89"/>
      <c r="H40" s="92" t="str">
        <f>IF(G40&lt;=0,"",IF(G40&lt;=2,"Muy Baja",IF(G40&lt;=24,"Baja",IF(G40&lt;=500,"Media",IF(G40&lt;=5000,"Alta","Muy Alta")))))</f>
        <v/>
      </c>
      <c r="I40" s="77" t="str">
        <f>IF(H40="","",IF(H40="Muy Baja",0.2,IF(H40="Baja",0.4,IF(H40="Media",0.6,IF(H40="Alta",0.8,IF(H40="Muy Alta",1,))))))</f>
        <v/>
      </c>
      <c r="J40" s="95"/>
      <c r="K40" s="77">
        <f>IF(NOT(ISERROR(MATCH(J40,'[1]Tabla Impacto'!$B$221:$B$223,0))),'[1]Tabla Impacto'!$F$223&amp;"Por favor no seleccionar los criterios de impacto(Afectación Económica o presupuestal y Pérdida Reputacional)",J40)</f>
        <v>0</v>
      </c>
      <c r="L40" s="92" t="str">
        <f>IF(OR(K40='[1]Tabla Impacto'!$C$11,K40='[1]Tabla Impacto'!$D$11),"Leve",IF(OR(K40='[1]Tabla Impacto'!$C$12,K40='[1]Tabla Impacto'!$D$12),"Menor",IF(OR(K40='[1]Tabla Impacto'!$C$13,K40='[1]Tabla Impacto'!$D$13),"Moderado",IF(OR(K40='[1]Tabla Impacto'!$C$14,K40='[1]Tabla Impacto'!$D$14),"Mayor",IF(OR(K40='[1]Tabla Impacto'!$C$15,K40='[1]Tabla Impacto'!$D$15),"Catastrófico","")))))</f>
        <v/>
      </c>
      <c r="M40" s="77" t="str">
        <f>IF(L40="","",IF(L40="Leve",0.2,IF(L40="Menor",0.4,IF(L40="Moderado",0.6,IF(L40="Mayor",0.8,IF(L40="Catastrófico",1,))))))</f>
        <v/>
      </c>
      <c r="N40" s="74" t="str">
        <f>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9">
        <v>1</v>
      </c>
      <c r="P40" s="10"/>
      <c r="Q40" s="11" t="str">
        <f>IF(OR(R40="Preventivo",R40="Detectivo"),"Probabilidad",IF(R40="Correctivo","Impacto",""))</f>
        <v/>
      </c>
      <c r="R40" s="12"/>
      <c r="S40" s="12"/>
      <c r="T40" s="13" t="str">
        <f>IF(AND(R40="Preventivo",S40="Automático"),"50%",IF(AND(R40="Preventivo",S40="Manual"),"40%",IF(AND(R40="Detectivo",S40="Automático"),"40%",IF(AND(R40="Detectivo",S40="Manual"),"30%",IF(AND(R40="Correctivo",S40="Automático"),"35%",IF(AND(R40="Correctivo",S40="Manual"),"25%",""))))))</f>
        <v/>
      </c>
      <c r="U40" s="12"/>
      <c r="V40" s="12"/>
      <c r="W40" s="12"/>
      <c r="X40" s="14" t="str">
        <f>IFERROR(IF(Q40="Probabilidad",(I40-(+I40*T40)),IF(Q40="Impacto",I40,"")),"")</f>
        <v/>
      </c>
      <c r="Y40" s="15" t="str">
        <f>IFERROR(IF(X40="","",IF(X40&lt;=0.2,"Muy Baja",IF(X40&lt;=0.4,"Baja",IF(X40&lt;=0.6,"Media",IF(X40&lt;=0.8,"Alta","Muy Alta"))))),"")</f>
        <v/>
      </c>
      <c r="Z40" s="16" t="str">
        <f>+X40</f>
        <v/>
      </c>
      <c r="AA40" s="15" t="str">
        <f>IFERROR(IF(AB40="","",IF(AB40&lt;=0.2,"Leve",IF(AB40&lt;=0.4,"Menor",IF(AB40&lt;=0.6,"Moderado",IF(AB40&lt;=0.8,"Mayor","Catastrófico"))))),"")</f>
        <v/>
      </c>
      <c r="AB40" s="16" t="str">
        <f>IFERROR(IF(Q40="Impacto",(M40-(+M40*T40)),IF(Q40="Probabilidad",M40,"")),"")</f>
        <v/>
      </c>
      <c r="AC40" s="17" t="str">
        <f>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18"/>
      <c r="AE40" s="19"/>
      <c r="AF40" s="21"/>
      <c r="AG40" s="24"/>
      <c r="AH40" s="24"/>
      <c r="AI40" s="19"/>
      <c r="AJ40" s="2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row>
    <row r="41" spans="1:68" ht="151.5" customHeight="1" x14ac:dyDescent="0.3">
      <c r="A41" s="81"/>
      <c r="B41" s="84"/>
      <c r="C41" s="84"/>
      <c r="D41" s="84"/>
      <c r="E41" s="87"/>
      <c r="F41" s="84"/>
      <c r="G41" s="90"/>
      <c r="H41" s="93"/>
      <c r="I41" s="78"/>
      <c r="J41" s="96"/>
      <c r="K41" s="78">
        <f t="shared" ref="K41:K45" ca="1" si="39">IF(NOT(ISERROR(MATCH(J41,_xlfn.ANCHORARRAY(E52),0))),I54&amp;"Por favor no seleccionar los criterios de impacto",J41)</f>
        <v>0</v>
      </c>
      <c r="L41" s="93"/>
      <c r="M41" s="78"/>
      <c r="N41" s="75"/>
      <c r="O41" s="9">
        <v>2</v>
      </c>
      <c r="P41" s="10"/>
      <c r="Q41" s="11" t="str">
        <f>IF(OR(R41="Preventivo",R41="Detectivo"),"Probabilidad",IF(R41="Correctivo","Impacto",""))</f>
        <v/>
      </c>
      <c r="R41" s="12"/>
      <c r="S41" s="12"/>
      <c r="T41" s="13" t="str">
        <f t="shared" ref="T41:T45" si="40">IF(AND(R41="Preventivo",S41="Automático"),"50%",IF(AND(R41="Preventivo",S41="Manual"),"40%",IF(AND(R41="Detectivo",S41="Automático"),"40%",IF(AND(R41="Detectivo",S41="Manual"),"30%",IF(AND(R41="Correctivo",S41="Automático"),"35%",IF(AND(R41="Correctivo",S41="Manual"),"25%",""))))))</f>
        <v/>
      </c>
      <c r="U41" s="12"/>
      <c r="V41" s="12"/>
      <c r="W41" s="12"/>
      <c r="X41" s="14" t="str">
        <f>IFERROR(IF(AND(Q40="Probabilidad",Q41="Probabilidad"),(Z40-(+Z40*T41)),IF(Q41="Probabilidad",(I40-(+I40*T41)),IF(Q41="Impacto",Z40,""))),"")</f>
        <v/>
      </c>
      <c r="Y41" s="15" t="str">
        <f t="shared" si="1"/>
        <v/>
      </c>
      <c r="Z41" s="16" t="str">
        <f t="shared" ref="Z41:Z45" si="41">+X41</f>
        <v/>
      </c>
      <c r="AA41" s="15" t="str">
        <f t="shared" si="3"/>
        <v/>
      </c>
      <c r="AB41" s="16" t="str">
        <f>IFERROR(IF(AND(Q40="Impacto",Q41="Impacto"),(AB34-(+AB34*T41)),IF(Q41="Impacto",($M$40-(+$M$40*T41)),IF(Q41="Probabilidad",AB34,""))),"")</f>
        <v/>
      </c>
      <c r="AC41" s="17" t="str">
        <f t="shared" ref="AC41:AC42" si="42">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
      </c>
      <c r="AD41" s="18"/>
      <c r="AE41" s="19"/>
      <c r="AF41" s="21"/>
      <c r="AG41" s="24"/>
      <c r="AH41" s="24"/>
      <c r="AI41" s="19"/>
      <c r="AJ41" s="2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row>
    <row r="42" spans="1:68" ht="151.5" customHeight="1" x14ac:dyDescent="0.3">
      <c r="A42" s="81"/>
      <c r="B42" s="84"/>
      <c r="C42" s="84"/>
      <c r="D42" s="84"/>
      <c r="E42" s="87"/>
      <c r="F42" s="84"/>
      <c r="G42" s="90"/>
      <c r="H42" s="93"/>
      <c r="I42" s="78"/>
      <c r="J42" s="96"/>
      <c r="K42" s="78">
        <f t="shared" ca="1" si="39"/>
        <v>0</v>
      </c>
      <c r="L42" s="93"/>
      <c r="M42" s="78"/>
      <c r="N42" s="75"/>
      <c r="O42" s="9">
        <v>3</v>
      </c>
      <c r="P42" s="25"/>
      <c r="Q42" s="11" t="str">
        <f>IF(OR(R42="Preventivo",R42="Detectivo"),"Probabilidad",IF(R42="Correctivo","Impacto",""))</f>
        <v/>
      </c>
      <c r="R42" s="12"/>
      <c r="S42" s="12"/>
      <c r="T42" s="13" t="str">
        <f t="shared" si="40"/>
        <v/>
      </c>
      <c r="U42" s="12"/>
      <c r="V42" s="12"/>
      <c r="W42" s="12"/>
      <c r="X42" s="14" t="str">
        <f>IFERROR(IF(AND(Q41="Probabilidad",Q42="Probabilidad"),(Z41-(+Z41*T42)),IF(AND(Q41="Impacto",Q42="Probabilidad"),(Z40-(+Z40*T42)),IF(Q42="Impacto",Z41,""))),"")</f>
        <v/>
      </c>
      <c r="Y42" s="15" t="str">
        <f t="shared" si="1"/>
        <v/>
      </c>
      <c r="Z42" s="16" t="str">
        <f t="shared" si="41"/>
        <v/>
      </c>
      <c r="AA42" s="15" t="str">
        <f t="shared" si="3"/>
        <v/>
      </c>
      <c r="AB42" s="16" t="str">
        <f>IFERROR(IF(AND(Q41="Impacto",Q42="Impacto"),(AB41-(+AB41*T42)),IF(AND(Q41="Probabilidad",Q42="Impacto"),(AB40-(+AB40*T42)),IF(Q42="Probabilidad",AB41,""))),"")</f>
        <v/>
      </c>
      <c r="AC42" s="17" t="str">
        <f t="shared" si="42"/>
        <v/>
      </c>
      <c r="AD42" s="18"/>
      <c r="AE42" s="19"/>
      <c r="AF42" s="21"/>
      <c r="AG42" s="24"/>
      <c r="AH42" s="24"/>
      <c r="AI42" s="19"/>
      <c r="AJ42" s="2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row>
    <row r="43" spans="1:68" ht="151.5" customHeight="1" x14ac:dyDescent="0.3">
      <c r="A43" s="81"/>
      <c r="B43" s="84"/>
      <c r="C43" s="84"/>
      <c r="D43" s="84"/>
      <c r="E43" s="87"/>
      <c r="F43" s="84"/>
      <c r="G43" s="90"/>
      <c r="H43" s="93"/>
      <c r="I43" s="78"/>
      <c r="J43" s="96"/>
      <c r="K43" s="78">
        <f t="shared" ca="1" si="39"/>
        <v>0</v>
      </c>
      <c r="L43" s="93"/>
      <c r="M43" s="78"/>
      <c r="N43" s="75"/>
      <c r="O43" s="9">
        <v>4</v>
      </c>
      <c r="P43" s="10"/>
      <c r="Q43" s="11" t="str">
        <f t="shared" ref="Q43:Q45" si="43">IF(OR(R43="Preventivo",R43="Detectivo"),"Probabilidad",IF(R43="Correctivo","Impacto",""))</f>
        <v/>
      </c>
      <c r="R43" s="12"/>
      <c r="S43" s="12"/>
      <c r="T43" s="13" t="str">
        <f t="shared" si="40"/>
        <v/>
      </c>
      <c r="U43" s="12"/>
      <c r="V43" s="12"/>
      <c r="W43" s="12"/>
      <c r="X43" s="14" t="str">
        <f t="shared" ref="X43:X45" si="44">IFERROR(IF(AND(Q42="Probabilidad",Q43="Probabilidad"),(Z42-(+Z42*T43)),IF(AND(Q42="Impacto",Q43="Probabilidad"),(Z41-(+Z41*T43)),IF(Q43="Impacto",Z42,""))),"")</f>
        <v/>
      </c>
      <c r="Y43" s="15" t="str">
        <f t="shared" si="1"/>
        <v/>
      </c>
      <c r="Z43" s="16" t="str">
        <f t="shared" si="41"/>
        <v/>
      </c>
      <c r="AA43" s="15" t="str">
        <f t="shared" si="3"/>
        <v/>
      </c>
      <c r="AB43" s="16" t="str">
        <f t="shared" ref="AB43:AB45" si="45">IFERROR(IF(AND(Q42="Impacto",Q43="Impacto"),(AB42-(+AB42*T43)),IF(AND(Q42="Probabilidad",Q43="Impacto"),(AB41-(+AB41*T43)),IF(Q43="Probabilidad",AB42,""))),"")</f>
        <v/>
      </c>
      <c r="AC43" s="17" t="str">
        <f>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
      </c>
      <c r="AD43" s="18"/>
      <c r="AE43" s="19"/>
      <c r="AF43" s="21"/>
      <c r="AG43" s="24"/>
      <c r="AH43" s="24"/>
      <c r="AI43" s="19"/>
      <c r="AJ43" s="2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row>
    <row r="44" spans="1:68" ht="151.5" customHeight="1" x14ac:dyDescent="0.3">
      <c r="A44" s="81"/>
      <c r="B44" s="84"/>
      <c r="C44" s="84"/>
      <c r="D44" s="84"/>
      <c r="E44" s="87"/>
      <c r="F44" s="84"/>
      <c r="G44" s="90"/>
      <c r="H44" s="93"/>
      <c r="I44" s="78"/>
      <c r="J44" s="96"/>
      <c r="K44" s="78">
        <f t="shared" ca="1" si="39"/>
        <v>0</v>
      </c>
      <c r="L44" s="93"/>
      <c r="M44" s="78"/>
      <c r="N44" s="75"/>
      <c r="O44" s="9">
        <v>5</v>
      </c>
      <c r="P44" s="10"/>
      <c r="Q44" s="11" t="str">
        <f t="shared" si="43"/>
        <v/>
      </c>
      <c r="R44" s="12"/>
      <c r="S44" s="12"/>
      <c r="T44" s="13" t="str">
        <f t="shared" si="40"/>
        <v/>
      </c>
      <c r="U44" s="12"/>
      <c r="V44" s="12"/>
      <c r="W44" s="12"/>
      <c r="X44" s="14" t="str">
        <f t="shared" si="44"/>
        <v/>
      </c>
      <c r="Y44" s="15" t="str">
        <f t="shared" si="1"/>
        <v/>
      </c>
      <c r="Z44" s="16" t="str">
        <f t="shared" si="41"/>
        <v/>
      </c>
      <c r="AA44" s="15" t="str">
        <f t="shared" si="3"/>
        <v/>
      </c>
      <c r="AB44" s="16" t="str">
        <f t="shared" si="45"/>
        <v/>
      </c>
      <c r="AC44" s="17" t="str">
        <f t="shared" ref="AC44" si="46">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18"/>
      <c r="AE44" s="19"/>
      <c r="AF44" s="21"/>
      <c r="AG44" s="24"/>
      <c r="AH44" s="24"/>
      <c r="AI44" s="19"/>
      <c r="AJ44" s="2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row>
    <row r="45" spans="1:68" ht="151.5" customHeight="1" x14ac:dyDescent="0.3">
      <c r="A45" s="82"/>
      <c r="B45" s="85"/>
      <c r="C45" s="85"/>
      <c r="D45" s="85"/>
      <c r="E45" s="88"/>
      <c r="F45" s="85"/>
      <c r="G45" s="91"/>
      <c r="H45" s="94"/>
      <c r="I45" s="79"/>
      <c r="J45" s="97"/>
      <c r="K45" s="79">
        <f t="shared" ca="1" si="39"/>
        <v>0</v>
      </c>
      <c r="L45" s="94"/>
      <c r="M45" s="79"/>
      <c r="N45" s="76"/>
      <c r="O45" s="9">
        <v>6</v>
      </c>
      <c r="P45" s="10"/>
      <c r="Q45" s="11" t="str">
        <f t="shared" si="43"/>
        <v/>
      </c>
      <c r="R45" s="12"/>
      <c r="S45" s="12"/>
      <c r="T45" s="13" t="str">
        <f t="shared" si="40"/>
        <v/>
      </c>
      <c r="U45" s="12"/>
      <c r="V45" s="12"/>
      <c r="W45" s="12"/>
      <c r="X45" s="14" t="str">
        <f t="shared" si="44"/>
        <v/>
      </c>
      <c r="Y45" s="15" t="str">
        <f t="shared" si="1"/>
        <v/>
      </c>
      <c r="Z45" s="16" t="str">
        <f t="shared" si="41"/>
        <v/>
      </c>
      <c r="AA45" s="15" t="str">
        <f>IFERROR(IF(AB45="","",IF(AB45&lt;=0.2,"Leve",IF(AB45&lt;=0.4,"Menor",IF(AB45&lt;=0.6,"Moderado",IF(AB45&lt;=0.8,"Mayor","Catastrófico"))))),"")</f>
        <v/>
      </c>
      <c r="AB45" s="16" t="str">
        <f t="shared" si="45"/>
        <v/>
      </c>
      <c r="AC45" s="17" t="str">
        <f>IFERROR(IF(OR(AND(Y45="Muy Baja",AA45="Leve"),AND(Y45="Muy Baja",AA45="Menor"),AND(Y45="Baja",AA45="Leve")),"Bajo",IF(OR(AND(Y45="Muy baja",AA45="Moderado"),AND(Y45="Baja",AA45="Menor"),AND(Y45="Baja",AA45="Moderado"),AND(Y45="Media",AA45="Leve"),AND(Y45="Media",AA45="Menor"),AND(Y45="Media",AA45="Moderado"),AND(Y45="Alta",AA45="Leve"),AND(Y45="Alta",AA45="Menor")),"Moderado",IF(OR(AND(Y45="Muy Baja",AA45="Mayor"),AND(Y45="Baja",AA45="Mayor"),AND(Y45="Media",AA45="Mayor"),AND(Y45="Alta",AA45="Moderado"),AND(Y45="Alta",AA45="Mayor"),AND(Y45="Muy Alta",AA45="Leve"),AND(Y45="Muy Alta",AA45="Menor"),AND(Y45="Muy Alta",AA45="Moderado"),AND(Y45="Muy Alta",AA45="Mayor")),"Alto",IF(OR(AND(Y45="Muy Baja",AA45="Catastrófico"),AND(Y45="Baja",AA45="Catastrófico"),AND(Y45="Media",AA45="Catastrófico"),AND(Y45="Alta",AA45="Catastrófico"),AND(Y45="Muy Alta",AA45="Catastrófico")),"Extremo","")))),"")</f>
        <v/>
      </c>
      <c r="AD45" s="18"/>
      <c r="AE45" s="19"/>
      <c r="AF45" s="21"/>
      <c r="AG45" s="24"/>
      <c r="AH45" s="24"/>
      <c r="AI45" s="19"/>
      <c r="AJ45" s="2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row>
    <row r="46" spans="1:68" ht="151.5" customHeight="1" x14ac:dyDescent="0.3">
      <c r="A46" s="80">
        <v>7</v>
      </c>
      <c r="B46" s="83"/>
      <c r="C46" s="83"/>
      <c r="D46" s="83"/>
      <c r="E46" s="86"/>
      <c r="F46" s="83"/>
      <c r="G46" s="89"/>
      <c r="H46" s="92" t="str">
        <f>IF(G46&lt;=0,"",IF(G46&lt;=2,"Muy Baja",IF(G46&lt;=24,"Baja",IF(G46&lt;=500,"Media",IF(G46&lt;=5000,"Alta","Muy Alta")))))</f>
        <v/>
      </c>
      <c r="I46" s="77" t="str">
        <f>IF(H46="","",IF(H46="Muy Baja",0.2,IF(H46="Baja",0.4,IF(H46="Media",0.6,IF(H46="Alta",0.8,IF(H46="Muy Alta",1,))))))</f>
        <v/>
      </c>
      <c r="J46" s="95"/>
      <c r="K46" s="77">
        <f>IF(NOT(ISERROR(MATCH(J46,'[1]Tabla Impacto'!$B$221:$B$223,0))),'[1]Tabla Impacto'!$F$223&amp;"Por favor no seleccionar los criterios de impacto(Afectación Económica o presupuestal y Pérdida Reputacional)",J46)</f>
        <v>0</v>
      </c>
      <c r="L46" s="92" t="str">
        <f>IF(OR(K46='[1]Tabla Impacto'!$C$11,K46='[1]Tabla Impacto'!$D$11),"Leve",IF(OR(K46='[1]Tabla Impacto'!$C$12,K46='[1]Tabla Impacto'!$D$12),"Menor",IF(OR(K46='[1]Tabla Impacto'!$C$13,K46='[1]Tabla Impacto'!$D$13),"Moderado",IF(OR(K46='[1]Tabla Impacto'!$C$14,K46='[1]Tabla Impacto'!$D$14),"Mayor",IF(OR(K46='[1]Tabla Impacto'!$C$15,K46='[1]Tabla Impacto'!$D$15),"Catastrófico","")))))</f>
        <v/>
      </c>
      <c r="M46" s="77" t="str">
        <f>IF(L46="","",IF(L46="Leve",0.2,IF(L46="Menor",0.4,IF(L46="Moderado",0.6,IF(L46="Mayor",0.8,IF(L46="Catastrófico",1,))))))</f>
        <v/>
      </c>
      <c r="N46" s="74" t="str">
        <f>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9">
        <v>1</v>
      </c>
      <c r="P46" s="10"/>
      <c r="Q46" s="11" t="str">
        <f>IF(OR(R46="Preventivo",R46="Detectivo"),"Probabilidad",IF(R46="Correctivo","Impacto",""))</f>
        <v/>
      </c>
      <c r="R46" s="12"/>
      <c r="S46" s="12"/>
      <c r="T46" s="13" t="str">
        <f>IF(AND(R46="Preventivo",S46="Automático"),"50%",IF(AND(R46="Preventivo",S46="Manual"),"40%",IF(AND(R46="Detectivo",S46="Automático"),"40%",IF(AND(R46="Detectivo",S46="Manual"),"30%",IF(AND(R46="Correctivo",S46="Automático"),"35%",IF(AND(R46="Correctivo",S46="Manual"),"25%",""))))))</f>
        <v/>
      </c>
      <c r="U46" s="12"/>
      <c r="V46" s="12"/>
      <c r="W46" s="12"/>
      <c r="X46" s="14" t="str">
        <f>IFERROR(IF(Q46="Probabilidad",(I46-(+I46*T46)),IF(Q46="Impacto",I46,"")),"")</f>
        <v/>
      </c>
      <c r="Y46" s="15" t="str">
        <f>IFERROR(IF(X46="","",IF(X46&lt;=0.2,"Muy Baja",IF(X46&lt;=0.4,"Baja",IF(X46&lt;=0.6,"Media",IF(X46&lt;=0.8,"Alta","Muy Alta"))))),"")</f>
        <v/>
      </c>
      <c r="Z46" s="16" t="str">
        <f>+X46</f>
        <v/>
      </c>
      <c r="AA46" s="15" t="str">
        <f>IFERROR(IF(AB46="","",IF(AB46&lt;=0.2,"Leve",IF(AB46&lt;=0.4,"Menor",IF(AB46&lt;=0.6,"Moderado",IF(AB46&lt;=0.8,"Mayor","Catastrófico"))))),"")</f>
        <v/>
      </c>
      <c r="AB46" s="16" t="str">
        <f>IFERROR(IF(Q46="Impacto",(M46-(+M46*T46)),IF(Q46="Probabilidad",M46,"")),"")</f>
        <v/>
      </c>
      <c r="AC46" s="17"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18"/>
      <c r="AE46" s="19"/>
      <c r="AF46" s="21"/>
      <c r="AG46" s="24"/>
      <c r="AH46" s="24"/>
      <c r="AI46" s="19"/>
      <c r="AJ46" s="2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row>
    <row r="47" spans="1:68" ht="151.5" customHeight="1" x14ac:dyDescent="0.3">
      <c r="A47" s="81"/>
      <c r="B47" s="84"/>
      <c r="C47" s="84"/>
      <c r="D47" s="84"/>
      <c r="E47" s="87"/>
      <c r="F47" s="84"/>
      <c r="G47" s="90"/>
      <c r="H47" s="93"/>
      <c r="I47" s="78"/>
      <c r="J47" s="96"/>
      <c r="K47" s="78">
        <f t="shared" ref="K47:K51" ca="1" si="47">IF(NOT(ISERROR(MATCH(J47,_xlfn.ANCHORARRAY(E58),0))),I60&amp;"Por favor no seleccionar los criterios de impacto",J47)</f>
        <v>0</v>
      </c>
      <c r="L47" s="93"/>
      <c r="M47" s="78"/>
      <c r="N47" s="75"/>
      <c r="O47" s="9">
        <v>2</v>
      </c>
      <c r="P47" s="10"/>
      <c r="Q47" s="11" t="str">
        <f>IF(OR(R47="Preventivo",R47="Detectivo"),"Probabilidad",IF(R47="Correctivo","Impacto",""))</f>
        <v/>
      </c>
      <c r="R47" s="12"/>
      <c r="S47" s="12"/>
      <c r="T47" s="13" t="str">
        <f t="shared" ref="T47:T51" si="48">IF(AND(R47="Preventivo",S47="Automático"),"50%",IF(AND(R47="Preventivo",S47="Manual"),"40%",IF(AND(R47="Detectivo",S47="Automático"),"40%",IF(AND(R47="Detectivo",S47="Manual"),"30%",IF(AND(R47="Correctivo",S47="Automático"),"35%",IF(AND(R47="Correctivo",S47="Manual"),"25%",""))))))</f>
        <v/>
      </c>
      <c r="U47" s="12"/>
      <c r="V47" s="12"/>
      <c r="W47" s="12"/>
      <c r="X47" s="14" t="str">
        <f>IFERROR(IF(AND(Q46="Probabilidad",Q47="Probabilidad"),(Z46-(+Z46*T47)),IF(Q47="Probabilidad",(I46-(+I46*T47)),IF(Q47="Impacto",Z46,""))),"")</f>
        <v/>
      </c>
      <c r="Y47" s="15" t="str">
        <f t="shared" si="1"/>
        <v/>
      </c>
      <c r="Z47" s="16" t="str">
        <f t="shared" ref="Z47:Z51" si="49">+X47</f>
        <v/>
      </c>
      <c r="AA47" s="15" t="str">
        <f t="shared" si="3"/>
        <v/>
      </c>
      <c r="AB47" s="16" t="str">
        <f>IFERROR(IF(AND(Q46="Impacto",Q47="Impacto"),(AB40-(+AB40*T47)),IF(Q47="Impacto",($M$46-(+$M$46*T47)),IF(Q47="Probabilidad",AB40,""))),"")</f>
        <v/>
      </c>
      <c r="AC47" s="17" t="str">
        <f t="shared" ref="AC47:AC48" si="50">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18"/>
      <c r="AE47" s="19"/>
      <c r="AF47" s="21"/>
      <c r="AG47" s="24"/>
      <c r="AH47" s="24"/>
      <c r="AI47" s="19"/>
      <c r="AJ47" s="2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row>
    <row r="48" spans="1:68" ht="151.5" customHeight="1" x14ac:dyDescent="0.3">
      <c r="A48" s="81"/>
      <c r="B48" s="84"/>
      <c r="C48" s="84"/>
      <c r="D48" s="84"/>
      <c r="E48" s="87"/>
      <c r="F48" s="84"/>
      <c r="G48" s="90"/>
      <c r="H48" s="93"/>
      <c r="I48" s="78"/>
      <c r="J48" s="96"/>
      <c r="K48" s="78">
        <f t="shared" ca="1" si="47"/>
        <v>0</v>
      </c>
      <c r="L48" s="93"/>
      <c r="M48" s="78"/>
      <c r="N48" s="75"/>
      <c r="O48" s="9">
        <v>3</v>
      </c>
      <c r="P48" s="25"/>
      <c r="Q48" s="11" t="str">
        <f>IF(OR(R48="Preventivo",R48="Detectivo"),"Probabilidad",IF(R48="Correctivo","Impacto",""))</f>
        <v/>
      </c>
      <c r="R48" s="12"/>
      <c r="S48" s="12"/>
      <c r="T48" s="13" t="str">
        <f t="shared" si="48"/>
        <v/>
      </c>
      <c r="U48" s="12"/>
      <c r="V48" s="12"/>
      <c r="W48" s="12"/>
      <c r="X48" s="14" t="str">
        <f>IFERROR(IF(AND(Q47="Probabilidad",Q48="Probabilidad"),(Z47-(+Z47*T48)),IF(AND(Q47="Impacto",Q48="Probabilidad"),(Z46-(+Z46*T48)),IF(Q48="Impacto",Z47,""))),"")</f>
        <v/>
      </c>
      <c r="Y48" s="15" t="str">
        <f t="shared" si="1"/>
        <v/>
      </c>
      <c r="Z48" s="16" t="str">
        <f t="shared" si="49"/>
        <v/>
      </c>
      <c r="AA48" s="15" t="str">
        <f t="shared" si="3"/>
        <v/>
      </c>
      <c r="AB48" s="16" t="str">
        <f>IFERROR(IF(AND(Q47="Impacto",Q48="Impacto"),(AB47-(+AB47*T48)),IF(AND(Q47="Probabilidad",Q48="Impacto"),(AB46-(+AB46*T48)),IF(Q48="Probabilidad",AB47,""))),"")</f>
        <v/>
      </c>
      <c r="AC48" s="17" t="str">
        <f t="shared" si="50"/>
        <v/>
      </c>
      <c r="AD48" s="18"/>
      <c r="AE48" s="19"/>
      <c r="AF48" s="21"/>
      <c r="AG48" s="24"/>
      <c r="AH48" s="24"/>
      <c r="AI48" s="19"/>
      <c r="AJ48" s="2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row>
    <row r="49" spans="1:68" ht="151.5" customHeight="1" x14ac:dyDescent="0.3">
      <c r="A49" s="81"/>
      <c r="B49" s="84"/>
      <c r="C49" s="84"/>
      <c r="D49" s="84"/>
      <c r="E49" s="87"/>
      <c r="F49" s="84"/>
      <c r="G49" s="90"/>
      <c r="H49" s="93"/>
      <c r="I49" s="78"/>
      <c r="J49" s="96"/>
      <c r="K49" s="78">
        <f t="shared" ca="1" si="47"/>
        <v>0</v>
      </c>
      <c r="L49" s="93"/>
      <c r="M49" s="78"/>
      <c r="N49" s="75"/>
      <c r="O49" s="9">
        <v>4</v>
      </c>
      <c r="P49" s="10"/>
      <c r="Q49" s="11" t="str">
        <f t="shared" ref="Q49:Q51" si="51">IF(OR(R49="Preventivo",R49="Detectivo"),"Probabilidad",IF(R49="Correctivo","Impacto",""))</f>
        <v/>
      </c>
      <c r="R49" s="12"/>
      <c r="S49" s="12"/>
      <c r="T49" s="13" t="str">
        <f t="shared" si="48"/>
        <v/>
      </c>
      <c r="U49" s="12"/>
      <c r="V49" s="12"/>
      <c r="W49" s="12"/>
      <c r="X49" s="14" t="str">
        <f t="shared" ref="X49:X51" si="52">IFERROR(IF(AND(Q48="Probabilidad",Q49="Probabilidad"),(Z48-(+Z48*T49)),IF(AND(Q48="Impacto",Q49="Probabilidad"),(Z47-(+Z47*T49)),IF(Q49="Impacto",Z48,""))),"")</f>
        <v/>
      </c>
      <c r="Y49" s="15" t="str">
        <f t="shared" si="1"/>
        <v/>
      </c>
      <c r="Z49" s="16" t="str">
        <f t="shared" si="49"/>
        <v/>
      </c>
      <c r="AA49" s="15" t="str">
        <f t="shared" si="3"/>
        <v/>
      </c>
      <c r="AB49" s="16" t="str">
        <f t="shared" ref="AB49:AB51" si="53">IFERROR(IF(AND(Q48="Impacto",Q49="Impacto"),(AB48-(+AB48*T49)),IF(AND(Q48="Probabilidad",Q49="Impacto"),(AB47-(+AB47*T49)),IF(Q49="Probabilidad",AB48,""))),"")</f>
        <v/>
      </c>
      <c r="AC49" s="17" t="str">
        <f>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18"/>
      <c r="AE49" s="19"/>
      <c r="AF49" s="21"/>
      <c r="AG49" s="24"/>
      <c r="AH49" s="24"/>
      <c r="AI49" s="19"/>
      <c r="AJ49" s="2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row>
    <row r="50" spans="1:68" ht="151.5" customHeight="1" x14ac:dyDescent="0.3">
      <c r="A50" s="81"/>
      <c r="B50" s="84"/>
      <c r="C50" s="84"/>
      <c r="D50" s="84"/>
      <c r="E50" s="87"/>
      <c r="F50" s="84"/>
      <c r="G50" s="90"/>
      <c r="H50" s="93"/>
      <c r="I50" s="78"/>
      <c r="J50" s="96"/>
      <c r="K50" s="78">
        <f t="shared" ca="1" si="47"/>
        <v>0</v>
      </c>
      <c r="L50" s="93"/>
      <c r="M50" s="78"/>
      <c r="N50" s="75"/>
      <c r="O50" s="9">
        <v>5</v>
      </c>
      <c r="P50" s="10"/>
      <c r="Q50" s="11" t="str">
        <f t="shared" si="51"/>
        <v/>
      </c>
      <c r="R50" s="12"/>
      <c r="S50" s="12"/>
      <c r="T50" s="13" t="str">
        <f t="shared" si="48"/>
        <v/>
      </c>
      <c r="U50" s="12"/>
      <c r="V50" s="12"/>
      <c r="W50" s="12"/>
      <c r="X50" s="14" t="str">
        <f t="shared" si="52"/>
        <v/>
      </c>
      <c r="Y50" s="15" t="str">
        <f t="shared" si="1"/>
        <v/>
      </c>
      <c r="Z50" s="16" t="str">
        <f t="shared" si="49"/>
        <v/>
      </c>
      <c r="AA50" s="15" t="str">
        <f t="shared" si="3"/>
        <v/>
      </c>
      <c r="AB50" s="16" t="str">
        <f t="shared" si="53"/>
        <v/>
      </c>
      <c r="AC50" s="17" t="str">
        <f t="shared" ref="AC50:AC51" si="54">IFERROR(IF(OR(AND(Y50="Muy Baja",AA50="Leve"),AND(Y50="Muy Baja",AA50="Menor"),AND(Y50="Baja",AA50="Leve")),"Bajo",IF(OR(AND(Y50="Muy baja",AA50="Moderado"),AND(Y50="Baja",AA50="Menor"),AND(Y50="Baja",AA50="Moderado"),AND(Y50="Media",AA50="Leve"),AND(Y50="Media",AA50="Menor"),AND(Y50="Media",AA50="Moderado"),AND(Y50="Alta",AA50="Leve"),AND(Y50="Alta",AA50="Menor")),"Moderado",IF(OR(AND(Y50="Muy Baja",AA50="Mayor"),AND(Y50="Baja",AA50="Mayor"),AND(Y50="Media",AA50="Mayor"),AND(Y50="Alta",AA50="Moderado"),AND(Y50="Alta",AA50="Mayor"),AND(Y50="Muy Alta",AA50="Leve"),AND(Y50="Muy Alta",AA50="Menor"),AND(Y50="Muy Alta",AA50="Moderado"),AND(Y50="Muy Alta",AA50="Mayor")),"Alto",IF(OR(AND(Y50="Muy Baja",AA50="Catastrófico"),AND(Y50="Baja",AA50="Catastrófico"),AND(Y50="Media",AA50="Catastrófico"),AND(Y50="Alta",AA50="Catastrófico"),AND(Y50="Muy Alta",AA50="Catastrófico")),"Extremo","")))),"")</f>
        <v/>
      </c>
      <c r="AD50" s="18"/>
      <c r="AE50" s="19"/>
      <c r="AF50" s="21"/>
      <c r="AG50" s="24"/>
      <c r="AH50" s="24"/>
      <c r="AI50" s="19"/>
      <c r="AJ50" s="2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row>
    <row r="51" spans="1:68" ht="151.5" customHeight="1" x14ac:dyDescent="0.3">
      <c r="A51" s="82"/>
      <c r="B51" s="85"/>
      <c r="C51" s="85"/>
      <c r="D51" s="85"/>
      <c r="E51" s="88"/>
      <c r="F51" s="85"/>
      <c r="G51" s="91"/>
      <c r="H51" s="94"/>
      <c r="I51" s="79"/>
      <c r="J51" s="97"/>
      <c r="K51" s="79">
        <f t="shared" ca="1" si="47"/>
        <v>0</v>
      </c>
      <c r="L51" s="94"/>
      <c r="M51" s="79"/>
      <c r="N51" s="76"/>
      <c r="O51" s="9">
        <v>6</v>
      </c>
      <c r="P51" s="10"/>
      <c r="Q51" s="11" t="str">
        <f t="shared" si="51"/>
        <v/>
      </c>
      <c r="R51" s="12"/>
      <c r="S51" s="12"/>
      <c r="T51" s="13" t="str">
        <f t="shared" si="48"/>
        <v/>
      </c>
      <c r="U51" s="12"/>
      <c r="V51" s="12"/>
      <c r="W51" s="12"/>
      <c r="X51" s="14" t="str">
        <f t="shared" si="52"/>
        <v/>
      </c>
      <c r="Y51" s="15" t="str">
        <f t="shared" si="1"/>
        <v/>
      </c>
      <c r="Z51" s="16" t="str">
        <f t="shared" si="49"/>
        <v/>
      </c>
      <c r="AA51" s="15" t="str">
        <f t="shared" si="3"/>
        <v/>
      </c>
      <c r="AB51" s="16" t="str">
        <f t="shared" si="53"/>
        <v/>
      </c>
      <c r="AC51" s="17" t="str">
        <f t="shared" si="54"/>
        <v/>
      </c>
      <c r="AD51" s="18"/>
      <c r="AE51" s="19"/>
      <c r="AF51" s="21"/>
      <c r="AG51" s="24"/>
      <c r="AH51" s="24"/>
      <c r="AI51" s="19"/>
      <c r="AJ51" s="2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row>
    <row r="52" spans="1:68" ht="151.5" customHeight="1" x14ac:dyDescent="0.3">
      <c r="A52" s="80">
        <v>8</v>
      </c>
      <c r="B52" s="83"/>
      <c r="C52" s="83"/>
      <c r="D52" s="83"/>
      <c r="E52" s="86"/>
      <c r="F52" s="83"/>
      <c r="G52" s="89"/>
      <c r="H52" s="92" t="str">
        <f>IF(G52&lt;=0,"",IF(G52&lt;=2,"Muy Baja",IF(G52&lt;=24,"Baja",IF(G52&lt;=500,"Media",IF(G52&lt;=5000,"Alta","Muy Alta")))))</f>
        <v/>
      </c>
      <c r="I52" s="77" t="str">
        <f>IF(H52="","",IF(H52="Muy Baja",0.2,IF(H52="Baja",0.4,IF(H52="Media",0.6,IF(H52="Alta",0.8,IF(H52="Muy Alta",1,))))))</f>
        <v/>
      </c>
      <c r="J52" s="95"/>
      <c r="K52" s="77">
        <f>IF(NOT(ISERROR(MATCH(J52,'[1]Tabla Impacto'!$B$221:$B$223,0))),'[1]Tabla Impacto'!$F$223&amp;"Por favor no seleccionar los criterios de impacto(Afectación Económica o presupuestal y Pérdida Reputacional)",J52)</f>
        <v>0</v>
      </c>
      <c r="L52" s="92" t="str">
        <f>IF(OR(K52='[1]Tabla Impacto'!$C$11,K52='[1]Tabla Impacto'!$D$11),"Leve",IF(OR(K52='[1]Tabla Impacto'!$C$12,K52='[1]Tabla Impacto'!$D$12),"Menor",IF(OR(K52='[1]Tabla Impacto'!$C$13,K52='[1]Tabla Impacto'!$D$13),"Moderado",IF(OR(K52='[1]Tabla Impacto'!$C$14,K52='[1]Tabla Impacto'!$D$14),"Mayor",IF(OR(K52='[1]Tabla Impacto'!$C$15,K52='[1]Tabla Impacto'!$D$15),"Catastrófico","")))))</f>
        <v/>
      </c>
      <c r="M52" s="77" t="str">
        <f>IF(L52="","",IF(L52="Leve",0.2,IF(L52="Menor",0.4,IF(L52="Moderado",0.6,IF(L52="Mayor",0.8,IF(L52="Catastrófico",1,))))))</f>
        <v/>
      </c>
      <c r="N52" s="74" t="str">
        <f>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9">
        <v>1</v>
      </c>
      <c r="P52" s="10"/>
      <c r="Q52" s="11" t="str">
        <f>IF(OR(R52="Preventivo",R52="Detectivo"),"Probabilidad",IF(R52="Correctivo","Impacto",""))</f>
        <v/>
      </c>
      <c r="R52" s="12"/>
      <c r="S52" s="12"/>
      <c r="T52" s="13" t="str">
        <f>IF(AND(R52="Preventivo",S52="Automático"),"50%",IF(AND(R52="Preventivo",S52="Manual"),"40%",IF(AND(R52="Detectivo",S52="Automático"),"40%",IF(AND(R52="Detectivo",S52="Manual"),"30%",IF(AND(R52="Correctivo",S52="Automático"),"35%",IF(AND(R52="Correctivo",S52="Manual"),"25%",""))))))</f>
        <v/>
      </c>
      <c r="U52" s="12"/>
      <c r="V52" s="12"/>
      <c r="W52" s="12"/>
      <c r="X52" s="14" t="str">
        <f>IFERROR(IF(Q52="Probabilidad",(I52-(+I52*T52)),IF(Q52="Impacto",I52,"")),"")</f>
        <v/>
      </c>
      <c r="Y52" s="15" t="str">
        <f>IFERROR(IF(X52="","",IF(X52&lt;=0.2,"Muy Baja",IF(X52&lt;=0.4,"Baja",IF(X52&lt;=0.6,"Media",IF(X52&lt;=0.8,"Alta","Muy Alta"))))),"")</f>
        <v/>
      </c>
      <c r="Z52" s="16" t="str">
        <f>+X52</f>
        <v/>
      </c>
      <c r="AA52" s="15" t="str">
        <f>IFERROR(IF(AB52="","",IF(AB52&lt;=0.2,"Leve",IF(AB52&lt;=0.4,"Menor",IF(AB52&lt;=0.6,"Moderado",IF(AB52&lt;=0.8,"Mayor","Catastrófico"))))),"")</f>
        <v/>
      </c>
      <c r="AB52" s="16" t="str">
        <f>IFERROR(IF(Q52="Impacto",(M52-(+M52*T52)),IF(Q52="Probabilidad",M52,"")),"")</f>
        <v/>
      </c>
      <c r="AC52" s="17" t="str">
        <f>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18"/>
      <c r="AE52" s="19"/>
      <c r="AF52" s="21"/>
      <c r="AG52" s="24"/>
      <c r="AH52" s="24"/>
      <c r="AI52" s="19"/>
      <c r="AJ52" s="2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row>
    <row r="53" spans="1:68" ht="151.5" customHeight="1" x14ac:dyDescent="0.3">
      <c r="A53" s="81"/>
      <c r="B53" s="84"/>
      <c r="C53" s="84"/>
      <c r="D53" s="84"/>
      <c r="E53" s="87"/>
      <c r="F53" s="84"/>
      <c r="G53" s="90"/>
      <c r="H53" s="93"/>
      <c r="I53" s="78"/>
      <c r="J53" s="96"/>
      <c r="K53" s="78">
        <f ca="1">IF(NOT(ISERROR(MATCH(J53,_xlfn.ANCHORARRAY(E64),0))),I66&amp;"Por favor no seleccionar los criterios de impacto",J53)</f>
        <v>0</v>
      </c>
      <c r="L53" s="93"/>
      <c r="M53" s="78"/>
      <c r="N53" s="75"/>
      <c r="O53" s="9">
        <v>2</v>
      </c>
      <c r="P53" s="10"/>
      <c r="Q53" s="11" t="str">
        <f>IF(OR(R53="Preventivo",R53="Detectivo"),"Probabilidad",IF(R53="Correctivo","Impacto",""))</f>
        <v/>
      </c>
      <c r="R53" s="12"/>
      <c r="S53" s="12"/>
      <c r="T53" s="13" t="str">
        <f t="shared" ref="T53:T57" si="55">IF(AND(R53="Preventivo",S53="Automático"),"50%",IF(AND(R53="Preventivo",S53="Manual"),"40%",IF(AND(R53="Detectivo",S53="Automático"),"40%",IF(AND(R53="Detectivo",S53="Manual"),"30%",IF(AND(R53="Correctivo",S53="Automático"),"35%",IF(AND(R53="Correctivo",S53="Manual"),"25%",""))))))</f>
        <v/>
      </c>
      <c r="U53" s="12"/>
      <c r="V53" s="12"/>
      <c r="W53" s="12"/>
      <c r="X53" s="14" t="str">
        <f>IFERROR(IF(AND(Q52="Probabilidad",Q53="Probabilidad"),(Z52-(+Z52*T53)),IF(Q53="Probabilidad",(I52-(+I52*T53)),IF(Q53="Impacto",Z52,""))),"")</f>
        <v/>
      </c>
      <c r="Y53" s="15" t="str">
        <f t="shared" si="1"/>
        <v/>
      </c>
      <c r="Z53" s="16" t="str">
        <f t="shared" ref="Z53:Z57" si="56">+X53</f>
        <v/>
      </c>
      <c r="AA53" s="15" t="str">
        <f t="shared" si="3"/>
        <v/>
      </c>
      <c r="AB53" s="16" t="str">
        <f>IFERROR(IF(AND(Q52="Impacto",Q53="Impacto"),(AB46-(+AB46*T53)),IF(Q53="Impacto",($M$52-(+$M$52*T53)),IF(Q53="Probabilidad",AB46,""))),"")</f>
        <v/>
      </c>
      <c r="AC53" s="17" t="str">
        <f t="shared" ref="AC53:AC54" si="57">IFERROR(IF(OR(AND(Y53="Muy Baja",AA53="Leve"),AND(Y53="Muy Baja",AA53="Menor"),AND(Y53="Baja",AA53="Leve")),"Bajo",IF(OR(AND(Y53="Muy baja",AA53="Moderado"),AND(Y53="Baja",AA53="Menor"),AND(Y53="Baja",AA53="Moderado"),AND(Y53="Media",AA53="Leve"),AND(Y53="Media",AA53="Menor"),AND(Y53="Media",AA53="Moderado"),AND(Y53="Alta",AA53="Leve"),AND(Y53="Alta",AA53="Menor")),"Moderado",IF(OR(AND(Y53="Muy Baja",AA53="Mayor"),AND(Y53="Baja",AA53="Mayor"),AND(Y53="Media",AA53="Mayor"),AND(Y53="Alta",AA53="Moderado"),AND(Y53="Alta",AA53="Mayor"),AND(Y53="Muy Alta",AA53="Leve"),AND(Y53="Muy Alta",AA53="Menor"),AND(Y53="Muy Alta",AA53="Moderado"),AND(Y53="Muy Alta",AA53="Mayor")),"Alto",IF(OR(AND(Y53="Muy Baja",AA53="Catastrófico"),AND(Y53="Baja",AA53="Catastrófico"),AND(Y53="Media",AA53="Catastrófico"),AND(Y53="Alta",AA53="Catastrófico"),AND(Y53="Muy Alta",AA53="Catastrófico")),"Extremo","")))),"")</f>
        <v/>
      </c>
      <c r="AD53" s="18"/>
      <c r="AE53" s="19"/>
      <c r="AF53" s="21"/>
      <c r="AG53" s="24"/>
      <c r="AH53" s="24"/>
      <c r="AI53" s="19"/>
      <c r="AJ53" s="2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row>
    <row r="54" spans="1:68" ht="151.5" customHeight="1" x14ac:dyDescent="0.3">
      <c r="A54" s="81"/>
      <c r="B54" s="84"/>
      <c r="C54" s="84"/>
      <c r="D54" s="84"/>
      <c r="E54" s="87"/>
      <c r="F54" s="84"/>
      <c r="G54" s="90"/>
      <c r="H54" s="93"/>
      <c r="I54" s="78"/>
      <c r="J54" s="96"/>
      <c r="K54" s="78">
        <f ca="1">IF(NOT(ISERROR(MATCH(J54,_xlfn.ANCHORARRAY(E65),0))),I67&amp;"Por favor no seleccionar los criterios de impacto",J54)</f>
        <v>0</v>
      </c>
      <c r="L54" s="93"/>
      <c r="M54" s="78"/>
      <c r="N54" s="75"/>
      <c r="O54" s="9">
        <v>3</v>
      </c>
      <c r="P54" s="25"/>
      <c r="Q54" s="11" t="str">
        <f>IF(OR(R54="Preventivo",R54="Detectivo"),"Probabilidad",IF(R54="Correctivo","Impacto",""))</f>
        <v/>
      </c>
      <c r="R54" s="12"/>
      <c r="S54" s="12"/>
      <c r="T54" s="13" t="str">
        <f t="shared" si="55"/>
        <v/>
      </c>
      <c r="U54" s="12"/>
      <c r="V54" s="12"/>
      <c r="W54" s="12"/>
      <c r="X54" s="14" t="str">
        <f>IFERROR(IF(AND(Q53="Probabilidad",Q54="Probabilidad"),(Z53-(+Z53*T54)),IF(AND(Q53="Impacto",Q54="Probabilidad"),(Z52-(+Z52*T54)),IF(Q54="Impacto",Z53,""))),"")</f>
        <v/>
      </c>
      <c r="Y54" s="15" t="str">
        <f t="shared" si="1"/>
        <v/>
      </c>
      <c r="Z54" s="16" t="str">
        <f t="shared" si="56"/>
        <v/>
      </c>
      <c r="AA54" s="15" t="str">
        <f t="shared" si="3"/>
        <v/>
      </c>
      <c r="AB54" s="16" t="str">
        <f>IFERROR(IF(AND(Q53="Impacto",Q54="Impacto"),(AB53-(+AB53*T54)),IF(AND(Q53="Probabilidad",Q54="Impacto"),(AB52-(+AB52*T54)),IF(Q54="Probabilidad",AB53,""))),"")</f>
        <v/>
      </c>
      <c r="AC54" s="17" t="str">
        <f t="shared" si="57"/>
        <v/>
      </c>
      <c r="AD54" s="18"/>
      <c r="AE54" s="19"/>
      <c r="AF54" s="21"/>
      <c r="AG54" s="24"/>
      <c r="AH54" s="24"/>
      <c r="AI54" s="19"/>
      <c r="AJ54" s="2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row>
    <row r="55" spans="1:68" ht="151.5" customHeight="1" x14ac:dyDescent="0.3">
      <c r="A55" s="81"/>
      <c r="B55" s="84"/>
      <c r="C55" s="84"/>
      <c r="D55" s="84"/>
      <c r="E55" s="87"/>
      <c r="F55" s="84"/>
      <c r="G55" s="90"/>
      <c r="H55" s="93"/>
      <c r="I55" s="78"/>
      <c r="J55" s="96"/>
      <c r="K55" s="78">
        <f ca="1">IF(NOT(ISERROR(MATCH(J55,_xlfn.ANCHORARRAY(E66),0))),I68&amp;"Por favor no seleccionar los criterios de impacto",J55)</f>
        <v>0</v>
      </c>
      <c r="L55" s="93"/>
      <c r="M55" s="78"/>
      <c r="N55" s="75"/>
      <c r="O55" s="9">
        <v>4</v>
      </c>
      <c r="P55" s="10"/>
      <c r="Q55" s="11" t="str">
        <f t="shared" ref="Q55:Q57" si="58">IF(OR(R55="Preventivo",R55="Detectivo"),"Probabilidad",IF(R55="Correctivo","Impacto",""))</f>
        <v/>
      </c>
      <c r="R55" s="12"/>
      <c r="S55" s="12"/>
      <c r="T55" s="13" t="str">
        <f t="shared" si="55"/>
        <v/>
      </c>
      <c r="U55" s="12"/>
      <c r="V55" s="12"/>
      <c r="W55" s="12"/>
      <c r="X55" s="14" t="str">
        <f t="shared" ref="X55:X57" si="59">IFERROR(IF(AND(Q54="Probabilidad",Q55="Probabilidad"),(Z54-(+Z54*T55)),IF(AND(Q54="Impacto",Q55="Probabilidad"),(Z53-(+Z53*T55)),IF(Q55="Impacto",Z54,""))),"")</f>
        <v/>
      </c>
      <c r="Y55" s="15" t="str">
        <f t="shared" si="1"/>
        <v/>
      </c>
      <c r="Z55" s="16" t="str">
        <f t="shared" si="56"/>
        <v/>
      </c>
      <c r="AA55" s="15" t="str">
        <f t="shared" si="3"/>
        <v/>
      </c>
      <c r="AB55" s="16" t="str">
        <f t="shared" ref="AB55:AB57" si="60">IFERROR(IF(AND(Q54="Impacto",Q55="Impacto"),(AB54-(+AB54*T55)),IF(AND(Q54="Probabilidad",Q55="Impacto"),(AB53-(+AB53*T55)),IF(Q55="Probabilidad",AB54,""))),"")</f>
        <v/>
      </c>
      <c r="AC55" s="17" t="str">
        <f>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18"/>
      <c r="AE55" s="19"/>
      <c r="AF55" s="21"/>
      <c r="AG55" s="24"/>
      <c r="AH55" s="24"/>
      <c r="AI55" s="19"/>
      <c r="AJ55" s="2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row>
    <row r="56" spans="1:68" ht="151.5" customHeight="1" x14ac:dyDescent="0.3">
      <c r="A56" s="81"/>
      <c r="B56" s="84"/>
      <c r="C56" s="84"/>
      <c r="D56" s="84"/>
      <c r="E56" s="87"/>
      <c r="F56" s="84"/>
      <c r="G56" s="90"/>
      <c r="H56" s="93"/>
      <c r="I56" s="78"/>
      <c r="J56" s="96"/>
      <c r="K56" s="78">
        <f ca="1">IF(NOT(ISERROR(MATCH(J56,_xlfn.ANCHORARRAY(E67),0))),I69&amp;"Por favor no seleccionar los criterios de impacto",J56)</f>
        <v>0</v>
      </c>
      <c r="L56" s="93"/>
      <c r="M56" s="78"/>
      <c r="N56" s="75"/>
      <c r="O56" s="9">
        <v>5</v>
      </c>
      <c r="P56" s="10"/>
      <c r="Q56" s="11" t="str">
        <f t="shared" si="58"/>
        <v/>
      </c>
      <c r="R56" s="12"/>
      <c r="S56" s="12"/>
      <c r="T56" s="13" t="str">
        <f t="shared" si="55"/>
        <v/>
      </c>
      <c r="U56" s="12"/>
      <c r="V56" s="12"/>
      <c r="W56" s="12"/>
      <c r="X56" s="14" t="str">
        <f t="shared" si="59"/>
        <v/>
      </c>
      <c r="Y56" s="15" t="str">
        <f t="shared" si="1"/>
        <v/>
      </c>
      <c r="Z56" s="16" t="str">
        <f t="shared" si="56"/>
        <v/>
      </c>
      <c r="AA56" s="15" t="str">
        <f t="shared" si="3"/>
        <v/>
      </c>
      <c r="AB56" s="16" t="str">
        <f t="shared" si="60"/>
        <v/>
      </c>
      <c r="AC56" s="17" t="str">
        <f t="shared" ref="AC56:AC57" si="61">IFERROR(IF(OR(AND(Y56="Muy Baja",AA56="Leve"),AND(Y56="Muy Baja",AA56="Menor"),AND(Y56="Baja",AA56="Leve")),"Bajo",IF(OR(AND(Y56="Muy baja",AA56="Moderado"),AND(Y56="Baja",AA56="Menor"),AND(Y56="Baja",AA56="Moderado"),AND(Y56="Media",AA56="Leve"),AND(Y56="Media",AA56="Menor"),AND(Y56="Media",AA56="Moderado"),AND(Y56="Alta",AA56="Leve"),AND(Y56="Alta",AA56="Menor")),"Moderado",IF(OR(AND(Y56="Muy Baja",AA56="Mayor"),AND(Y56="Baja",AA56="Mayor"),AND(Y56="Media",AA56="Mayor"),AND(Y56="Alta",AA56="Moderado"),AND(Y56="Alta",AA56="Mayor"),AND(Y56="Muy Alta",AA56="Leve"),AND(Y56="Muy Alta",AA56="Menor"),AND(Y56="Muy Alta",AA56="Moderado"),AND(Y56="Muy Alta",AA56="Mayor")),"Alto",IF(OR(AND(Y56="Muy Baja",AA56="Catastrófico"),AND(Y56="Baja",AA56="Catastrófico"),AND(Y56="Media",AA56="Catastrófico"),AND(Y56="Alta",AA56="Catastrófico"),AND(Y56="Muy Alta",AA56="Catastrófico")),"Extremo","")))),"")</f>
        <v/>
      </c>
      <c r="AD56" s="18"/>
      <c r="AE56" s="19"/>
      <c r="AF56" s="21"/>
      <c r="AG56" s="24"/>
      <c r="AH56" s="24"/>
      <c r="AI56" s="19"/>
      <c r="AJ56" s="2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row>
    <row r="57" spans="1:68" ht="151.5" customHeight="1" x14ac:dyDescent="0.3">
      <c r="A57" s="82"/>
      <c r="B57" s="85"/>
      <c r="C57" s="85"/>
      <c r="D57" s="85"/>
      <c r="E57" s="88"/>
      <c r="F57" s="85"/>
      <c r="G57" s="91"/>
      <c r="H57" s="94"/>
      <c r="I57" s="79"/>
      <c r="J57" s="97"/>
      <c r="K57" s="79">
        <f ca="1">IF(NOT(ISERROR(MATCH(J57,_xlfn.ANCHORARRAY(E68),0))),I70&amp;"Por favor no seleccionar los criterios de impacto",J57)</f>
        <v>0</v>
      </c>
      <c r="L57" s="94"/>
      <c r="M57" s="79"/>
      <c r="N57" s="76"/>
      <c r="O57" s="9">
        <v>6</v>
      </c>
      <c r="P57" s="10"/>
      <c r="Q57" s="11" t="str">
        <f t="shared" si="58"/>
        <v/>
      </c>
      <c r="R57" s="12"/>
      <c r="S57" s="12"/>
      <c r="T57" s="13" t="str">
        <f t="shared" si="55"/>
        <v/>
      </c>
      <c r="U57" s="12"/>
      <c r="V57" s="12"/>
      <c r="W57" s="12"/>
      <c r="X57" s="14" t="str">
        <f t="shared" si="59"/>
        <v/>
      </c>
      <c r="Y57" s="15" t="str">
        <f t="shared" si="1"/>
        <v/>
      </c>
      <c r="Z57" s="16" t="str">
        <f t="shared" si="56"/>
        <v/>
      </c>
      <c r="AA57" s="15" t="str">
        <f t="shared" si="3"/>
        <v/>
      </c>
      <c r="AB57" s="16" t="str">
        <f t="shared" si="60"/>
        <v/>
      </c>
      <c r="AC57" s="17" t="str">
        <f t="shared" si="61"/>
        <v/>
      </c>
      <c r="AD57" s="18"/>
      <c r="AE57" s="19"/>
      <c r="AF57" s="21"/>
      <c r="AG57" s="24"/>
      <c r="AH57" s="24"/>
      <c r="AI57" s="19"/>
      <c r="AJ57" s="2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row>
    <row r="58" spans="1:68" ht="151.5" customHeight="1" x14ac:dyDescent="0.3">
      <c r="A58" s="80">
        <v>9</v>
      </c>
      <c r="B58" s="83"/>
      <c r="C58" s="83"/>
      <c r="D58" s="83"/>
      <c r="E58" s="86"/>
      <c r="F58" s="83"/>
      <c r="G58" s="89"/>
      <c r="H58" s="92" t="str">
        <f>IF(G58&lt;=0,"",IF(G58&lt;=2,"Muy Baja",IF(G58&lt;=24,"Baja",IF(G58&lt;=500,"Media",IF(G58&lt;=5000,"Alta","Muy Alta")))))</f>
        <v/>
      </c>
      <c r="I58" s="77" t="str">
        <f>IF(H58="","",IF(H58="Muy Baja",0.2,IF(H58="Baja",0.4,IF(H58="Media",0.6,IF(H58="Alta",0.8,IF(H58="Muy Alta",1,))))))</f>
        <v/>
      </c>
      <c r="J58" s="95"/>
      <c r="K58" s="77">
        <f>IF(NOT(ISERROR(MATCH(J58,'[1]Tabla Impacto'!$B$221:$B$223,0))),'[1]Tabla Impacto'!$F$223&amp;"Por favor no seleccionar los criterios de impacto(Afectación Económica o presupuestal y Pérdida Reputacional)",J58)</f>
        <v>0</v>
      </c>
      <c r="L58" s="92" t="str">
        <f>IF(OR(K58='[1]Tabla Impacto'!$C$11,K58='[1]Tabla Impacto'!$D$11),"Leve",IF(OR(K58='[1]Tabla Impacto'!$C$12,K58='[1]Tabla Impacto'!$D$12),"Menor",IF(OR(K58='[1]Tabla Impacto'!$C$13,K58='[1]Tabla Impacto'!$D$13),"Moderado",IF(OR(K58='[1]Tabla Impacto'!$C$14,K58='[1]Tabla Impacto'!$D$14),"Mayor",IF(OR(K58='[1]Tabla Impacto'!$C$15,K58='[1]Tabla Impacto'!$D$15),"Catastrófico","")))))</f>
        <v/>
      </c>
      <c r="M58" s="77" t="str">
        <f>IF(L58="","",IF(L58="Leve",0.2,IF(L58="Menor",0.4,IF(L58="Moderado",0.6,IF(L58="Mayor",0.8,IF(L58="Catastrófico",1,))))))</f>
        <v/>
      </c>
      <c r="N58" s="74" t="str">
        <f>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9">
        <v>1</v>
      </c>
      <c r="P58" s="10"/>
      <c r="Q58" s="11" t="str">
        <f>IF(OR(R58="Preventivo",R58="Detectivo"),"Probabilidad",IF(R58="Correctivo","Impacto",""))</f>
        <v/>
      </c>
      <c r="R58" s="12"/>
      <c r="S58" s="12"/>
      <c r="T58" s="13" t="str">
        <f>IF(AND(R58="Preventivo",S58="Automático"),"50%",IF(AND(R58="Preventivo",S58="Manual"),"40%",IF(AND(R58="Detectivo",S58="Automático"),"40%",IF(AND(R58="Detectivo",S58="Manual"),"30%",IF(AND(R58="Correctivo",S58="Automático"),"35%",IF(AND(R58="Correctivo",S58="Manual"),"25%",""))))))</f>
        <v/>
      </c>
      <c r="U58" s="12"/>
      <c r="V58" s="12"/>
      <c r="W58" s="12"/>
      <c r="X58" s="14" t="str">
        <f>IFERROR(IF(Q58="Probabilidad",(I58-(+I58*T58)),IF(Q58="Impacto",I58,"")),"")</f>
        <v/>
      </c>
      <c r="Y58" s="15" t="str">
        <f>IFERROR(IF(X58="","",IF(X58&lt;=0.2,"Muy Baja",IF(X58&lt;=0.4,"Baja",IF(X58&lt;=0.6,"Media",IF(X58&lt;=0.8,"Alta","Muy Alta"))))),"")</f>
        <v/>
      </c>
      <c r="Z58" s="16" t="str">
        <f>+X58</f>
        <v/>
      </c>
      <c r="AA58" s="15" t="str">
        <f>IFERROR(IF(AB58="","",IF(AB58&lt;=0.2,"Leve",IF(AB58&lt;=0.4,"Menor",IF(AB58&lt;=0.6,"Moderado",IF(AB58&lt;=0.8,"Mayor","Catastrófico"))))),"")</f>
        <v/>
      </c>
      <c r="AB58" s="16" t="str">
        <f>IFERROR(IF(Q58="Impacto",(M58-(+M58*T58)),IF(Q58="Probabilidad",M58,"")),"")</f>
        <v/>
      </c>
      <c r="AC58" s="17" t="str">
        <f>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18"/>
      <c r="AE58" s="19"/>
      <c r="AF58" s="21"/>
      <c r="AG58" s="24"/>
      <c r="AH58" s="24"/>
      <c r="AI58" s="19"/>
      <c r="AJ58" s="2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row>
    <row r="59" spans="1:68" ht="151.5" customHeight="1" x14ac:dyDescent="0.3">
      <c r="A59" s="81"/>
      <c r="B59" s="84"/>
      <c r="C59" s="84"/>
      <c r="D59" s="84"/>
      <c r="E59" s="87"/>
      <c r="F59" s="84"/>
      <c r="G59" s="90"/>
      <c r="H59" s="93"/>
      <c r="I59" s="78"/>
      <c r="J59" s="96"/>
      <c r="K59" s="78">
        <f ca="1">IF(NOT(ISERROR(MATCH(J59,_xlfn.ANCHORARRAY(E70),0))),I72&amp;"Por favor no seleccionar los criterios de impacto",J59)</f>
        <v>0</v>
      </c>
      <c r="L59" s="93"/>
      <c r="M59" s="78"/>
      <c r="N59" s="75"/>
      <c r="O59" s="9">
        <v>2</v>
      </c>
      <c r="P59" s="10"/>
      <c r="Q59" s="11" t="str">
        <f>IF(OR(R59="Preventivo",R59="Detectivo"),"Probabilidad",IF(R59="Correctivo","Impacto",""))</f>
        <v/>
      </c>
      <c r="R59" s="12"/>
      <c r="S59" s="12"/>
      <c r="T59" s="13" t="str">
        <f t="shared" ref="T59:T63" si="62">IF(AND(R59="Preventivo",S59="Automático"),"50%",IF(AND(R59="Preventivo",S59="Manual"),"40%",IF(AND(R59="Detectivo",S59="Automático"),"40%",IF(AND(R59="Detectivo",S59="Manual"),"30%",IF(AND(R59="Correctivo",S59="Automático"),"35%",IF(AND(R59="Correctivo",S59="Manual"),"25%",""))))))</f>
        <v/>
      </c>
      <c r="U59" s="12"/>
      <c r="V59" s="12"/>
      <c r="W59" s="12"/>
      <c r="X59" s="14" t="str">
        <f>IFERROR(IF(AND(Q58="Probabilidad",Q59="Probabilidad"),(Z58-(+Z58*T59)),IF(Q59="Probabilidad",(I58-(+I58*T59)),IF(Q59="Impacto",Z58,""))),"")</f>
        <v/>
      </c>
      <c r="Y59" s="15" t="str">
        <f t="shared" si="1"/>
        <v/>
      </c>
      <c r="Z59" s="16" t="str">
        <f t="shared" ref="Z59:Z63" si="63">+X59</f>
        <v/>
      </c>
      <c r="AA59" s="15" t="str">
        <f t="shared" si="3"/>
        <v/>
      </c>
      <c r="AB59" s="16" t="str">
        <f>IFERROR(IF(AND(Q58="Impacto",Q59="Impacto"),(AB52-(+AB52*T59)),IF(Q59="Impacto",($M$58-(+$M$58*T59)),IF(Q59="Probabilidad",AB52,""))),"")</f>
        <v/>
      </c>
      <c r="AC59" s="17" t="str">
        <f t="shared" ref="AC59:AC60" si="64">IFERROR(IF(OR(AND(Y59="Muy Baja",AA59="Leve"),AND(Y59="Muy Baja",AA59="Menor"),AND(Y59="Baja",AA59="Leve")),"Bajo",IF(OR(AND(Y59="Muy baja",AA59="Moderado"),AND(Y59="Baja",AA59="Menor"),AND(Y59="Baja",AA59="Moderado"),AND(Y59="Media",AA59="Leve"),AND(Y59="Media",AA59="Menor"),AND(Y59="Media",AA59="Moderado"),AND(Y59="Alta",AA59="Leve"),AND(Y59="Alta",AA59="Menor")),"Moderado",IF(OR(AND(Y59="Muy Baja",AA59="Mayor"),AND(Y59="Baja",AA59="Mayor"),AND(Y59="Media",AA59="Mayor"),AND(Y59="Alta",AA59="Moderado"),AND(Y59="Alta",AA59="Mayor"),AND(Y59="Muy Alta",AA59="Leve"),AND(Y59="Muy Alta",AA59="Menor"),AND(Y59="Muy Alta",AA59="Moderado"),AND(Y59="Muy Alta",AA59="Mayor")),"Alto",IF(OR(AND(Y59="Muy Baja",AA59="Catastrófico"),AND(Y59="Baja",AA59="Catastrófico"),AND(Y59="Media",AA59="Catastrófico"),AND(Y59="Alta",AA59="Catastrófico"),AND(Y59="Muy Alta",AA59="Catastrófico")),"Extremo","")))),"")</f>
        <v/>
      </c>
      <c r="AD59" s="18"/>
      <c r="AE59" s="19"/>
      <c r="AF59" s="21"/>
      <c r="AG59" s="24"/>
      <c r="AH59" s="24"/>
      <c r="AI59" s="19"/>
      <c r="AJ59" s="2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row>
    <row r="60" spans="1:68" ht="151.5" customHeight="1" x14ac:dyDescent="0.3">
      <c r="A60" s="81"/>
      <c r="B60" s="84"/>
      <c r="C60" s="84"/>
      <c r="D60" s="84"/>
      <c r="E60" s="87"/>
      <c r="F60" s="84"/>
      <c r="G60" s="90"/>
      <c r="H60" s="93"/>
      <c r="I60" s="78"/>
      <c r="J60" s="96"/>
      <c r="K60" s="78">
        <f ca="1">IF(NOT(ISERROR(MATCH(J60,_xlfn.ANCHORARRAY(E71),0))),I73&amp;"Por favor no seleccionar los criterios de impacto",J60)</f>
        <v>0</v>
      </c>
      <c r="L60" s="93"/>
      <c r="M60" s="78"/>
      <c r="N60" s="75"/>
      <c r="O60" s="9">
        <v>3</v>
      </c>
      <c r="P60" s="25"/>
      <c r="Q60" s="11" t="str">
        <f>IF(OR(R60="Preventivo",R60="Detectivo"),"Probabilidad",IF(R60="Correctivo","Impacto",""))</f>
        <v/>
      </c>
      <c r="R60" s="12"/>
      <c r="S60" s="12"/>
      <c r="T60" s="13" t="str">
        <f t="shared" si="62"/>
        <v/>
      </c>
      <c r="U60" s="12"/>
      <c r="V60" s="12"/>
      <c r="W60" s="12"/>
      <c r="X60" s="14" t="str">
        <f>IFERROR(IF(AND(Q59="Probabilidad",Q60="Probabilidad"),(Z59-(+Z59*T60)),IF(AND(Q59="Impacto",Q60="Probabilidad"),(Z58-(+Z58*T60)),IF(Q60="Impacto",Z59,""))),"")</f>
        <v/>
      </c>
      <c r="Y60" s="15" t="str">
        <f t="shared" si="1"/>
        <v/>
      </c>
      <c r="Z60" s="16" t="str">
        <f t="shared" si="63"/>
        <v/>
      </c>
      <c r="AA60" s="15" t="str">
        <f t="shared" si="3"/>
        <v/>
      </c>
      <c r="AB60" s="16" t="str">
        <f>IFERROR(IF(AND(Q59="Impacto",Q60="Impacto"),(AB59-(+AB59*T60)),IF(AND(Q59="Probabilidad",Q60="Impacto"),(AB58-(+AB58*T60)),IF(Q60="Probabilidad",AB59,""))),"")</f>
        <v/>
      </c>
      <c r="AC60" s="17" t="str">
        <f t="shared" si="64"/>
        <v/>
      </c>
      <c r="AD60" s="18"/>
      <c r="AE60" s="19"/>
      <c r="AF60" s="21"/>
      <c r="AG60" s="24"/>
      <c r="AH60" s="24"/>
      <c r="AI60" s="19"/>
      <c r="AJ60" s="2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row>
    <row r="61" spans="1:68" ht="151.5" customHeight="1" x14ac:dyDescent="0.3">
      <c r="A61" s="81"/>
      <c r="B61" s="84"/>
      <c r="C61" s="84"/>
      <c r="D61" s="84"/>
      <c r="E61" s="87"/>
      <c r="F61" s="84"/>
      <c r="G61" s="90"/>
      <c r="H61" s="93"/>
      <c r="I61" s="78"/>
      <c r="J61" s="96"/>
      <c r="K61" s="78">
        <f ca="1">IF(NOT(ISERROR(MATCH(J61,_xlfn.ANCHORARRAY(E72),0))),I74&amp;"Por favor no seleccionar los criterios de impacto",J61)</f>
        <v>0</v>
      </c>
      <c r="L61" s="93"/>
      <c r="M61" s="78"/>
      <c r="N61" s="75"/>
      <c r="O61" s="9">
        <v>4</v>
      </c>
      <c r="P61" s="10"/>
      <c r="Q61" s="11" t="str">
        <f t="shared" ref="Q61:Q63" si="65">IF(OR(R61="Preventivo",R61="Detectivo"),"Probabilidad",IF(R61="Correctivo","Impacto",""))</f>
        <v/>
      </c>
      <c r="R61" s="12"/>
      <c r="S61" s="12"/>
      <c r="T61" s="13" t="str">
        <f t="shared" si="62"/>
        <v/>
      </c>
      <c r="U61" s="12"/>
      <c r="V61" s="12"/>
      <c r="W61" s="12"/>
      <c r="X61" s="14" t="str">
        <f t="shared" ref="X61:X63" si="66">IFERROR(IF(AND(Q60="Probabilidad",Q61="Probabilidad"),(Z60-(+Z60*T61)),IF(AND(Q60="Impacto",Q61="Probabilidad"),(Z59-(+Z59*T61)),IF(Q61="Impacto",Z60,""))),"")</f>
        <v/>
      </c>
      <c r="Y61" s="15" t="str">
        <f t="shared" si="1"/>
        <v/>
      </c>
      <c r="Z61" s="16" t="str">
        <f t="shared" si="63"/>
        <v/>
      </c>
      <c r="AA61" s="15" t="str">
        <f t="shared" si="3"/>
        <v/>
      </c>
      <c r="AB61" s="16" t="str">
        <f t="shared" ref="AB61:AB63" si="67">IFERROR(IF(AND(Q60="Impacto",Q61="Impacto"),(AB60-(+AB60*T61)),IF(AND(Q60="Probabilidad",Q61="Impacto"),(AB59-(+AB59*T61)),IF(Q61="Probabilidad",AB60,""))),"")</f>
        <v/>
      </c>
      <c r="AC61" s="17" t="str">
        <f>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18"/>
      <c r="AE61" s="19"/>
      <c r="AF61" s="21"/>
      <c r="AG61" s="24"/>
      <c r="AH61" s="24"/>
      <c r="AI61" s="19"/>
      <c r="AJ61" s="2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row>
    <row r="62" spans="1:68" ht="151.5" customHeight="1" x14ac:dyDescent="0.3">
      <c r="A62" s="81"/>
      <c r="B62" s="84"/>
      <c r="C62" s="84"/>
      <c r="D62" s="84"/>
      <c r="E62" s="87"/>
      <c r="F62" s="84"/>
      <c r="G62" s="90"/>
      <c r="H62" s="93"/>
      <c r="I62" s="78"/>
      <c r="J62" s="96"/>
      <c r="K62" s="78">
        <f ca="1">IF(NOT(ISERROR(MATCH(J62,_xlfn.ANCHORARRAY(E73),0))),I75&amp;"Por favor no seleccionar los criterios de impacto",J62)</f>
        <v>0</v>
      </c>
      <c r="L62" s="93"/>
      <c r="M62" s="78"/>
      <c r="N62" s="75"/>
      <c r="O62" s="9">
        <v>5</v>
      </c>
      <c r="P62" s="10"/>
      <c r="Q62" s="11" t="str">
        <f t="shared" si="65"/>
        <v/>
      </c>
      <c r="R62" s="12"/>
      <c r="S62" s="12"/>
      <c r="T62" s="13" t="str">
        <f t="shared" si="62"/>
        <v/>
      </c>
      <c r="U62" s="12"/>
      <c r="V62" s="12"/>
      <c r="W62" s="12"/>
      <c r="X62" s="14" t="str">
        <f t="shared" si="66"/>
        <v/>
      </c>
      <c r="Y62" s="15" t="str">
        <f t="shared" si="1"/>
        <v/>
      </c>
      <c r="Z62" s="16" t="str">
        <f t="shared" si="63"/>
        <v/>
      </c>
      <c r="AA62" s="15" t="str">
        <f t="shared" si="3"/>
        <v/>
      </c>
      <c r="AB62" s="16" t="str">
        <f t="shared" si="67"/>
        <v/>
      </c>
      <c r="AC62" s="17" t="str">
        <f t="shared" ref="AC62:AC63" si="68">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18"/>
      <c r="AE62" s="19"/>
      <c r="AF62" s="21"/>
      <c r="AG62" s="24"/>
      <c r="AH62" s="24"/>
      <c r="AI62" s="19"/>
      <c r="AJ62" s="2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row>
    <row r="63" spans="1:68" ht="151.5" customHeight="1" x14ac:dyDescent="0.3">
      <c r="A63" s="82"/>
      <c r="B63" s="85"/>
      <c r="C63" s="85"/>
      <c r="D63" s="85"/>
      <c r="E63" s="88"/>
      <c r="F63" s="85"/>
      <c r="G63" s="91"/>
      <c r="H63" s="94"/>
      <c r="I63" s="79"/>
      <c r="J63" s="97"/>
      <c r="K63" s="79">
        <f ca="1">IF(NOT(ISERROR(MATCH(J63,_xlfn.ANCHORARRAY(E74),0))),I76&amp;"Por favor no seleccionar los criterios de impacto",J63)</f>
        <v>0</v>
      </c>
      <c r="L63" s="94"/>
      <c r="M63" s="79"/>
      <c r="N63" s="76"/>
      <c r="O63" s="9">
        <v>6</v>
      </c>
      <c r="P63" s="10"/>
      <c r="Q63" s="11" t="str">
        <f t="shared" si="65"/>
        <v/>
      </c>
      <c r="R63" s="12"/>
      <c r="S63" s="12"/>
      <c r="T63" s="13" t="str">
        <f t="shared" si="62"/>
        <v/>
      </c>
      <c r="U63" s="12"/>
      <c r="V63" s="12"/>
      <c r="W63" s="12"/>
      <c r="X63" s="14" t="str">
        <f t="shared" si="66"/>
        <v/>
      </c>
      <c r="Y63" s="15" t="str">
        <f t="shared" si="1"/>
        <v/>
      </c>
      <c r="Z63" s="16" t="str">
        <f t="shared" si="63"/>
        <v/>
      </c>
      <c r="AA63" s="15" t="str">
        <f t="shared" si="3"/>
        <v/>
      </c>
      <c r="AB63" s="16" t="str">
        <f t="shared" si="67"/>
        <v/>
      </c>
      <c r="AC63" s="17" t="str">
        <f t="shared" si="68"/>
        <v/>
      </c>
      <c r="AD63" s="18"/>
      <c r="AE63" s="19"/>
      <c r="AF63" s="21"/>
      <c r="AG63" s="24"/>
      <c r="AH63" s="24"/>
      <c r="AI63" s="19"/>
      <c r="AJ63" s="2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row>
    <row r="64" spans="1:68" ht="151.5" customHeight="1" x14ac:dyDescent="0.3">
      <c r="A64" s="80">
        <v>10</v>
      </c>
      <c r="B64" s="83"/>
      <c r="C64" s="83"/>
      <c r="D64" s="83"/>
      <c r="E64" s="86"/>
      <c r="F64" s="83"/>
      <c r="G64" s="89"/>
      <c r="H64" s="92" t="str">
        <f>IF(G64&lt;=0,"",IF(G64&lt;=2,"Muy Baja",IF(G64&lt;=24,"Baja",IF(G64&lt;=500,"Media",IF(G64&lt;=5000,"Alta","Muy Alta")))))</f>
        <v/>
      </c>
      <c r="I64" s="77" t="str">
        <f>IF(H64="","",IF(H64="Muy Baja",0.2,IF(H64="Baja",0.4,IF(H64="Media",0.6,IF(H64="Alta",0.8,IF(H64="Muy Alta",1,))))))</f>
        <v/>
      </c>
      <c r="J64" s="95"/>
      <c r="K64" s="77">
        <f>IF(NOT(ISERROR(MATCH(J64,'[1]Tabla Impacto'!$B$221:$B$223,0))),'[1]Tabla Impacto'!$F$223&amp;"Por favor no seleccionar los criterios de impacto(Afectación Económica o presupuestal y Pérdida Reputacional)",J64)</f>
        <v>0</v>
      </c>
      <c r="L64" s="92" t="str">
        <f>IF(OR(K64='[1]Tabla Impacto'!$C$11,K64='[1]Tabla Impacto'!$D$11),"Leve",IF(OR(K64='[1]Tabla Impacto'!$C$12,K64='[1]Tabla Impacto'!$D$12),"Menor",IF(OR(K64='[1]Tabla Impacto'!$C$13,K64='[1]Tabla Impacto'!$D$13),"Moderado",IF(OR(K64='[1]Tabla Impacto'!$C$14,K64='[1]Tabla Impacto'!$D$14),"Mayor",IF(OR(K64='[1]Tabla Impacto'!$C$15,K64='[1]Tabla Impacto'!$D$15),"Catastrófico","")))))</f>
        <v/>
      </c>
      <c r="M64" s="77" t="str">
        <f>IF(L64="","",IF(L64="Leve",0.2,IF(L64="Menor",0.4,IF(L64="Moderado",0.6,IF(L64="Mayor",0.8,IF(L64="Catastrófico",1,))))))</f>
        <v/>
      </c>
      <c r="N64" s="74" t="str">
        <f>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9">
        <v>1</v>
      </c>
      <c r="P64" s="10"/>
      <c r="Q64" s="11" t="str">
        <f>IF(OR(R64="Preventivo",R64="Detectivo"),"Probabilidad",IF(R64="Correctivo","Impacto",""))</f>
        <v/>
      </c>
      <c r="R64" s="12"/>
      <c r="S64" s="12"/>
      <c r="T64" s="13" t="str">
        <f>IF(AND(R64="Preventivo",S64="Automático"),"50%",IF(AND(R64="Preventivo",S64="Manual"),"40%",IF(AND(R64="Detectivo",S64="Automático"),"40%",IF(AND(R64="Detectivo",S64="Manual"),"30%",IF(AND(R64="Correctivo",S64="Automático"),"35%",IF(AND(R64="Correctivo",S64="Manual"),"25%",""))))))</f>
        <v/>
      </c>
      <c r="U64" s="12"/>
      <c r="V64" s="12"/>
      <c r="W64" s="12"/>
      <c r="X64" s="14" t="str">
        <f>IFERROR(IF(Q64="Probabilidad",(I64-(+I64*T64)),IF(Q64="Impacto",I64,"")),"")</f>
        <v/>
      </c>
      <c r="Y64" s="15" t="str">
        <f>IFERROR(IF(X64="","",IF(X64&lt;=0.2,"Muy Baja",IF(X64&lt;=0.4,"Baja",IF(X64&lt;=0.6,"Media",IF(X64&lt;=0.8,"Alta","Muy Alta"))))),"")</f>
        <v/>
      </c>
      <c r="Z64" s="16" t="str">
        <f>+X64</f>
        <v/>
      </c>
      <c r="AA64" s="15" t="str">
        <f>IFERROR(IF(AB64="","",IF(AB64&lt;=0.2,"Leve",IF(AB64&lt;=0.4,"Menor",IF(AB64&lt;=0.6,"Moderado",IF(AB64&lt;=0.8,"Mayor","Catastrófico"))))),"")</f>
        <v/>
      </c>
      <c r="AB64" s="16" t="str">
        <f>IFERROR(IF(Q64="Impacto",(M64-(+M64*T64)),IF(Q64="Probabilidad",M64,"")),"")</f>
        <v/>
      </c>
      <c r="AC64" s="17"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18"/>
      <c r="AE64" s="19"/>
      <c r="AF64" s="21"/>
      <c r="AG64" s="24"/>
      <c r="AH64" s="24"/>
      <c r="AI64" s="19"/>
      <c r="AJ64" s="2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row>
    <row r="65" spans="1:36" ht="151.5" customHeight="1" x14ac:dyDescent="0.3">
      <c r="A65" s="81"/>
      <c r="B65" s="84"/>
      <c r="C65" s="84"/>
      <c r="D65" s="84"/>
      <c r="E65" s="87"/>
      <c r="F65" s="84"/>
      <c r="G65" s="90"/>
      <c r="H65" s="93"/>
      <c r="I65" s="78"/>
      <c r="J65" s="96"/>
      <c r="K65" s="78">
        <f ca="1">IF(NOT(ISERROR(MATCH(J65,_xlfn.ANCHORARRAY(E76),0))),I78&amp;"Por favor no seleccionar los criterios de impacto",J65)</f>
        <v>0</v>
      </c>
      <c r="L65" s="93"/>
      <c r="M65" s="78"/>
      <c r="N65" s="75"/>
      <c r="O65" s="9">
        <v>2</v>
      </c>
      <c r="P65" s="10"/>
      <c r="Q65" s="11" t="str">
        <f>IF(OR(R65="Preventivo",R65="Detectivo"),"Probabilidad",IF(R65="Correctivo","Impacto",""))</f>
        <v/>
      </c>
      <c r="R65" s="12"/>
      <c r="S65" s="12"/>
      <c r="T65" s="13" t="str">
        <f t="shared" ref="T65:T69" si="69">IF(AND(R65="Preventivo",S65="Automático"),"50%",IF(AND(R65="Preventivo",S65="Manual"),"40%",IF(AND(R65="Detectivo",S65="Automático"),"40%",IF(AND(R65="Detectivo",S65="Manual"),"30%",IF(AND(R65="Correctivo",S65="Automático"),"35%",IF(AND(R65="Correctivo",S65="Manual"),"25%",""))))))</f>
        <v/>
      </c>
      <c r="U65" s="12"/>
      <c r="V65" s="12"/>
      <c r="W65" s="12"/>
      <c r="X65" s="14" t="str">
        <f>IFERROR(IF(AND(Q64="Probabilidad",Q65="Probabilidad"),(Z64-(+Z64*T65)),IF(Q65="Probabilidad",(I64-(+I64*T65)),IF(Q65="Impacto",Z64,""))),"")</f>
        <v/>
      </c>
      <c r="Y65" s="15" t="str">
        <f t="shared" si="1"/>
        <v/>
      </c>
      <c r="Z65" s="16" t="str">
        <f t="shared" ref="Z65:Z69" si="70">+X65</f>
        <v/>
      </c>
      <c r="AA65" s="15" t="str">
        <f t="shared" si="3"/>
        <v/>
      </c>
      <c r="AB65" s="16" t="str">
        <f>IFERROR(IF(AND(Q64="Impacto",Q65="Impacto"),(AB58-(+AB58*T65)),IF(Q65="Impacto",($M$64-(+$M$64*T65)),IF(Q65="Probabilidad",AB58,""))),"")</f>
        <v/>
      </c>
      <c r="AC65" s="17" t="str">
        <f t="shared" ref="AC65:AC66" si="71">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18"/>
      <c r="AE65" s="19"/>
      <c r="AF65" s="21"/>
      <c r="AG65" s="24"/>
      <c r="AH65" s="24"/>
      <c r="AI65" s="19"/>
      <c r="AJ65" s="21"/>
    </row>
    <row r="66" spans="1:36" ht="151.5" customHeight="1" x14ac:dyDescent="0.3">
      <c r="A66" s="81"/>
      <c r="B66" s="84"/>
      <c r="C66" s="84"/>
      <c r="D66" s="84"/>
      <c r="E66" s="87"/>
      <c r="F66" s="84"/>
      <c r="G66" s="90"/>
      <c r="H66" s="93"/>
      <c r="I66" s="78"/>
      <c r="J66" s="96"/>
      <c r="K66" s="78">
        <f ca="1">IF(NOT(ISERROR(MATCH(J66,_xlfn.ANCHORARRAY(E77),0))),I79&amp;"Por favor no seleccionar los criterios de impacto",J66)</f>
        <v>0</v>
      </c>
      <c r="L66" s="93"/>
      <c r="M66" s="78"/>
      <c r="N66" s="75"/>
      <c r="O66" s="9">
        <v>3</v>
      </c>
      <c r="P66" s="25"/>
      <c r="Q66" s="11" t="str">
        <f>IF(OR(R66="Preventivo",R66="Detectivo"),"Probabilidad",IF(R66="Correctivo","Impacto",""))</f>
        <v/>
      </c>
      <c r="R66" s="12"/>
      <c r="S66" s="12"/>
      <c r="T66" s="13" t="str">
        <f t="shared" si="69"/>
        <v/>
      </c>
      <c r="U66" s="12"/>
      <c r="V66" s="12"/>
      <c r="W66" s="12"/>
      <c r="X66" s="14" t="str">
        <f>IFERROR(IF(AND(Q65="Probabilidad",Q66="Probabilidad"),(Z65-(+Z65*T66)),IF(AND(Q65="Impacto",Q66="Probabilidad"),(Z64-(+Z64*T66)),IF(Q66="Impacto",Z65,""))),"")</f>
        <v/>
      </c>
      <c r="Y66" s="15" t="str">
        <f t="shared" si="1"/>
        <v/>
      </c>
      <c r="Z66" s="16" t="str">
        <f t="shared" si="70"/>
        <v/>
      </c>
      <c r="AA66" s="15" t="str">
        <f t="shared" si="3"/>
        <v/>
      </c>
      <c r="AB66" s="16" t="str">
        <f>IFERROR(IF(AND(Q65="Impacto",Q66="Impacto"),(AB65-(+AB65*T66)),IF(AND(Q65="Probabilidad",Q66="Impacto"),(AB64-(+AB64*T66)),IF(Q66="Probabilidad",AB65,""))),"")</f>
        <v/>
      </c>
      <c r="AC66" s="17" t="str">
        <f t="shared" si="71"/>
        <v/>
      </c>
      <c r="AD66" s="18"/>
      <c r="AE66" s="19"/>
      <c r="AF66" s="21"/>
      <c r="AG66" s="24"/>
      <c r="AH66" s="24"/>
      <c r="AI66" s="19"/>
      <c r="AJ66" s="21"/>
    </row>
    <row r="67" spans="1:36" ht="151.5" customHeight="1" x14ac:dyDescent="0.3">
      <c r="A67" s="81"/>
      <c r="B67" s="84"/>
      <c r="C67" s="84"/>
      <c r="D67" s="84"/>
      <c r="E67" s="87"/>
      <c r="F67" s="84"/>
      <c r="G67" s="90"/>
      <c r="H67" s="93"/>
      <c r="I67" s="78"/>
      <c r="J67" s="96"/>
      <c r="K67" s="78">
        <f ca="1">IF(NOT(ISERROR(MATCH(J67,_xlfn.ANCHORARRAY(E78),0))),I80&amp;"Por favor no seleccionar los criterios de impacto",J67)</f>
        <v>0</v>
      </c>
      <c r="L67" s="93"/>
      <c r="M67" s="78"/>
      <c r="N67" s="75"/>
      <c r="O67" s="9">
        <v>4</v>
      </c>
      <c r="P67" s="10"/>
      <c r="Q67" s="11" t="str">
        <f t="shared" ref="Q67:Q69" si="72">IF(OR(R67="Preventivo",R67="Detectivo"),"Probabilidad",IF(R67="Correctivo","Impacto",""))</f>
        <v/>
      </c>
      <c r="R67" s="12"/>
      <c r="S67" s="12"/>
      <c r="T67" s="13" t="str">
        <f t="shared" si="69"/>
        <v/>
      </c>
      <c r="U67" s="12"/>
      <c r="V67" s="12"/>
      <c r="W67" s="12"/>
      <c r="X67" s="14" t="str">
        <f t="shared" ref="X67:X69" si="73">IFERROR(IF(AND(Q66="Probabilidad",Q67="Probabilidad"),(Z66-(+Z66*T67)),IF(AND(Q66="Impacto",Q67="Probabilidad"),(Z65-(+Z65*T67)),IF(Q67="Impacto",Z66,""))),"")</f>
        <v/>
      </c>
      <c r="Y67" s="15" t="str">
        <f t="shared" si="1"/>
        <v/>
      </c>
      <c r="Z67" s="16" t="str">
        <f t="shared" si="70"/>
        <v/>
      </c>
      <c r="AA67" s="15" t="str">
        <f t="shared" si="3"/>
        <v/>
      </c>
      <c r="AB67" s="16" t="str">
        <f t="shared" ref="AB67:AB69" si="74">IFERROR(IF(AND(Q66="Impacto",Q67="Impacto"),(AB66-(+AB66*T67)),IF(AND(Q66="Probabilidad",Q67="Impacto"),(AB65-(+AB65*T67)),IF(Q67="Probabilidad",AB66,""))),"")</f>
        <v/>
      </c>
      <c r="AC67" s="17" t="str">
        <f>IFERROR(IF(OR(AND(Y67="Muy Baja",AA67="Leve"),AND(Y67="Muy Baja",AA67="Menor"),AND(Y67="Baja",AA67="Leve")),"Bajo",IF(OR(AND(Y67="Muy baja",AA67="Moderado"),AND(Y67="Baja",AA67="Menor"),AND(Y67="Baja",AA67="Moderado"),AND(Y67="Media",AA67="Leve"),AND(Y67="Media",AA67="Menor"),AND(Y67="Media",AA67="Moderado"),AND(Y67="Alta",AA67="Leve"),AND(Y67="Alta",AA67="Menor")),"Moderado",IF(OR(AND(Y67="Muy Baja",AA67="Mayor"),AND(Y67="Baja",AA67="Mayor"),AND(Y67="Media",AA67="Mayor"),AND(Y67="Alta",AA67="Moderado"),AND(Y67="Alta",AA67="Mayor"),AND(Y67="Muy Alta",AA67="Leve"),AND(Y67="Muy Alta",AA67="Menor"),AND(Y67="Muy Alta",AA67="Moderado"),AND(Y67="Muy Alta",AA67="Mayor")),"Alto",IF(OR(AND(Y67="Muy Baja",AA67="Catastrófico"),AND(Y67="Baja",AA67="Catastrófico"),AND(Y67="Media",AA67="Catastrófico"),AND(Y67="Alta",AA67="Catastrófico"),AND(Y67="Muy Alta",AA67="Catastrófico")),"Extremo","")))),"")</f>
        <v/>
      </c>
      <c r="AD67" s="18"/>
      <c r="AE67" s="19"/>
      <c r="AF67" s="21"/>
      <c r="AG67" s="24"/>
      <c r="AH67" s="24"/>
      <c r="AI67" s="19"/>
      <c r="AJ67" s="21"/>
    </row>
    <row r="68" spans="1:36" ht="151.5" customHeight="1" x14ac:dyDescent="0.3">
      <c r="A68" s="81"/>
      <c r="B68" s="84"/>
      <c r="C68" s="84"/>
      <c r="D68" s="84"/>
      <c r="E68" s="87"/>
      <c r="F68" s="84"/>
      <c r="G68" s="90"/>
      <c r="H68" s="93"/>
      <c r="I68" s="78"/>
      <c r="J68" s="96"/>
      <c r="K68" s="78">
        <f ca="1">IF(NOT(ISERROR(MATCH(J68,_xlfn.ANCHORARRAY(E79),0))),I81&amp;"Por favor no seleccionar los criterios de impacto",J68)</f>
        <v>0</v>
      </c>
      <c r="L68" s="93"/>
      <c r="M68" s="78"/>
      <c r="N68" s="75"/>
      <c r="O68" s="9">
        <v>5</v>
      </c>
      <c r="P68" s="10"/>
      <c r="Q68" s="11" t="str">
        <f t="shared" si="72"/>
        <v/>
      </c>
      <c r="R68" s="12"/>
      <c r="S68" s="12"/>
      <c r="T68" s="13" t="str">
        <f t="shared" si="69"/>
        <v/>
      </c>
      <c r="U68" s="12"/>
      <c r="V68" s="12"/>
      <c r="W68" s="12"/>
      <c r="X68" s="14" t="str">
        <f t="shared" si="73"/>
        <v/>
      </c>
      <c r="Y68" s="15" t="str">
        <f t="shared" si="1"/>
        <v/>
      </c>
      <c r="Z68" s="16" t="str">
        <f t="shared" si="70"/>
        <v/>
      </c>
      <c r="AA68" s="15" t="str">
        <f t="shared" si="3"/>
        <v/>
      </c>
      <c r="AB68" s="16" t="str">
        <f t="shared" si="74"/>
        <v/>
      </c>
      <c r="AC68" s="17" t="str">
        <f t="shared" ref="AC68:AC69" si="75">IFERROR(IF(OR(AND(Y68="Muy Baja",AA68="Leve"),AND(Y68="Muy Baja",AA68="Menor"),AND(Y68="Baja",AA68="Leve")),"Bajo",IF(OR(AND(Y68="Muy baja",AA68="Moderado"),AND(Y68="Baja",AA68="Menor"),AND(Y68="Baja",AA68="Moderado"),AND(Y68="Media",AA68="Leve"),AND(Y68="Media",AA68="Menor"),AND(Y68="Media",AA68="Moderado"),AND(Y68="Alta",AA68="Leve"),AND(Y68="Alta",AA68="Menor")),"Moderado",IF(OR(AND(Y68="Muy Baja",AA68="Mayor"),AND(Y68="Baja",AA68="Mayor"),AND(Y68="Media",AA68="Mayor"),AND(Y68="Alta",AA68="Moderado"),AND(Y68="Alta",AA68="Mayor"),AND(Y68="Muy Alta",AA68="Leve"),AND(Y68="Muy Alta",AA68="Menor"),AND(Y68="Muy Alta",AA68="Moderado"),AND(Y68="Muy Alta",AA68="Mayor")),"Alto",IF(OR(AND(Y68="Muy Baja",AA68="Catastrófico"),AND(Y68="Baja",AA68="Catastrófico"),AND(Y68="Media",AA68="Catastrófico"),AND(Y68="Alta",AA68="Catastrófico"),AND(Y68="Muy Alta",AA68="Catastrófico")),"Extremo","")))),"")</f>
        <v/>
      </c>
      <c r="AD68" s="18"/>
      <c r="AE68" s="19"/>
      <c r="AF68" s="21"/>
      <c r="AG68" s="24"/>
      <c r="AH68" s="24"/>
      <c r="AI68" s="19"/>
      <c r="AJ68" s="21"/>
    </row>
    <row r="69" spans="1:36" ht="151.5" customHeight="1" x14ac:dyDescent="0.3">
      <c r="A69" s="82"/>
      <c r="B69" s="85"/>
      <c r="C69" s="85"/>
      <c r="D69" s="85"/>
      <c r="E69" s="88"/>
      <c r="F69" s="85"/>
      <c r="G69" s="91"/>
      <c r="H69" s="94"/>
      <c r="I69" s="79"/>
      <c r="J69" s="97"/>
      <c r="K69" s="79">
        <f ca="1">IF(NOT(ISERROR(MATCH(J69,_xlfn.ANCHORARRAY(E80),0))),I82&amp;"Por favor no seleccionar los criterios de impacto",J69)</f>
        <v>0</v>
      </c>
      <c r="L69" s="94"/>
      <c r="M69" s="79"/>
      <c r="N69" s="76"/>
      <c r="O69" s="9">
        <v>6</v>
      </c>
      <c r="P69" s="10"/>
      <c r="Q69" s="11" t="str">
        <f t="shared" si="72"/>
        <v/>
      </c>
      <c r="R69" s="12"/>
      <c r="S69" s="12"/>
      <c r="T69" s="13" t="str">
        <f t="shared" si="69"/>
        <v/>
      </c>
      <c r="U69" s="12"/>
      <c r="V69" s="12"/>
      <c r="W69" s="12"/>
      <c r="X69" s="14" t="str">
        <f t="shared" si="73"/>
        <v/>
      </c>
      <c r="Y69" s="15" t="str">
        <f t="shared" si="1"/>
        <v/>
      </c>
      <c r="Z69" s="16" t="str">
        <f t="shared" si="70"/>
        <v/>
      </c>
      <c r="AA69" s="15" t="str">
        <f t="shared" si="3"/>
        <v/>
      </c>
      <c r="AB69" s="16" t="str">
        <f t="shared" si="74"/>
        <v/>
      </c>
      <c r="AC69" s="17" t="str">
        <f t="shared" si="75"/>
        <v/>
      </c>
      <c r="AD69" s="18"/>
      <c r="AE69" s="19"/>
      <c r="AF69" s="21"/>
      <c r="AG69" s="24"/>
      <c r="AH69" s="24"/>
      <c r="AI69" s="19"/>
      <c r="AJ69" s="21"/>
    </row>
    <row r="70" spans="1:36" ht="49.5" customHeight="1" x14ac:dyDescent="0.3">
      <c r="A70" s="9"/>
      <c r="B70" s="98" t="s">
        <v>74</v>
      </c>
      <c r="C70" s="99"/>
      <c r="D70" s="99"/>
      <c r="E70" s="99"/>
      <c r="F70" s="99"/>
      <c r="G70" s="99"/>
      <c r="H70" s="99"/>
      <c r="I70" s="99"/>
      <c r="J70" s="99"/>
      <c r="K70" s="99"/>
      <c r="L70" s="99"/>
      <c r="M70" s="99"/>
      <c r="N70" s="99"/>
      <c r="O70" s="99"/>
      <c r="P70" s="99"/>
      <c r="Q70" s="99"/>
      <c r="R70" s="99"/>
      <c r="S70" s="99"/>
      <c r="T70" s="99"/>
      <c r="U70" s="99"/>
      <c r="V70" s="99"/>
      <c r="W70" s="99"/>
      <c r="X70" s="99"/>
      <c r="Y70" s="99"/>
      <c r="Z70" s="99"/>
      <c r="AA70" s="99"/>
      <c r="AB70" s="99"/>
      <c r="AC70" s="99"/>
      <c r="AD70" s="99"/>
      <c r="AE70" s="99"/>
      <c r="AF70" s="99"/>
      <c r="AG70" s="99"/>
      <c r="AH70" s="99"/>
      <c r="AI70" s="99"/>
      <c r="AJ70" s="100"/>
    </row>
    <row r="72" spans="1:36" x14ac:dyDescent="0.3">
      <c r="A72" s="2"/>
      <c r="B72" s="28" t="s">
        <v>75</v>
      </c>
      <c r="C72" s="2"/>
      <c r="D72" s="2"/>
      <c r="F72" s="2"/>
    </row>
  </sheetData>
  <sheetProtection algorithmName="SHA-512" hashValue="sVoqu7kJshpFydYKkkW8R62PwbHkQ9zgyUzrQTDSexXBIdbfmbh3HSh+Gofw37b3YGg2PRU2wgjt3LhxsWd93g==" saltValue="gArFcdkKpQaxc61f24i61A==" spinCount="100000" sheet="1" objects="1" scenarios="1"/>
  <dataConsolidate/>
  <mergeCells count="185">
    <mergeCell ref="B70:AJ70"/>
    <mergeCell ref="I64:I69"/>
    <mergeCell ref="J64:J69"/>
    <mergeCell ref="K64:K69"/>
    <mergeCell ref="L64:L69"/>
    <mergeCell ref="M64:M69"/>
    <mergeCell ref="N64:N69"/>
    <mergeCell ref="M58:M63"/>
    <mergeCell ref="N58:N63"/>
    <mergeCell ref="I58:I63"/>
    <mergeCell ref="J58:J63"/>
    <mergeCell ref="K58:K63"/>
    <mergeCell ref="L58:L63"/>
    <mergeCell ref="A64:A69"/>
    <mergeCell ref="B64:B69"/>
    <mergeCell ref="C64:C69"/>
    <mergeCell ref="D64:D69"/>
    <mergeCell ref="E64:E69"/>
    <mergeCell ref="F64:F69"/>
    <mergeCell ref="G64:G69"/>
    <mergeCell ref="H64:H69"/>
    <mergeCell ref="G58:G63"/>
    <mergeCell ref="H58:H63"/>
    <mergeCell ref="A58:A63"/>
    <mergeCell ref="B58:B63"/>
    <mergeCell ref="C58:C63"/>
    <mergeCell ref="D58:D63"/>
    <mergeCell ref="E58:E63"/>
    <mergeCell ref="F58:F63"/>
    <mergeCell ref="I52:I57"/>
    <mergeCell ref="J52:J57"/>
    <mergeCell ref="K52:K57"/>
    <mergeCell ref="L52:L57"/>
    <mergeCell ref="M52:M57"/>
    <mergeCell ref="N52:N57"/>
    <mergeCell ref="M46:M51"/>
    <mergeCell ref="N46:N51"/>
    <mergeCell ref="A52:A57"/>
    <mergeCell ref="B52:B57"/>
    <mergeCell ref="C52:C57"/>
    <mergeCell ref="D52:D57"/>
    <mergeCell ref="E52:E57"/>
    <mergeCell ref="F52:F57"/>
    <mergeCell ref="G52:G57"/>
    <mergeCell ref="H52:H57"/>
    <mergeCell ref="G46:G51"/>
    <mergeCell ref="H46:H51"/>
    <mergeCell ref="I46:I51"/>
    <mergeCell ref="J46:J51"/>
    <mergeCell ref="K46:K51"/>
    <mergeCell ref="L46:L51"/>
    <mergeCell ref="A46:A51"/>
    <mergeCell ref="B46:B51"/>
    <mergeCell ref="C46:C51"/>
    <mergeCell ref="D46:D51"/>
    <mergeCell ref="E46:E51"/>
    <mergeCell ref="F46:F51"/>
    <mergeCell ref="I40:I45"/>
    <mergeCell ref="J40:J45"/>
    <mergeCell ref="K40:K45"/>
    <mergeCell ref="L40:L45"/>
    <mergeCell ref="M40:M45"/>
    <mergeCell ref="N40:N45"/>
    <mergeCell ref="M34:M39"/>
    <mergeCell ref="N34:N39"/>
    <mergeCell ref="A40:A45"/>
    <mergeCell ref="B40:B45"/>
    <mergeCell ref="C40:C45"/>
    <mergeCell ref="D40:D45"/>
    <mergeCell ref="E40:E45"/>
    <mergeCell ref="F40:F45"/>
    <mergeCell ref="G40:G45"/>
    <mergeCell ref="H40:H45"/>
    <mergeCell ref="G34:G39"/>
    <mergeCell ref="H34:H39"/>
    <mergeCell ref="I34:I39"/>
    <mergeCell ref="J34:J39"/>
    <mergeCell ref="K34:K39"/>
    <mergeCell ref="L34:L39"/>
    <mergeCell ref="A34:A39"/>
    <mergeCell ref="B34:B39"/>
    <mergeCell ref="C34:C39"/>
    <mergeCell ref="D34:D39"/>
    <mergeCell ref="E34:E39"/>
    <mergeCell ref="F34:F39"/>
    <mergeCell ref="I28:I33"/>
    <mergeCell ref="J28:J33"/>
    <mergeCell ref="K28:K33"/>
    <mergeCell ref="L28:L33"/>
    <mergeCell ref="M28:M33"/>
    <mergeCell ref="N28:N33"/>
    <mergeCell ref="M22:M27"/>
    <mergeCell ref="N22:N27"/>
    <mergeCell ref="A28:A33"/>
    <mergeCell ref="B28:B33"/>
    <mergeCell ref="C28:C33"/>
    <mergeCell ref="D28:D33"/>
    <mergeCell ref="E28:E33"/>
    <mergeCell ref="F28:F33"/>
    <mergeCell ref="G28:G33"/>
    <mergeCell ref="H28:H33"/>
    <mergeCell ref="G22:G27"/>
    <mergeCell ref="H22:H27"/>
    <mergeCell ref="I22:I27"/>
    <mergeCell ref="J22:J27"/>
    <mergeCell ref="K22:K27"/>
    <mergeCell ref="L22:L27"/>
    <mergeCell ref="A22:A27"/>
    <mergeCell ref="B22:B27"/>
    <mergeCell ref="C22:C27"/>
    <mergeCell ref="D22:D27"/>
    <mergeCell ref="E22:E27"/>
    <mergeCell ref="F22:F27"/>
    <mergeCell ref="I16:I21"/>
    <mergeCell ref="J16:J21"/>
    <mergeCell ref="K16:K21"/>
    <mergeCell ref="L16:L21"/>
    <mergeCell ref="M16:M21"/>
    <mergeCell ref="M10:M15"/>
    <mergeCell ref="N10:N15"/>
    <mergeCell ref="A16:A21"/>
    <mergeCell ref="B16:B21"/>
    <mergeCell ref="C16:C21"/>
    <mergeCell ref="D16:D21"/>
    <mergeCell ref="E16:E21"/>
    <mergeCell ref="F16:F21"/>
    <mergeCell ref="G16:G21"/>
    <mergeCell ref="H16:H21"/>
    <mergeCell ref="G10:G15"/>
    <mergeCell ref="H10:H15"/>
    <mergeCell ref="I10:I15"/>
    <mergeCell ref="J10:J15"/>
    <mergeCell ref="K10:K15"/>
    <mergeCell ref="L10:L15"/>
    <mergeCell ref="A10:A15"/>
    <mergeCell ref="B10:B15"/>
    <mergeCell ref="C10:C15"/>
    <mergeCell ref="D10:D15"/>
    <mergeCell ref="E10:E15"/>
    <mergeCell ref="F10:F15"/>
    <mergeCell ref="AB8:AB9"/>
    <mergeCell ref="AC8:AC9"/>
    <mergeCell ref="P8:P9"/>
    <mergeCell ref="Q8:Q9"/>
    <mergeCell ref="R8:W8"/>
    <mergeCell ref="X8:X9"/>
    <mergeCell ref="Y8:Y9"/>
    <mergeCell ref="Z8:Z9"/>
    <mergeCell ref="N16:N21"/>
    <mergeCell ref="J8:J9"/>
    <mergeCell ref="K8:K9"/>
    <mergeCell ref="L8:L9"/>
    <mergeCell ref="M8:M9"/>
    <mergeCell ref="N8:N9"/>
    <mergeCell ref="O8:O9"/>
    <mergeCell ref="AE7:AJ7"/>
    <mergeCell ref="A8:A9"/>
    <mergeCell ref="B8:B9"/>
    <mergeCell ref="C8:C9"/>
    <mergeCell ref="D8:D9"/>
    <mergeCell ref="E8:E9"/>
    <mergeCell ref="F8:F9"/>
    <mergeCell ref="G8:G9"/>
    <mergeCell ref="H8:H9"/>
    <mergeCell ref="I8:I9"/>
    <mergeCell ref="AG8:AG9"/>
    <mergeCell ref="AH8:AH9"/>
    <mergeCell ref="AI8:AI9"/>
    <mergeCell ref="AJ8:AJ9"/>
    <mergeCell ref="AD8:AD9"/>
    <mergeCell ref="AE8:AE9"/>
    <mergeCell ref="AF8:AF9"/>
    <mergeCell ref="AA8:AA9"/>
    <mergeCell ref="A6:B6"/>
    <mergeCell ref="C6:N6"/>
    <mergeCell ref="A7:G7"/>
    <mergeCell ref="H7:N7"/>
    <mergeCell ref="O7:W7"/>
    <mergeCell ref="X7:AD7"/>
    <mergeCell ref="A1:AJ2"/>
    <mergeCell ref="A4:B4"/>
    <mergeCell ref="C4:N4"/>
    <mergeCell ref="O4:Q4"/>
    <mergeCell ref="A5:B5"/>
    <mergeCell ref="C5:N5"/>
  </mergeCells>
  <conditionalFormatting sqref="H10 H16">
    <cfRule type="cellIs" dxfId="3569" priority="227" operator="equal">
      <formula>"Muy Alta"</formula>
    </cfRule>
    <cfRule type="cellIs" dxfId="3568" priority="228" operator="equal">
      <formula>"Alta"</formula>
    </cfRule>
    <cfRule type="cellIs" dxfId="3567" priority="229" operator="equal">
      <formula>"Media"</formula>
    </cfRule>
    <cfRule type="cellIs" dxfId="3566" priority="230" operator="equal">
      <formula>"Baja"</formula>
    </cfRule>
    <cfRule type="cellIs" dxfId="3565" priority="231" operator="equal">
      <formula>"Muy Baja"</formula>
    </cfRule>
  </conditionalFormatting>
  <conditionalFormatting sqref="L10 L16 L22 L28 L34 L40 L46 L52 L58 L64">
    <cfRule type="cellIs" dxfId="3564" priority="222" operator="equal">
      <formula>"Catastrófico"</formula>
    </cfRule>
    <cfRule type="cellIs" dxfId="3563" priority="223" operator="equal">
      <formula>"Mayor"</formula>
    </cfRule>
    <cfRule type="cellIs" dxfId="3562" priority="224" operator="equal">
      <formula>"Moderado"</formula>
    </cfRule>
    <cfRule type="cellIs" dxfId="3561" priority="225" operator="equal">
      <formula>"Menor"</formula>
    </cfRule>
    <cfRule type="cellIs" dxfId="3560" priority="226" operator="equal">
      <formula>"Leve"</formula>
    </cfRule>
  </conditionalFormatting>
  <conditionalFormatting sqref="N10">
    <cfRule type="cellIs" dxfId="3559" priority="218" operator="equal">
      <formula>"Extremo"</formula>
    </cfRule>
    <cfRule type="cellIs" dxfId="3558" priority="219" operator="equal">
      <formula>"Alto"</formula>
    </cfRule>
    <cfRule type="cellIs" dxfId="3557" priority="220" operator="equal">
      <formula>"Moderado"</formula>
    </cfRule>
    <cfRule type="cellIs" dxfId="3556" priority="221" operator="equal">
      <formula>"Bajo"</formula>
    </cfRule>
  </conditionalFormatting>
  <conditionalFormatting sqref="Y10:Y15">
    <cfRule type="cellIs" dxfId="3555" priority="213" operator="equal">
      <formula>"Muy Alta"</formula>
    </cfRule>
    <cfRule type="cellIs" dxfId="3554" priority="214" operator="equal">
      <formula>"Alta"</formula>
    </cfRule>
    <cfRule type="cellIs" dxfId="3553" priority="215" operator="equal">
      <formula>"Media"</formula>
    </cfRule>
    <cfRule type="cellIs" dxfId="3552" priority="216" operator="equal">
      <formula>"Baja"</formula>
    </cfRule>
    <cfRule type="cellIs" dxfId="3551" priority="217" operator="equal">
      <formula>"Muy Baja"</formula>
    </cfRule>
  </conditionalFormatting>
  <conditionalFormatting sqref="AA10:AA15">
    <cfRule type="cellIs" dxfId="3550" priority="208" operator="equal">
      <formula>"Catastrófico"</formula>
    </cfRule>
    <cfRule type="cellIs" dxfId="3549" priority="209" operator="equal">
      <formula>"Mayor"</formula>
    </cfRule>
    <cfRule type="cellIs" dxfId="3548" priority="210" operator="equal">
      <formula>"Moderado"</formula>
    </cfRule>
    <cfRule type="cellIs" dxfId="3547" priority="211" operator="equal">
      <formula>"Menor"</formula>
    </cfRule>
    <cfRule type="cellIs" dxfId="3546" priority="212" operator="equal">
      <formula>"Leve"</formula>
    </cfRule>
  </conditionalFormatting>
  <conditionalFormatting sqref="AC10:AC15">
    <cfRule type="cellIs" dxfId="3545" priority="204" operator="equal">
      <formula>"Extremo"</formula>
    </cfRule>
    <cfRule type="cellIs" dxfId="3544" priority="205" operator="equal">
      <formula>"Alto"</formula>
    </cfRule>
    <cfRule type="cellIs" dxfId="3543" priority="206" operator="equal">
      <formula>"Moderado"</formula>
    </cfRule>
    <cfRule type="cellIs" dxfId="3542" priority="207" operator="equal">
      <formula>"Bajo"</formula>
    </cfRule>
  </conditionalFormatting>
  <conditionalFormatting sqref="H58">
    <cfRule type="cellIs" dxfId="3541" priority="43" operator="equal">
      <formula>"Muy Alta"</formula>
    </cfRule>
    <cfRule type="cellIs" dxfId="3540" priority="44" operator="equal">
      <formula>"Alta"</formula>
    </cfRule>
    <cfRule type="cellIs" dxfId="3539" priority="45" operator="equal">
      <formula>"Media"</formula>
    </cfRule>
    <cfRule type="cellIs" dxfId="3538" priority="46" operator="equal">
      <formula>"Baja"</formula>
    </cfRule>
    <cfRule type="cellIs" dxfId="3537" priority="47" operator="equal">
      <formula>"Muy Baja"</formula>
    </cfRule>
  </conditionalFormatting>
  <conditionalFormatting sqref="N16">
    <cfRule type="cellIs" dxfId="3536" priority="200" operator="equal">
      <formula>"Extremo"</formula>
    </cfRule>
    <cfRule type="cellIs" dxfId="3535" priority="201" operator="equal">
      <formula>"Alto"</formula>
    </cfRule>
    <cfRule type="cellIs" dxfId="3534" priority="202" operator="equal">
      <formula>"Moderado"</formula>
    </cfRule>
    <cfRule type="cellIs" dxfId="3533" priority="203" operator="equal">
      <formula>"Bajo"</formula>
    </cfRule>
  </conditionalFormatting>
  <conditionalFormatting sqref="Y16:Y21">
    <cfRule type="cellIs" dxfId="3532" priority="195" operator="equal">
      <formula>"Muy Alta"</formula>
    </cfRule>
    <cfRule type="cellIs" dxfId="3531" priority="196" operator="equal">
      <formula>"Alta"</formula>
    </cfRule>
    <cfRule type="cellIs" dxfId="3530" priority="197" operator="equal">
      <formula>"Media"</formula>
    </cfRule>
    <cfRule type="cellIs" dxfId="3529" priority="198" operator="equal">
      <formula>"Baja"</formula>
    </cfRule>
    <cfRule type="cellIs" dxfId="3528" priority="199" operator="equal">
      <formula>"Muy Baja"</formula>
    </cfRule>
  </conditionalFormatting>
  <conditionalFormatting sqref="AA16:AA21">
    <cfRule type="cellIs" dxfId="3527" priority="190" operator="equal">
      <formula>"Catastrófico"</formula>
    </cfRule>
    <cfRule type="cellIs" dxfId="3526" priority="191" operator="equal">
      <formula>"Mayor"</formula>
    </cfRule>
    <cfRule type="cellIs" dxfId="3525" priority="192" operator="equal">
      <formula>"Moderado"</formula>
    </cfRule>
    <cfRule type="cellIs" dxfId="3524" priority="193" operator="equal">
      <formula>"Menor"</formula>
    </cfRule>
    <cfRule type="cellIs" dxfId="3523" priority="194" operator="equal">
      <formula>"Leve"</formula>
    </cfRule>
  </conditionalFormatting>
  <conditionalFormatting sqref="AC16:AC21">
    <cfRule type="cellIs" dxfId="3522" priority="186" operator="equal">
      <formula>"Extremo"</formula>
    </cfRule>
    <cfRule type="cellIs" dxfId="3521" priority="187" operator="equal">
      <formula>"Alto"</formula>
    </cfRule>
    <cfRule type="cellIs" dxfId="3520" priority="188" operator="equal">
      <formula>"Moderado"</formula>
    </cfRule>
    <cfRule type="cellIs" dxfId="3519" priority="189" operator="equal">
      <formula>"Bajo"</formula>
    </cfRule>
  </conditionalFormatting>
  <conditionalFormatting sqref="H22">
    <cfRule type="cellIs" dxfId="3518" priority="181" operator="equal">
      <formula>"Muy Alta"</formula>
    </cfRule>
    <cfRule type="cellIs" dxfId="3517" priority="182" operator="equal">
      <formula>"Alta"</formula>
    </cfRule>
    <cfRule type="cellIs" dxfId="3516" priority="183" operator="equal">
      <formula>"Media"</formula>
    </cfRule>
    <cfRule type="cellIs" dxfId="3515" priority="184" operator="equal">
      <formula>"Baja"</formula>
    </cfRule>
    <cfRule type="cellIs" dxfId="3514" priority="185" operator="equal">
      <formula>"Muy Baja"</formula>
    </cfRule>
  </conditionalFormatting>
  <conditionalFormatting sqref="N22">
    <cfRule type="cellIs" dxfId="3513" priority="177" operator="equal">
      <formula>"Extremo"</formula>
    </cfRule>
    <cfRule type="cellIs" dxfId="3512" priority="178" operator="equal">
      <formula>"Alto"</formula>
    </cfRule>
    <cfRule type="cellIs" dxfId="3511" priority="179" operator="equal">
      <formula>"Moderado"</formula>
    </cfRule>
    <cfRule type="cellIs" dxfId="3510" priority="180" operator="equal">
      <formula>"Bajo"</formula>
    </cfRule>
  </conditionalFormatting>
  <conditionalFormatting sqref="Y22:Y27">
    <cfRule type="cellIs" dxfId="3509" priority="172" operator="equal">
      <formula>"Muy Alta"</formula>
    </cfRule>
    <cfRule type="cellIs" dxfId="3508" priority="173" operator="equal">
      <formula>"Alta"</formula>
    </cfRule>
    <cfRule type="cellIs" dxfId="3507" priority="174" operator="equal">
      <formula>"Media"</formula>
    </cfRule>
    <cfRule type="cellIs" dxfId="3506" priority="175" operator="equal">
      <formula>"Baja"</formula>
    </cfRule>
    <cfRule type="cellIs" dxfId="3505" priority="176" operator="equal">
      <formula>"Muy Baja"</formula>
    </cfRule>
  </conditionalFormatting>
  <conditionalFormatting sqref="AA22:AA27">
    <cfRule type="cellIs" dxfId="3504" priority="167" operator="equal">
      <formula>"Catastrófico"</formula>
    </cfRule>
    <cfRule type="cellIs" dxfId="3503" priority="168" operator="equal">
      <formula>"Mayor"</formula>
    </cfRule>
    <cfRule type="cellIs" dxfId="3502" priority="169" operator="equal">
      <formula>"Moderado"</formula>
    </cfRule>
    <cfRule type="cellIs" dxfId="3501" priority="170" operator="equal">
      <formula>"Menor"</formula>
    </cfRule>
    <cfRule type="cellIs" dxfId="3500" priority="171" operator="equal">
      <formula>"Leve"</formula>
    </cfRule>
  </conditionalFormatting>
  <conditionalFormatting sqref="AC22:AC27">
    <cfRule type="cellIs" dxfId="3499" priority="163" operator="equal">
      <formula>"Extremo"</formula>
    </cfRule>
    <cfRule type="cellIs" dxfId="3498" priority="164" operator="equal">
      <formula>"Alto"</formula>
    </cfRule>
    <cfRule type="cellIs" dxfId="3497" priority="165" operator="equal">
      <formula>"Moderado"</formula>
    </cfRule>
    <cfRule type="cellIs" dxfId="3496" priority="166" operator="equal">
      <formula>"Bajo"</formula>
    </cfRule>
  </conditionalFormatting>
  <conditionalFormatting sqref="H28">
    <cfRule type="cellIs" dxfId="3495" priority="158" operator="equal">
      <formula>"Muy Alta"</formula>
    </cfRule>
    <cfRule type="cellIs" dxfId="3494" priority="159" operator="equal">
      <formula>"Alta"</formula>
    </cfRule>
    <cfRule type="cellIs" dxfId="3493" priority="160" operator="equal">
      <formula>"Media"</formula>
    </cfRule>
    <cfRule type="cellIs" dxfId="3492" priority="161" operator="equal">
      <formula>"Baja"</formula>
    </cfRule>
    <cfRule type="cellIs" dxfId="3491" priority="162" operator="equal">
      <formula>"Muy Baja"</formula>
    </cfRule>
  </conditionalFormatting>
  <conditionalFormatting sqref="N28">
    <cfRule type="cellIs" dxfId="3490" priority="154" operator="equal">
      <formula>"Extremo"</formula>
    </cfRule>
    <cfRule type="cellIs" dxfId="3489" priority="155" operator="equal">
      <formula>"Alto"</formula>
    </cfRule>
    <cfRule type="cellIs" dxfId="3488" priority="156" operator="equal">
      <formula>"Moderado"</formula>
    </cfRule>
    <cfRule type="cellIs" dxfId="3487" priority="157" operator="equal">
      <formula>"Bajo"</formula>
    </cfRule>
  </conditionalFormatting>
  <conditionalFormatting sqref="Y28:Y33">
    <cfRule type="cellIs" dxfId="3486" priority="149" operator="equal">
      <formula>"Muy Alta"</formula>
    </cfRule>
    <cfRule type="cellIs" dxfId="3485" priority="150" operator="equal">
      <formula>"Alta"</formula>
    </cfRule>
    <cfRule type="cellIs" dxfId="3484" priority="151" operator="equal">
      <formula>"Media"</formula>
    </cfRule>
    <cfRule type="cellIs" dxfId="3483" priority="152" operator="equal">
      <formula>"Baja"</formula>
    </cfRule>
    <cfRule type="cellIs" dxfId="3482" priority="153" operator="equal">
      <formula>"Muy Baja"</formula>
    </cfRule>
  </conditionalFormatting>
  <conditionalFormatting sqref="AA28:AA33">
    <cfRule type="cellIs" dxfId="3481" priority="144" operator="equal">
      <formula>"Catastrófico"</formula>
    </cfRule>
    <cfRule type="cellIs" dxfId="3480" priority="145" operator="equal">
      <formula>"Mayor"</formula>
    </cfRule>
    <cfRule type="cellIs" dxfId="3479" priority="146" operator="equal">
      <formula>"Moderado"</formula>
    </cfRule>
    <cfRule type="cellIs" dxfId="3478" priority="147" operator="equal">
      <formula>"Menor"</formula>
    </cfRule>
    <cfRule type="cellIs" dxfId="3477" priority="148" operator="equal">
      <formula>"Leve"</formula>
    </cfRule>
  </conditionalFormatting>
  <conditionalFormatting sqref="AC28:AC33">
    <cfRule type="cellIs" dxfId="3476" priority="140" operator="equal">
      <formula>"Extremo"</formula>
    </cfRule>
    <cfRule type="cellIs" dxfId="3475" priority="141" operator="equal">
      <formula>"Alto"</formula>
    </cfRule>
    <cfRule type="cellIs" dxfId="3474" priority="142" operator="equal">
      <formula>"Moderado"</formula>
    </cfRule>
    <cfRule type="cellIs" dxfId="3473" priority="143" operator="equal">
      <formula>"Bajo"</formula>
    </cfRule>
  </conditionalFormatting>
  <conditionalFormatting sqref="H34">
    <cfRule type="cellIs" dxfId="3472" priority="135" operator="equal">
      <formula>"Muy Alta"</formula>
    </cfRule>
    <cfRule type="cellIs" dxfId="3471" priority="136" operator="equal">
      <formula>"Alta"</formula>
    </cfRule>
    <cfRule type="cellIs" dxfId="3470" priority="137" operator="equal">
      <formula>"Media"</formula>
    </cfRule>
    <cfRule type="cellIs" dxfId="3469" priority="138" operator="equal">
      <formula>"Baja"</formula>
    </cfRule>
    <cfRule type="cellIs" dxfId="3468" priority="139" operator="equal">
      <formula>"Muy Baja"</formula>
    </cfRule>
  </conditionalFormatting>
  <conditionalFormatting sqref="N34">
    <cfRule type="cellIs" dxfId="3467" priority="131" operator="equal">
      <formula>"Extremo"</formula>
    </cfRule>
    <cfRule type="cellIs" dxfId="3466" priority="132" operator="equal">
      <formula>"Alto"</formula>
    </cfRule>
    <cfRule type="cellIs" dxfId="3465" priority="133" operator="equal">
      <formula>"Moderado"</formula>
    </cfRule>
    <cfRule type="cellIs" dxfId="3464" priority="134" operator="equal">
      <formula>"Bajo"</formula>
    </cfRule>
  </conditionalFormatting>
  <conditionalFormatting sqref="Y34:Y39">
    <cfRule type="cellIs" dxfId="3463" priority="126" operator="equal">
      <formula>"Muy Alta"</formula>
    </cfRule>
    <cfRule type="cellIs" dxfId="3462" priority="127" operator="equal">
      <formula>"Alta"</formula>
    </cfRule>
    <cfRule type="cellIs" dxfId="3461" priority="128" operator="equal">
      <formula>"Media"</formula>
    </cfRule>
    <cfRule type="cellIs" dxfId="3460" priority="129" operator="equal">
      <formula>"Baja"</formula>
    </cfRule>
    <cfRule type="cellIs" dxfId="3459" priority="130" operator="equal">
      <formula>"Muy Baja"</formula>
    </cfRule>
  </conditionalFormatting>
  <conditionalFormatting sqref="AA34:AA39">
    <cfRule type="cellIs" dxfId="3458" priority="121" operator="equal">
      <formula>"Catastrófico"</formula>
    </cfRule>
    <cfRule type="cellIs" dxfId="3457" priority="122" operator="equal">
      <formula>"Mayor"</formula>
    </cfRule>
    <cfRule type="cellIs" dxfId="3456" priority="123" operator="equal">
      <formula>"Moderado"</formula>
    </cfRule>
    <cfRule type="cellIs" dxfId="3455" priority="124" operator="equal">
      <formula>"Menor"</formula>
    </cfRule>
    <cfRule type="cellIs" dxfId="3454" priority="125" operator="equal">
      <formula>"Leve"</formula>
    </cfRule>
  </conditionalFormatting>
  <conditionalFormatting sqref="AC34:AC39">
    <cfRule type="cellIs" dxfId="3453" priority="117" operator="equal">
      <formula>"Extremo"</formula>
    </cfRule>
    <cfRule type="cellIs" dxfId="3452" priority="118" operator="equal">
      <formula>"Alto"</formula>
    </cfRule>
    <cfRule type="cellIs" dxfId="3451" priority="119" operator="equal">
      <formula>"Moderado"</formula>
    </cfRule>
    <cfRule type="cellIs" dxfId="3450" priority="120" operator="equal">
      <formula>"Bajo"</formula>
    </cfRule>
  </conditionalFormatting>
  <conditionalFormatting sqref="H40">
    <cfRule type="cellIs" dxfId="3449" priority="112" operator="equal">
      <formula>"Muy Alta"</formula>
    </cfRule>
    <cfRule type="cellIs" dxfId="3448" priority="113" operator="equal">
      <formula>"Alta"</formula>
    </cfRule>
    <cfRule type="cellIs" dxfId="3447" priority="114" operator="equal">
      <formula>"Media"</formula>
    </cfRule>
    <cfRule type="cellIs" dxfId="3446" priority="115" operator="equal">
      <formula>"Baja"</formula>
    </cfRule>
    <cfRule type="cellIs" dxfId="3445" priority="116" operator="equal">
      <formula>"Muy Baja"</formula>
    </cfRule>
  </conditionalFormatting>
  <conditionalFormatting sqref="N40">
    <cfRule type="cellIs" dxfId="3444" priority="108" operator="equal">
      <formula>"Extremo"</formula>
    </cfRule>
    <cfRule type="cellIs" dxfId="3443" priority="109" operator="equal">
      <formula>"Alto"</formula>
    </cfRule>
    <cfRule type="cellIs" dxfId="3442" priority="110" operator="equal">
      <formula>"Moderado"</formula>
    </cfRule>
    <cfRule type="cellIs" dxfId="3441" priority="111" operator="equal">
      <formula>"Bajo"</formula>
    </cfRule>
  </conditionalFormatting>
  <conditionalFormatting sqref="Y40:Y45">
    <cfRule type="cellIs" dxfId="3440" priority="103" operator="equal">
      <formula>"Muy Alta"</formula>
    </cfRule>
    <cfRule type="cellIs" dxfId="3439" priority="104" operator="equal">
      <formula>"Alta"</formula>
    </cfRule>
    <cfRule type="cellIs" dxfId="3438" priority="105" operator="equal">
      <formula>"Media"</formula>
    </cfRule>
    <cfRule type="cellIs" dxfId="3437" priority="106" operator="equal">
      <formula>"Baja"</formula>
    </cfRule>
    <cfRule type="cellIs" dxfId="3436" priority="107" operator="equal">
      <formula>"Muy Baja"</formula>
    </cfRule>
  </conditionalFormatting>
  <conditionalFormatting sqref="AA40:AA45">
    <cfRule type="cellIs" dxfId="3435" priority="98" operator="equal">
      <formula>"Catastrófico"</formula>
    </cfRule>
    <cfRule type="cellIs" dxfId="3434" priority="99" operator="equal">
      <formula>"Mayor"</formula>
    </cfRule>
    <cfRule type="cellIs" dxfId="3433" priority="100" operator="equal">
      <formula>"Moderado"</formula>
    </cfRule>
    <cfRule type="cellIs" dxfId="3432" priority="101" operator="equal">
      <formula>"Menor"</formula>
    </cfRule>
    <cfRule type="cellIs" dxfId="3431" priority="102" operator="equal">
      <formula>"Leve"</formula>
    </cfRule>
  </conditionalFormatting>
  <conditionalFormatting sqref="AC40:AC45">
    <cfRule type="cellIs" dxfId="3430" priority="94" operator="equal">
      <formula>"Extremo"</formula>
    </cfRule>
    <cfRule type="cellIs" dxfId="3429" priority="95" operator="equal">
      <formula>"Alto"</formula>
    </cfRule>
    <cfRule type="cellIs" dxfId="3428" priority="96" operator="equal">
      <formula>"Moderado"</formula>
    </cfRule>
    <cfRule type="cellIs" dxfId="3427" priority="97" operator="equal">
      <formula>"Bajo"</formula>
    </cfRule>
  </conditionalFormatting>
  <conditionalFormatting sqref="H46">
    <cfRule type="cellIs" dxfId="3426" priority="89" operator="equal">
      <formula>"Muy Alta"</formula>
    </cfRule>
    <cfRule type="cellIs" dxfId="3425" priority="90" operator="equal">
      <formula>"Alta"</formula>
    </cfRule>
    <cfRule type="cellIs" dxfId="3424" priority="91" operator="equal">
      <formula>"Media"</formula>
    </cfRule>
    <cfRule type="cellIs" dxfId="3423" priority="92" operator="equal">
      <formula>"Baja"</formula>
    </cfRule>
    <cfRule type="cellIs" dxfId="3422" priority="93" operator="equal">
      <formula>"Muy Baja"</formula>
    </cfRule>
  </conditionalFormatting>
  <conditionalFormatting sqref="N46">
    <cfRule type="cellIs" dxfId="3421" priority="85" operator="equal">
      <formula>"Extremo"</formula>
    </cfRule>
    <cfRule type="cellIs" dxfId="3420" priority="86" operator="equal">
      <formula>"Alto"</formula>
    </cfRule>
    <cfRule type="cellIs" dxfId="3419" priority="87" operator="equal">
      <formula>"Moderado"</formula>
    </cfRule>
    <cfRule type="cellIs" dxfId="3418" priority="88" operator="equal">
      <formula>"Bajo"</formula>
    </cfRule>
  </conditionalFormatting>
  <conditionalFormatting sqref="Y46:Y51">
    <cfRule type="cellIs" dxfId="3417" priority="80" operator="equal">
      <formula>"Muy Alta"</formula>
    </cfRule>
    <cfRule type="cellIs" dxfId="3416" priority="81" operator="equal">
      <formula>"Alta"</formula>
    </cfRule>
    <cfRule type="cellIs" dxfId="3415" priority="82" operator="equal">
      <formula>"Media"</formula>
    </cfRule>
    <cfRule type="cellIs" dxfId="3414" priority="83" operator="equal">
      <formula>"Baja"</formula>
    </cfRule>
    <cfRule type="cellIs" dxfId="3413" priority="84" operator="equal">
      <formula>"Muy Baja"</formula>
    </cfRule>
  </conditionalFormatting>
  <conditionalFormatting sqref="AA46:AA51">
    <cfRule type="cellIs" dxfId="3412" priority="75" operator="equal">
      <formula>"Catastrófico"</formula>
    </cfRule>
    <cfRule type="cellIs" dxfId="3411" priority="76" operator="equal">
      <formula>"Mayor"</formula>
    </cfRule>
    <cfRule type="cellIs" dxfId="3410" priority="77" operator="equal">
      <formula>"Moderado"</formula>
    </cfRule>
    <cfRule type="cellIs" dxfId="3409" priority="78" operator="equal">
      <formula>"Menor"</formula>
    </cfRule>
    <cfRule type="cellIs" dxfId="3408" priority="79" operator="equal">
      <formula>"Leve"</formula>
    </cfRule>
  </conditionalFormatting>
  <conditionalFormatting sqref="AC46:AC51">
    <cfRule type="cellIs" dxfId="3407" priority="71" operator="equal">
      <formula>"Extremo"</formula>
    </cfRule>
    <cfRule type="cellIs" dxfId="3406" priority="72" operator="equal">
      <formula>"Alto"</formula>
    </cfRule>
    <cfRule type="cellIs" dxfId="3405" priority="73" operator="equal">
      <formula>"Moderado"</formula>
    </cfRule>
    <cfRule type="cellIs" dxfId="3404" priority="74" operator="equal">
      <formula>"Bajo"</formula>
    </cfRule>
  </conditionalFormatting>
  <conditionalFormatting sqref="H52">
    <cfRule type="cellIs" dxfId="3403" priority="66" operator="equal">
      <formula>"Muy Alta"</formula>
    </cfRule>
    <cfRule type="cellIs" dxfId="3402" priority="67" operator="equal">
      <formula>"Alta"</formula>
    </cfRule>
    <cfRule type="cellIs" dxfId="3401" priority="68" operator="equal">
      <formula>"Media"</formula>
    </cfRule>
    <cfRule type="cellIs" dxfId="3400" priority="69" operator="equal">
      <formula>"Baja"</formula>
    </cfRule>
    <cfRule type="cellIs" dxfId="3399" priority="70" operator="equal">
      <formula>"Muy Baja"</formula>
    </cfRule>
  </conditionalFormatting>
  <conditionalFormatting sqref="N52">
    <cfRule type="cellIs" dxfId="3398" priority="62" operator="equal">
      <formula>"Extremo"</formula>
    </cfRule>
    <cfRule type="cellIs" dxfId="3397" priority="63" operator="equal">
      <formula>"Alto"</formula>
    </cfRule>
    <cfRule type="cellIs" dxfId="3396" priority="64" operator="equal">
      <formula>"Moderado"</formula>
    </cfRule>
    <cfRule type="cellIs" dxfId="3395" priority="65" operator="equal">
      <formula>"Bajo"</formula>
    </cfRule>
  </conditionalFormatting>
  <conditionalFormatting sqref="Y52:Y57">
    <cfRule type="cellIs" dxfId="3394" priority="57" operator="equal">
      <formula>"Muy Alta"</formula>
    </cfRule>
    <cfRule type="cellIs" dxfId="3393" priority="58" operator="equal">
      <formula>"Alta"</formula>
    </cfRule>
    <cfRule type="cellIs" dxfId="3392" priority="59" operator="equal">
      <formula>"Media"</formula>
    </cfRule>
    <cfRule type="cellIs" dxfId="3391" priority="60" operator="equal">
      <formula>"Baja"</formula>
    </cfRule>
    <cfRule type="cellIs" dxfId="3390" priority="61" operator="equal">
      <formula>"Muy Baja"</formula>
    </cfRule>
  </conditionalFormatting>
  <conditionalFormatting sqref="AA52:AA57">
    <cfRule type="cellIs" dxfId="3389" priority="52" operator="equal">
      <formula>"Catastrófico"</formula>
    </cfRule>
    <cfRule type="cellIs" dxfId="3388" priority="53" operator="equal">
      <formula>"Mayor"</formula>
    </cfRule>
    <cfRule type="cellIs" dxfId="3387" priority="54" operator="equal">
      <formula>"Moderado"</formula>
    </cfRule>
    <cfRule type="cellIs" dxfId="3386" priority="55" operator="equal">
      <formula>"Menor"</formula>
    </cfRule>
    <cfRule type="cellIs" dxfId="3385" priority="56" operator="equal">
      <formula>"Leve"</formula>
    </cfRule>
  </conditionalFormatting>
  <conditionalFormatting sqref="AC52:AC57">
    <cfRule type="cellIs" dxfId="3384" priority="48" operator="equal">
      <formula>"Extremo"</formula>
    </cfRule>
    <cfRule type="cellIs" dxfId="3383" priority="49" operator="equal">
      <formula>"Alto"</formula>
    </cfRule>
    <cfRule type="cellIs" dxfId="3382" priority="50" operator="equal">
      <formula>"Moderado"</formula>
    </cfRule>
    <cfRule type="cellIs" dxfId="3381" priority="51" operator="equal">
      <formula>"Bajo"</formula>
    </cfRule>
  </conditionalFormatting>
  <conditionalFormatting sqref="N58">
    <cfRule type="cellIs" dxfId="3380" priority="39" operator="equal">
      <formula>"Extremo"</formula>
    </cfRule>
    <cfRule type="cellIs" dxfId="3379" priority="40" operator="equal">
      <formula>"Alto"</formula>
    </cfRule>
    <cfRule type="cellIs" dxfId="3378" priority="41" operator="equal">
      <formula>"Moderado"</formula>
    </cfRule>
    <cfRule type="cellIs" dxfId="3377" priority="42" operator="equal">
      <formula>"Bajo"</formula>
    </cfRule>
  </conditionalFormatting>
  <conditionalFormatting sqref="Y58:Y63">
    <cfRule type="cellIs" dxfId="3376" priority="34" operator="equal">
      <formula>"Muy Alta"</formula>
    </cfRule>
    <cfRule type="cellIs" dxfId="3375" priority="35" operator="equal">
      <formula>"Alta"</formula>
    </cfRule>
    <cfRule type="cellIs" dxfId="3374" priority="36" operator="equal">
      <formula>"Media"</formula>
    </cfRule>
    <cfRule type="cellIs" dxfId="3373" priority="37" operator="equal">
      <formula>"Baja"</formula>
    </cfRule>
    <cfRule type="cellIs" dxfId="3372" priority="38" operator="equal">
      <formula>"Muy Baja"</formula>
    </cfRule>
  </conditionalFormatting>
  <conditionalFormatting sqref="AA58:AA63">
    <cfRule type="cellIs" dxfId="3371" priority="29" operator="equal">
      <formula>"Catastrófico"</formula>
    </cfRule>
    <cfRule type="cellIs" dxfId="3370" priority="30" operator="equal">
      <formula>"Mayor"</formula>
    </cfRule>
    <cfRule type="cellIs" dxfId="3369" priority="31" operator="equal">
      <formula>"Moderado"</formula>
    </cfRule>
    <cfRule type="cellIs" dxfId="3368" priority="32" operator="equal">
      <formula>"Menor"</formula>
    </cfRule>
    <cfRule type="cellIs" dxfId="3367" priority="33" operator="equal">
      <formula>"Leve"</formula>
    </cfRule>
  </conditionalFormatting>
  <conditionalFormatting sqref="AC58:AC63">
    <cfRule type="cellIs" dxfId="3366" priority="25" operator="equal">
      <formula>"Extremo"</formula>
    </cfRule>
    <cfRule type="cellIs" dxfId="3365" priority="26" operator="equal">
      <formula>"Alto"</formula>
    </cfRule>
    <cfRule type="cellIs" dxfId="3364" priority="27" operator="equal">
      <formula>"Moderado"</formula>
    </cfRule>
    <cfRule type="cellIs" dxfId="3363" priority="28" operator="equal">
      <formula>"Bajo"</formula>
    </cfRule>
  </conditionalFormatting>
  <conditionalFormatting sqref="H64">
    <cfRule type="cellIs" dxfId="3362" priority="20" operator="equal">
      <formula>"Muy Alta"</formula>
    </cfRule>
    <cfRule type="cellIs" dxfId="3361" priority="21" operator="equal">
      <formula>"Alta"</formula>
    </cfRule>
    <cfRule type="cellIs" dxfId="3360" priority="22" operator="equal">
      <formula>"Media"</formula>
    </cfRule>
    <cfRule type="cellIs" dxfId="3359" priority="23" operator="equal">
      <formula>"Baja"</formula>
    </cfRule>
    <cfRule type="cellIs" dxfId="3358" priority="24" operator="equal">
      <formula>"Muy Baja"</formula>
    </cfRule>
  </conditionalFormatting>
  <conditionalFormatting sqref="N64">
    <cfRule type="cellIs" dxfId="3357" priority="16" operator="equal">
      <formula>"Extremo"</formula>
    </cfRule>
    <cfRule type="cellIs" dxfId="3356" priority="17" operator="equal">
      <formula>"Alto"</formula>
    </cfRule>
    <cfRule type="cellIs" dxfId="3355" priority="18" operator="equal">
      <formula>"Moderado"</formula>
    </cfRule>
    <cfRule type="cellIs" dxfId="3354" priority="19" operator="equal">
      <formula>"Bajo"</formula>
    </cfRule>
  </conditionalFormatting>
  <conditionalFormatting sqref="Y64:Y69">
    <cfRule type="cellIs" dxfId="3353" priority="11" operator="equal">
      <formula>"Muy Alta"</formula>
    </cfRule>
    <cfRule type="cellIs" dxfId="3352" priority="12" operator="equal">
      <formula>"Alta"</formula>
    </cfRule>
    <cfRule type="cellIs" dxfId="3351" priority="13" operator="equal">
      <formula>"Media"</formula>
    </cfRule>
    <cfRule type="cellIs" dxfId="3350" priority="14" operator="equal">
      <formula>"Baja"</formula>
    </cfRule>
    <cfRule type="cellIs" dxfId="3349" priority="15" operator="equal">
      <formula>"Muy Baja"</formula>
    </cfRule>
  </conditionalFormatting>
  <conditionalFormatting sqref="AA64:AA69">
    <cfRule type="cellIs" dxfId="3348" priority="6" operator="equal">
      <formula>"Catastrófico"</formula>
    </cfRule>
    <cfRule type="cellIs" dxfId="3347" priority="7" operator="equal">
      <formula>"Mayor"</formula>
    </cfRule>
    <cfRule type="cellIs" dxfId="3346" priority="8" operator="equal">
      <formula>"Moderado"</formula>
    </cfRule>
    <cfRule type="cellIs" dxfId="3345" priority="9" operator="equal">
      <formula>"Menor"</formula>
    </cfRule>
    <cfRule type="cellIs" dxfId="3344" priority="10" operator="equal">
      <formula>"Leve"</formula>
    </cfRule>
  </conditionalFormatting>
  <conditionalFormatting sqref="AC64:AC69">
    <cfRule type="cellIs" dxfId="3343" priority="2" operator="equal">
      <formula>"Extremo"</formula>
    </cfRule>
    <cfRule type="cellIs" dxfId="3342" priority="3" operator="equal">
      <formula>"Alto"</formula>
    </cfRule>
    <cfRule type="cellIs" dxfId="3341" priority="4" operator="equal">
      <formula>"Moderado"</formula>
    </cfRule>
    <cfRule type="cellIs" dxfId="3340" priority="5" operator="equal">
      <formula>"Bajo"</formula>
    </cfRule>
  </conditionalFormatting>
  <conditionalFormatting sqref="K10:K69">
    <cfRule type="containsText" dxfId="3339" priority="1" operator="containsText" text="❌">
      <formula>NOT(ISERROR(SEARCH("❌",K10)))</formula>
    </cfRule>
  </conditionalFormatting>
  <pageMargins left="0.70866141732283472" right="0.70866141732283472" top="0.9055118110236221" bottom="0.94488188976377963" header="0.31496062992125984" footer="0.31496062992125984"/>
  <pageSetup paperSize="5" scale="19" fitToHeight="0" orientation="landscape" r:id="rId1"/>
  <headerFooter>
    <oddHeader>&amp;L&amp;G&amp;C&amp;"Montserrat,Negrita"&amp;14&amp;K0070C0
MATRIZ RIESGOS DE GESTIÓN 2023&amp;R&amp;G</oddHeader>
    <oddFooter>&amp;L&amp;"Montserrat,Normal"
Dirección: Calle 24A No. 59-42 Torre 4 Piso 3 
Centro Empresarial Sarmiento Angulo
Conmutador: (+601) 307 8038
Línea gratuita: 01 8000 119703&amp;C&amp;P de &amp;N
FOR-SIG-121-024
02/08/2023 Versión: 03
&amp;G&amp;R&amp;G</oddFooter>
  </headerFooter>
  <rowBreaks count="1" manualBreakCount="1">
    <brk id="15" max="35" man="1"/>
  </rowBreaks>
  <legacyDrawingHF r:id="rId2"/>
  <extLst>
    <ext xmlns:x14="http://schemas.microsoft.com/office/spreadsheetml/2009/9/main" uri="{CCE6A557-97BC-4b89-ADB6-D9C93CAAB3DF}">
      <x14:dataValidations xmlns:xm="http://schemas.microsoft.com/office/excel/2006/main" count="13">
        <x14:dataValidation type="custom" allowBlank="1" showInputMessage="1" showErrorMessage="1" error="Recuerde que las acciones se generan bajo la medida de mitigar el riesgo">
          <x14:formula1>
            <xm:f>IF(OR(AD12='https://supervigilanciagovco-my.sharepoint.com/personal/krivera_supervigilancia_gov_co/Documents/Documentos - copia/2023/PLAN DE RIESGOS/RIESGOS DE GESTION 2023/[MATRIZ RIESGOS DE GESTION SISTEMA INTEGRADO DE GESTION.xlsx]Opciones Tratamiento'!#REF!,AD12='https://supervigilanciagovco-my.sharepoint.com/personal/krivera_supervigilancia_gov_co/Documents/Documentos - copia/2023/PLAN DE RIESGOS/RIESGOS DE GESTION 2023/[MATRIZ RIESGOS DE GESTION SISTEMA INTEGRADO DE GESTION.xlsx]Opciones Tratamiento'!#REF!,AD12='https://supervigilanciagovco-my.sharepoint.com/personal/krivera_supervigilancia_gov_co/Documents/Documentos - copia/2023/PLAN DE RIESGOS/RIESGOS DE GESTION 2023/[MATRIZ RIESGOS DE GESTION SISTEMA INTEGRADO DE GESTION.xlsx]Opciones Tratamiento'!#REF!),ISBLANK(AD12),ISTEXT(AD12))</xm:f>
          </x14:formula1>
          <xm:sqref>AH11</xm:sqref>
        </x14:dataValidation>
        <x14:dataValidation type="custom" allowBlank="1" showInputMessage="1" showErrorMessage="1" error="Recuerde que las acciones se generan bajo la medida de mitigar el riesgo">
          <x14:formula1>
            <xm:f>IF(OR(AD12='https://supervigilanciagovco-my.sharepoint.com/personal/krivera_supervigilancia_gov_co/Documents/Documentos - copia/2023/PLAN DE RIESGOS/RIESGOS DE GESTION 2023/[MATRIZ RIESGOS DE GESTION SISTEMA INTEGRADO DE GESTION.xlsx]Opciones Tratamiento'!#REF!,AD12='https://supervigilanciagovco-my.sharepoint.com/personal/krivera_supervigilancia_gov_co/Documents/Documentos - copia/2023/PLAN DE RIESGOS/RIESGOS DE GESTION 2023/[MATRIZ RIESGOS DE GESTION SISTEMA INTEGRADO DE GESTION.xlsx]Opciones Tratamiento'!#REF!,AD12='https://supervigilanciagovco-my.sharepoint.com/personal/krivera_supervigilancia_gov_co/Documents/Documentos - copia/2023/PLAN DE RIESGOS/RIESGOS DE GESTION 2023/[MATRIZ RIESGOS DE GESTION SISTEMA INTEGRADO DE GESTION.xlsx]Opciones Tratamiento'!#REF!),ISBLANK(AD12),ISTEXT(AD12))</xm:f>
          </x14:formula1>
          <xm:sqref>AI11</xm:sqref>
        </x14:dataValidation>
        <x14:dataValidation type="custom" allowBlank="1" showInputMessage="1" showErrorMessage="1" error="Recuerde que las acciones se generan bajo la medida de mitigar el riesgo">
          <x14:formula1>
            <xm:f>IF(OR(AD12='https://supervigilanciagovco-my.sharepoint.com/personal/krivera_supervigilancia_gov_co/Documents/Documentos - copia/2023/PLAN DE RIESGOS/RIESGOS DE GESTION 2023/[MATRIZ RIESGOS DE GESTION SISTEMA INTEGRADO DE GESTION.xlsx]Opciones Tratamiento'!#REF!,AD12='https://supervigilanciagovco-my.sharepoint.com/personal/krivera_supervigilancia_gov_co/Documents/Documentos - copia/2023/PLAN DE RIESGOS/RIESGOS DE GESTION 2023/[MATRIZ RIESGOS DE GESTION SISTEMA INTEGRADO DE GESTION.xlsx]Opciones Tratamiento'!#REF!,AD12='https://supervigilanciagovco-my.sharepoint.com/personal/krivera_supervigilancia_gov_co/Documents/Documentos - copia/2023/PLAN DE RIESGOS/RIESGOS DE GESTION 2023/[MATRIZ RIESGOS DE GESTION SISTEMA INTEGRADO DE GESTION.xlsx]Opciones Tratamiento'!#REF!),ISBLANK(AD12),ISTEXT(AD12))</xm:f>
          </x14:formula1>
          <xm:sqref>AG11</xm:sqref>
        </x14:dataValidation>
        <x14:dataValidation type="custom" allowBlank="1" showInputMessage="1" showErrorMessage="1" error="Recuerde que las acciones se generan bajo la medida de mitigar el riesgo">
          <x14:formula1>
            <xm:f>IF(OR(AD12='https://supervigilanciagovco-my.sharepoint.com/personal/krivera_supervigilancia_gov_co/Documents/Documentos - copia/2023/PLAN DE RIESGOS/RIESGOS DE GESTION 2023/[MATRIZ RIESGOS DE GESTION SISTEMA INTEGRADO DE GESTION.xlsx]Opciones Tratamiento'!#REF!,AD12='https://supervigilanciagovco-my.sharepoint.com/personal/krivera_supervigilancia_gov_co/Documents/Documentos - copia/2023/PLAN DE RIESGOS/RIESGOS DE GESTION 2023/[MATRIZ RIESGOS DE GESTION SISTEMA INTEGRADO DE GESTION.xlsx]Opciones Tratamiento'!#REF!,AD12='https://supervigilanciagovco-my.sharepoint.com/personal/krivera_supervigilancia_gov_co/Documents/Documentos - copia/2023/PLAN DE RIESGOS/RIESGOS DE GESTION 2023/[MATRIZ RIESGOS DE GESTION SISTEMA INTEGRADO DE GESTION.xlsx]Opciones Tratamiento'!#REF!),ISBLANK(AD12),ISTEXT(AD12))</xm:f>
          </x14:formula1>
          <xm:sqref>AF11</xm:sqref>
        </x14:dataValidation>
        <x14:dataValidation type="custom" allowBlank="1" showInputMessage="1" showErrorMessage="1" error="Recuerde que las acciones se generan bajo la medida de mitigar el riesgo">
          <x14:formula1>
            <xm:f>IF(OR(AD12='https://supervigilanciagovco-my.sharepoint.com/personal/krivera_supervigilancia_gov_co/Documents/Documentos - copia/2023/PLAN DE RIESGOS/RIESGOS DE GESTION 2023/[MATRIZ RIESGOS DE GESTION SISTEMA INTEGRADO DE GESTION.xlsx]Opciones Tratamiento'!#REF!,AD12='https://supervigilanciagovco-my.sharepoint.com/personal/krivera_supervigilancia_gov_co/Documents/Documentos - copia/2023/PLAN DE RIESGOS/RIESGOS DE GESTION 2023/[MATRIZ RIESGOS DE GESTION SISTEMA INTEGRADO DE GESTION.xlsx]Opciones Tratamiento'!#REF!,AD12='https://supervigilanciagovco-my.sharepoint.com/personal/krivera_supervigilancia_gov_co/Documents/Documentos - copia/2023/PLAN DE RIESGOS/RIESGOS DE GESTION 2023/[MATRIZ RIESGOS DE GESTION SISTEMA INTEGRADO DE GESTION.xlsx]Opciones Tratamiento'!#REF!),ISBLANK(AD12),ISTEXT(AD12))</xm:f>
          </x14:formula1>
          <xm:sqref>AE11</xm:sqref>
        </x14:dataValidation>
        <x14:dataValidation type="custom" allowBlank="1" showInputMessage="1" showErrorMessage="1" error="Recuerde que las acciones se generan bajo la medida de mitigar el riesgo">
          <x14:formula1>
            <xm:f>IF(OR(AD10='https://supervigilanciagovco-my.sharepoint.com/personal/krivera_supervigilancia_gov_co/Documents/Documentos - copia/2023/PLAN DE RIESGOS/RIESGOS DE GESTION 2023/[MATRIZ RIESGOS DE GESTION SISTEMA INTEGRADO DE GESTION.xlsx]Opciones Tratamiento'!#REF!,AD10='https://supervigilanciagovco-my.sharepoint.com/personal/krivera_supervigilancia_gov_co/Documents/Documentos - copia/2023/PLAN DE RIESGOS/RIESGOS DE GESTION 2023/[MATRIZ RIESGOS DE GESTION SISTEMA INTEGRADO DE GESTION.xlsx]Opciones Tratamiento'!#REF!,AD10='https://supervigilanciagovco-my.sharepoint.com/personal/krivera_supervigilancia_gov_co/Documents/Documentos - copia/2023/PLAN DE RIESGOS/RIESGOS DE GESTION 2023/[MATRIZ RIESGOS DE GESTION SISTEMA INTEGRADO DE GESTION.xlsx]Opciones Tratamiento'!#REF!),ISBLANK(AD10),ISTEXT(AD10))</xm:f>
          </x14:formula1>
          <xm:sqref>AH26:AH69 AH10 AH13:AH23</xm:sqref>
        </x14:dataValidation>
        <x14:dataValidation type="custom" allowBlank="1" showInputMessage="1" showErrorMessage="1" error="Recuerde que las acciones se generan bajo la medida de mitigar el riesgo">
          <x14:formula1>
            <xm:f>IF(OR(AD10='https://supervigilanciagovco-my.sharepoint.com/personal/krivera_supervigilancia_gov_co/Documents/Documentos - copia/2023/PLAN DE RIESGOS/RIESGOS DE GESTION 2023/[MATRIZ RIESGOS DE GESTION SISTEMA INTEGRADO DE GESTION.xlsx]Opciones Tratamiento'!#REF!,AD10='https://supervigilanciagovco-my.sharepoint.com/personal/krivera_supervigilancia_gov_co/Documents/Documentos - copia/2023/PLAN DE RIESGOS/RIESGOS DE GESTION 2023/[MATRIZ RIESGOS DE GESTION SISTEMA INTEGRADO DE GESTION.xlsx]Opciones Tratamiento'!#REF!,AD10='https://supervigilanciagovco-my.sharepoint.com/personal/krivera_supervigilancia_gov_co/Documents/Documentos - copia/2023/PLAN DE RIESGOS/RIESGOS DE GESTION 2023/[MATRIZ RIESGOS DE GESTION SISTEMA INTEGRADO DE GESTION.xlsx]Opciones Tratamiento'!#REF!),ISBLANK(AD10),ISTEXT(AD10))</xm:f>
          </x14:formula1>
          <xm:sqref>AI10 AI13:AI69</xm:sqref>
        </x14:dataValidation>
        <x14:dataValidation type="custom" allowBlank="1" showInputMessage="1" showErrorMessage="1" error="Recuerde que las acciones se generan bajo la medida de mitigar el riesgo">
          <x14:formula1>
            <xm:f>IF(OR(AD10='https://supervigilanciagovco-my.sharepoint.com/personal/krivera_supervigilancia_gov_co/Documents/Documentos - copia/2023/PLAN DE RIESGOS/RIESGOS DE GESTION 2023/[MATRIZ RIESGOS DE GESTION SISTEMA INTEGRADO DE GESTION.xlsx]Opciones Tratamiento'!#REF!,AD10='https://supervigilanciagovco-my.sharepoint.com/personal/krivera_supervigilancia_gov_co/Documents/Documentos - copia/2023/PLAN DE RIESGOS/RIESGOS DE GESTION 2023/[MATRIZ RIESGOS DE GESTION SISTEMA INTEGRADO DE GESTION.xlsx]Opciones Tratamiento'!#REF!,AD10='https://supervigilanciagovco-my.sharepoint.com/personal/krivera_supervigilancia_gov_co/Documents/Documentos - copia/2023/PLAN DE RIESGOS/RIESGOS DE GESTION 2023/[MATRIZ RIESGOS DE GESTION SISTEMA INTEGRADO DE GESTION.xlsx]Opciones Tratamiento'!#REF!),ISBLANK(AD10),ISTEXT(AD10))</xm:f>
          </x14:formula1>
          <xm:sqref>AG10 AG13:AG69</xm:sqref>
        </x14:dataValidation>
        <x14:dataValidation type="custom" allowBlank="1" showInputMessage="1" showErrorMessage="1" error="Recuerde que las acciones se generan bajo la medida de mitigar el riesgo">
          <x14:formula1>
            <xm:f>IF(OR(AD10='https://supervigilanciagovco-my.sharepoint.com/personal/krivera_supervigilancia_gov_co/Documents/Documentos - copia/2023/PLAN DE RIESGOS/RIESGOS DE GESTION 2023/[MATRIZ RIESGOS DE GESTION SISTEMA INTEGRADO DE GESTION.xlsx]Opciones Tratamiento'!#REF!,AD10='https://supervigilanciagovco-my.sharepoint.com/personal/krivera_supervigilancia_gov_co/Documents/Documentos - copia/2023/PLAN DE RIESGOS/RIESGOS DE GESTION 2023/[MATRIZ RIESGOS DE GESTION SISTEMA INTEGRADO DE GESTION.xlsx]Opciones Tratamiento'!#REF!,AD10='https://supervigilanciagovco-my.sharepoint.com/personal/krivera_supervigilancia_gov_co/Documents/Documentos - copia/2023/PLAN DE RIESGOS/RIESGOS DE GESTION 2023/[MATRIZ RIESGOS DE GESTION SISTEMA INTEGRADO DE GESTION.xlsx]Opciones Tratamiento'!#REF!),ISBLANK(AD10),ISTEXT(AD10))</xm:f>
          </x14:formula1>
          <xm:sqref>AF10 AF13:AF69</xm:sqref>
        </x14:dataValidation>
        <x14:dataValidation type="custom" allowBlank="1" showInputMessage="1" showErrorMessage="1" error="Recuerde que las acciones se generan bajo la medida de mitigar el riesgo">
          <x14:formula1>
            <xm:f>IF(OR(AD10='https://supervigilanciagovco-my.sharepoint.com/personal/krivera_supervigilancia_gov_co/Documents/Documentos - copia/2023/PLAN DE RIESGOS/RIESGOS DE GESTION 2023/[MATRIZ RIESGOS DE GESTION SISTEMA INTEGRADO DE GESTION.xlsx]Opciones Tratamiento'!#REF!,AD10='https://supervigilanciagovco-my.sharepoint.com/personal/krivera_supervigilancia_gov_co/Documents/Documentos - copia/2023/PLAN DE RIESGOS/RIESGOS DE GESTION 2023/[MATRIZ RIESGOS DE GESTION SISTEMA INTEGRADO DE GESTION.xlsx]Opciones Tratamiento'!#REF!,AD10='https://supervigilanciagovco-my.sharepoint.com/personal/krivera_supervigilancia_gov_co/Documents/Documentos - copia/2023/PLAN DE RIESGOS/RIESGOS DE GESTION 2023/[MATRIZ RIESGOS DE GESTION SISTEMA INTEGRADO DE GESTION.xlsx]Opciones Tratamiento'!#REF!),ISBLANK(AD10),ISTEXT(AD10))</xm:f>
          </x14:formula1>
          <xm:sqref>AE19:AE69 AE10 AE13:AE17</xm:sqref>
        </x14:dataValidation>
        <x14:dataValidation type="list" allowBlank="1" showInputMessage="1" showErrorMessage="1">
          <x14:formula1>
            <xm:f>'https://supervigilanciagovco-my.sharepoint.com/personal/krivera_supervigilancia_gov_co/Documents/Documentos - copia/2023/PLAN DE RIESGOS/RIESGOS DE GESTION 2023/[MATRIZ RIESGOS DE GESTION SISTEMA INTEGRADO DE GESTION.xlsx]Tabla Impacto'!#REF!</xm:f>
          </x14:formula1>
          <xm:sqref>J10:J69</xm:sqref>
        </x14:dataValidation>
        <x14:dataValidation type="list" allowBlank="1" showInputMessage="1" showErrorMessage="1">
          <x14:formula1>
            <xm:f>'https://supervigilanciagovco-my.sharepoint.com/personal/krivera_supervigilancia_gov_co/Documents/Documentos - copia/2023/PLAN DE RIESGOS/RIESGOS DE GESTION 2023/[MATRIZ RIESGOS DE GESTION SISTEMA INTEGRADO DE GESTION.xlsx]Opciones Tratamiento'!#REF!</xm:f>
          </x14:formula1>
          <xm:sqref>AD10:AD69 AJ67:AJ68 AJ13:AJ14 AJ16:AJ17 AJ19:AJ20 AJ22:AJ23 AJ25:AJ26 AJ28:AJ29 AJ31:AJ32 AJ34:AJ35 AJ37:AJ38 AJ40:AJ41 AJ43:AJ44 AJ46:AJ47 AJ49:AJ50 AJ52:AJ53 AJ55:AJ56 AJ58:AJ59 AJ61:AJ62 AJ64:AJ65 AJ10 F10:F69 B10:B69</xm:sqref>
        </x14:dataValidation>
        <x14:dataValidation type="list" allowBlank="1" showInputMessage="1" showErrorMessage="1">
          <x14:formula1>
            <xm:f>'https://supervigilanciagovco-my.sharepoint.com/personal/krivera_supervigilancia_gov_co/Documents/Documentos - copia/2023/PLAN DE RIESGOS/RIESGOS DE GESTION 2023/[MATRIZ RIESGOS DE GESTION SISTEMA INTEGRADO DE GESTION.xlsx]Tabla Valoración controles'!#REF!</xm:f>
          </x14:formula1>
          <xm:sqref>R10:S69 U10:W69</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pageSetUpPr fitToPage="1"/>
  </sheetPr>
  <dimension ref="A1:BP72"/>
  <sheetViews>
    <sheetView view="pageLayout" topLeftCell="I16" zoomScale="70" zoomScaleNormal="90" zoomScaleSheetLayoutView="90" zoomScalePageLayoutView="70" workbookViewId="0">
      <selection activeCell="AG18" sqref="AG18"/>
    </sheetView>
  </sheetViews>
  <sheetFormatPr baseColWidth="10" defaultColWidth="11.42578125" defaultRowHeight="16.5" x14ac:dyDescent="0.3"/>
  <cols>
    <col min="1" max="1" width="4" style="29" bestFit="1" customWidth="1"/>
    <col min="2" max="2" width="14.140625" style="29" customWidth="1"/>
    <col min="3" max="3" width="13.140625" style="29" customWidth="1"/>
    <col min="4" max="4" width="16.140625" style="29" customWidth="1"/>
    <col min="5" max="5" width="32.42578125" style="2" customWidth="1"/>
    <col min="6" max="6" width="19" style="30" customWidth="1"/>
    <col min="7" max="7" width="17.85546875" style="2" customWidth="1"/>
    <col min="8" max="8" width="16.5703125" style="2" customWidth="1"/>
    <col min="9" max="9" width="6.28515625" style="2" bestFit="1" customWidth="1"/>
    <col min="10" max="10" width="27.28515625" style="2" bestFit="1" customWidth="1"/>
    <col min="11" max="11" width="30.5703125" style="2" hidden="1" customWidth="1"/>
    <col min="12" max="12" width="17.5703125" style="2" customWidth="1"/>
    <col min="13" max="13" width="6.28515625" style="2" bestFit="1" customWidth="1"/>
    <col min="14" max="14" width="16" style="2" customWidth="1"/>
    <col min="15" max="15" width="5.85546875" style="2" customWidth="1"/>
    <col min="16" max="16" width="31" style="2" customWidth="1"/>
    <col min="17" max="17" width="15.140625" style="2" bestFit="1" customWidth="1"/>
    <col min="18" max="18" width="6.85546875" style="2" customWidth="1"/>
    <col min="19" max="19" width="5" style="2" customWidth="1"/>
    <col min="20" max="20" width="5.5703125" style="2" customWidth="1"/>
    <col min="21" max="21" width="7.140625" style="2" customWidth="1"/>
    <col min="22" max="22" width="6.7109375" style="2" customWidth="1"/>
    <col min="23" max="23" width="7.5703125" style="2" customWidth="1"/>
    <col min="24" max="24" width="38.28515625" style="2" hidden="1" customWidth="1"/>
    <col min="25" max="25" width="8.7109375" style="2" customWidth="1"/>
    <col min="26" max="26" width="10.42578125" style="2" customWidth="1"/>
    <col min="27" max="27" width="9.28515625" style="2" customWidth="1"/>
    <col min="28" max="28" width="9.140625" style="2" customWidth="1"/>
    <col min="29" max="29" width="8.42578125" style="2" customWidth="1"/>
    <col min="30" max="30" width="7.28515625" style="2" customWidth="1"/>
    <col min="31" max="31" width="23" style="2" customWidth="1"/>
    <col min="32" max="32" width="18.85546875" style="2" customWidth="1"/>
    <col min="33" max="33" width="16.85546875" style="2" customWidth="1"/>
    <col min="34" max="34" width="14.85546875" style="2" customWidth="1"/>
    <col min="35" max="35" width="18.5703125" style="2" customWidth="1"/>
    <col min="36" max="36" width="21" style="2" customWidth="1"/>
    <col min="37" max="16384" width="11.42578125" style="2"/>
  </cols>
  <sheetData>
    <row r="1" spans="1:68" ht="16.5" customHeight="1" x14ac:dyDescent="0.3">
      <c r="A1" s="50" t="s">
        <v>0</v>
      </c>
      <c r="B1" s="51"/>
      <c r="C1" s="51"/>
      <c r="D1" s="51"/>
      <c r="E1" s="51"/>
      <c r="F1" s="51"/>
      <c r="G1" s="51"/>
      <c r="H1" s="51"/>
      <c r="I1" s="51"/>
      <c r="J1" s="51"/>
      <c r="K1" s="51"/>
      <c r="L1" s="51"/>
      <c r="M1" s="51"/>
      <c r="N1" s="51"/>
      <c r="O1" s="51"/>
      <c r="P1" s="51"/>
      <c r="Q1" s="51"/>
      <c r="R1" s="51"/>
      <c r="S1" s="51"/>
      <c r="T1" s="51"/>
      <c r="U1" s="51"/>
      <c r="V1" s="51"/>
      <c r="W1" s="51"/>
      <c r="X1" s="51"/>
      <c r="Y1" s="51"/>
      <c r="Z1" s="51"/>
      <c r="AA1" s="51"/>
      <c r="AB1" s="51"/>
      <c r="AC1" s="51"/>
      <c r="AD1" s="51"/>
      <c r="AE1" s="51"/>
      <c r="AF1" s="51"/>
      <c r="AG1" s="51"/>
      <c r="AH1" s="51"/>
      <c r="AI1" s="51"/>
      <c r="AJ1" s="52"/>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row>
    <row r="2" spans="1:68" ht="24" customHeight="1" x14ac:dyDescent="0.3">
      <c r="A2" s="53"/>
      <c r="B2" s="54"/>
      <c r="C2" s="54"/>
      <c r="D2" s="54"/>
      <c r="E2" s="54"/>
      <c r="F2" s="54"/>
      <c r="G2" s="54"/>
      <c r="H2" s="54"/>
      <c r="I2" s="54"/>
      <c r="J2" s="54"/>
      <c r="K2" s="54"/>
      <c r="L2" s="54"/>
      <c r="M2" s="54"/>
      <c r="N2" s="54"/>
      <c r="O2" s="54"/>
      <c r="P2" s="54"/>
      <c r="Q2" s="54"/>
      <c r="R2" s="54"/>
      <c r="S2" s="54"/>
      <c r="T2" s="54"/>
      <c r="U2" s="54"/>
      <c r="V2" s="54"/>
      <c r="W2" s="54"/>
      <c r="X2" s="54"/>
      <c r="Y2" s="54"/>
      <c r="Z2" s="54"/>
      <c r="AA2" s="54"/>
      <c r="AB2" s="54"/>
      <c r="AC2" s="54"/>
      <c r="AD2" s="54"/>
      <c r="AE2" s="54"/>
      <c r="AF2" s="54"/>
      <c r="AG2" s="54"/>
      <c r="AH2" s="54"/>
      <c r="AI2" s="54"/>
      <c r="AJ2" s="55"/>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row>
    <row r="3" spans="1:68" x14ac:dyDescent="0.3">
      <c r="A3" s="3"/>
      <c r="B3" s="4"/>
      <c r="C3" s="3"/>
      <c r="D3" s="3"/>
      <c r="E3" s="1"/>
      <c r="F3" s="5"/>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row>
    <row r="4" spans="1:68" ht="26.25" customHeight="1" x14ac:dyDescent="0.3">
      <c r="A4" s="42" t="s">
        <v>1</v>
      </c>
      <c r="B4" s="43"/>
      <c r="C4" s="56" t="s">
        <v>238</v>
      </c>
      <c r="D4" s="57"/>
      <c r="E4" s="57"/>
      <c r="F4" s="57"/>
      <c r="G4" s="57"/>
      <c r="H4" s="57"/>
      <c r="I4" s="57"/>
      <c r="J4" s="57"/>
      <c r="K4" s="57"/>
      <c r="L4" s="57"/>
      <c r="M4" s="57"/>
      <c r="N4" s="58"/>
      <c r="O4" s="59"/>
      <c r="P4" s="59"/>
      <c r="Q4" s="59"/>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row>
    <row r="5" spans="1:68" ht="30" customHeight="1" x14ac:dyDescent="0.3">
      <c r="A5" s="42" t="s">
        <v>3</v>
      </c>
      <c r="B5" s="43"/>
      <c r="C5" s="56" t="s">
        <v>239</v>
      </c>
      <c r="D5" s="57"/>
      <c r="E5" s="57"/>
      <c r="F5" s="57"/>
      <c r="G5" s="57"/>
      <c r="H5" s="57"/>
      <c r="I5" s="57"/>
      <c r="J5" s="57"/>
      <c r="K5" s="57"/>
      <c r="L5" s="57"/>
      <c r="M5" s="57"/>
      <c r="N5" s="58"/>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row>
    <row r="6" spans="1:68" ht="49.5" customHeight="1" x14ac:dyDescent="0.3">
      <c r="A6" s="42" t="s">
        <v>5</v>
      </c>
      <c r="B6" s="43"/>
      <c r="C6" s="44" t="s">
        <v>240</v>
      </c>
      <c r="D6" s="45"/>
      <c r="E6" s="45"/>
      <c r="F6" s="45"/>
      <c r="G6" s="45"/>
      <c r="H6" s="45"/>
      <c r="I6" s="45"/>
      <c r="J6" s="45"/>
      <c r="K6" s="45"/>
      <c r="L6" s="45"/>
      <c r="M6" s="45"/>
      <c r="N6" s="46"/>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row>
    <row r="7" spans="1:68" x14ac:dyDescent="0.3">
      <c r="A7" s="47" t="s">
        <v>7</v>
      </c>
      <c r="B7" s="48"/>
      <c r="C7" s="48"/>
      <c r="D7" s="48"/>
      <c r="E7" s="48"/>
      <c r="F7" s="48"/>
      <c r="G7" s="49"/>
      <c r="H7" s="47" t="s">
        <v>8</v>
      </c>
      <c r="I7" s="48"/>
      <c r="J7" s="48"/>
      <c r="K7" s="48"/>
      <c r="L7" s="48"/>
      <c r="M7" s="48"/>
      <c r="N7" s="49"/>
      <c r="O7" s="47" t="s">
        <v>9</v>
      </c>
      <c r="P7" s="48"/>
      <c r="Q7" s="48"/>
      <c r="R7" s="48"/>
      <c r="S7" s="48"/>
      <c r="T7" s="48"/>
      <c r="U7" s="48"/>
      <c r="V7" s="48"/>
      <c r="W7" s="49"/>
      <c r="X7" s="47" t="s">
        <v>10</v>
      </c>
      <c r="Y7" s="48"/>
      <c r="Z7" s="48"/>
      <c r="AA7" s="48"/>
      <c r="AB7" s="48"/>
      <c r="AC7" s="48"/>
      <c r="AD7" s="49"/>
      <c r="AE7" s="47" t="s">
        <v>11</v>
      </c>
      <c r="AF7" s="48"/>
      <c r="AG7" s="48"/>
      <c r="AH7" s="48"/>
      <c r="AI7" s="48"/>
      <c r="AJ7" s="49"/>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row>
    <row r="8" spans="1:68" ht="16.5" customHeight="1" x14ac:dyDescent="0.3">
      <c r="A8" s="68" t="s">
        <v>12</v>
      </c>
      <c r="B8" s="70" t="s">
        <v>13</v>
      </c>
      <c r="C8" s="61" t="s">
        <v>14</v>
      </c>
      <c r="D8" s="61" t="s">
        <v>15</v>
      </c>
      <c r="E8" s="71" t="s">
        <v>16</v>
      </c>
      <c r="F8" s="60" t="s">
        <v>17</v>
      </c>
      <c r="G8" s="61" t="s">
        <v>18</v>
      </c>
      <c r="H8" s="72" t="s">
        <v>19</v>
      </c>
      <c r="I8" s="64" t="s">
        <v>20</v>
      </c>
      <c r="J8" s="60" t="s">
        <v>21</v>
      </c>
      <c r="K8" s="60" t="s">
        <v>22</v>
      </c>
      <c r="L8" s="62" t="s">
        <v>23</v>
      </c>
      <c r="M8" s="64" t="s">
        <v>20</v>
      </c>
      <c r="N8" s="61" t="s">
        <v>24</v>
      </c>
      <c r="O8" s="66" t="s">
        <v>25</v>
      </c>
      <c r="P8" s="65" t="s">
        <v>26</v>
      </c>
      <c r="Q8" s="60" t="s">
        <v>27</v>
      </c>
      <c r="R8" s="65" t="s">
        <v>28</v>
      </c>
      <c r="S8" s="65"/>
      <c r="T8" s="65"/>
      <c r="U8" s="65"/>
      <c r="V8" s="65"/>
      <c r="W8" s="65"/>
      <c r="X8" s="73" t="s">
        <v>29</v>
      </c>
      <c r="Y8" s="73" t="s">
        <v>30</v>
      </c>
      <c r="Z8" s="73" t="s">
        <v>20</v>
      </c>
      <c r="AA8" s="73" t="s">
        <v>31</v>
      </c>
      <c r="AB8" s="73" t="s">
        <v>20</v>
      </c>
      <c r="AC8" s="73" t="s">
        <v>32</v>
      </c>
      <c r="AD8" s="66" t="s">
        <v>33</v>
      </c>
      <c r="AE8" s="65" t="s">
        <v>11</v>
      </c>
      <c r="AF8" s="65" t="s">
        <v>34</v>
      </c>
      <c r="AG8" s="65" t="s">
        <v>35</v>
      </c>
      <c r="AH8" s="65" t="s">
        <v>36</v>
      </c>
      <c r="AI8" s="65" t="s">
        <v>37</v>
      </c>
      <c r="AJ8" s="65" t="s">
        <v>38</v>
      </c>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row>
    <row r="9" spans="1:68" s="8" customFormat="1" ht="94.5" customHeight="1" x14ac:dyDescent="0.25">
      <c r="A9" s="69"/>
      <c r="B9" s="70"/>
      <c r="C9" s="65"/>
      <c r="D9" s="65"/>
      <c r="E9" s="70"/>
      <c r="F9" s="61"/>
      <c r="G9" s="65"/>
      <c r="H9" s="61"/>
      <c r="I9" s="63"/>
      <c r="J9" s="61"/>
      <c r="K9" s="61"/>
      <c r="L9" s="63"/>
      <c r="M9" s="63"/>
      <c r="N9" s="65"/>
      <c r="O9" s="67"/>
      <c r="P9" s="65"/>
      <c r="Q9" s="61"/>
      <c r="R9" s="6" t="s">
        <v>39</v>
      </c>
      <c r="S9" s="6" t="s">
        <v>40</v>
      </c>
      <c r="T9" s="6" t="s">
        <v>41</v>
      </c>
      <c r="U9" s="6" t="s">
        <v>42</v>
      </c>
      <c r="V9" s="6" t="s">
        <v>43</v>
      </c>
      <c r="W9" s="6" t="s">
        <v>44</v>
      </c>
      <c r="X9" s="73"/>
      <c r="Y9" s="73"/>
      <c r="Z9" s="73"/>
      <c r="AA9" s="73"/>
      <c r="AB9" s="73"/>
      <c r="AC9" s="73"/>
      <c r="AD9" s="67"/>
      <c r="AE9" s="65"/>
      <c r="AF9" s="65"/>
      <c r="AG9" s="65"/>
      <c r="AH9" s="65"/>
      <c r="AI9" s="65"/>
      <c r="AJ9" s="65"/>
      <c r="AK9" s="7"/>
      <c r="AL9" s="7"/>
      <c r="AM9" s="7"/>
      <c r="AN9" s="7"/>
      <c r="AO9" s="7"/>
      <c r="AP9" s="7"/>
      <c r="AQ9" s="7"/>
      <c r="AR9" s="7"/>
      <c r="AS9" s="7"/>
      <c r="AT9" s="7"/>
      <c r="AU9" s="7"/>
      <c r="AV9" s="7"/>
      <c r="AW9" s="7"/>
      <c r="AX9" s="7"/>
      <c r="AY9" s="7"/>
      <c r="AZ9" s="7"/>
      <c r="BA9" s="7"/>
      <c r="BB9" s="7"/>
      <c r="BC9" s="7"/>
      <c r="BD9" s="7"/>
      <c r="BE9" s="7"/>
      <c r="BF9" s="7"/>
      <c r="BG9" s="7"/>
      <c r="BH9" s="7"/>
      <c r="BI9" s="7"/>
      <c r="BJ9" s="7"/>
      <c r="BK9" s="7"/>
      <c r="BL9" s="7"/>
      <c r="BM9" s="7"/>
      <c r="BN9" s="7"/>
      <c r="BO9" s="7"/>
      <c r="BP9" s="7"/>
    </row>
    <row r="10" spans="1:68" s="23" customFormat="1" ht="167.25" customHeight="1" x14ac:dyDescent="0.3">
      <c r="A10" s="80">
        <v>1</v>
      </c>
      <c r="B10" s="83" t="s">
        <v>64</v>
      </c>
      <c r="C10" s="83" t="s">
        <v>241</v>
      </c>
      <c r="D10" s="83" t="s">
        <v>242</v>
      </c>
      <c r="E10" s="86" t="s">
        <v>243</v>
      </c>
      <c r="F10" s="83" t="s">
        <v>94</v>
      </c>
      <c r="G10" s="89">
        <v>4311</v>
      </c>
      <c r="H10" s="92" t="str">
        <f>IF(G10&lt;=0,"",IF(G10&lt;=2,"Muy Baja",IF(G10&lt;=24,"Baja",IF(G10&lt;=500,"Media",IF(G10&lt;=5000,"Alta","Muy Alta")))))</f>
        <v>Alta</v>
      </c>
      <c r="I10" s="77">
        <f>IF(H10="","",IF(H10="Muy Baja",0.2,IF(H10="Baja",0.4,IF(H10="Media",0.6,IF(H10="Alta",0.8,IF(H10="Muy Alta",1,))))))</f>
        <v>0.8</v>
      </c>
      <c r="J10" s="95" t="s">
        <v>82</v>
      </c>
      <c r="K10" s="77" t="str">
        <f>IF(NOT(ISERROR(MATCH(J10,'[12]Tabla Impacto'!$B$221:$B$223,0))),'[12]Tabla Impacto'!$F$223&amp;"Por favor no seleccionar los criterios de impacto(Afectación Económica o presupuestal y Pérdida Reputacional)",J10)</f>
        <v xml:space="preserve">     El riesgo afecta la imagen de de la entidad con efecto publicitario sostenido a nivel de sector administrativo, nivel departamental o municipal</v>
      </c>
      <c r="L10" s="92" t="str">
        <f>IF(OR(K10='[12]Tabla Impacto'!$C$11,K10='[12]Tabla Impacto'!$D$11),"Leve",IF(OR(K10='[12]Tabla Impacto'!$C$12,K10='[12]Tabla Impacto'!$D$12),"Menor",IF(OR(K10='[12]Tabla Impacto'!$C$13,K10='[12]Tabla Impacto'!$D$13),"Moderado",IF(OR(K10='[12]Tabla Impacto'!$C$14,K10='[12]Tabla Impacto'!$D$14),"Mayor",IF(OR(K10='[12]Tabla Impacto'!$C$15,K10='[12]Tabla Impacto'!$D$15),"Catastrófico","")))))</f>
        <v>Mayor</v>
      </c>
      <c r="M10" s="77">
        <f>IF(L10="","",IF(L10="Leve",0.2,IF(L10="Menor",0.4,IF(L10="Moderado",0.6,IF(L10="Mayor",0.8,IF(L10="Catastrófico",1,))))))</f>
        <v>0.8</v>
      </c>
      <c r="N10" s="74" t="str">
        <f>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Alto</v>
      </c>
      <c r="O10" s="9">
        <v>1</v>
      </c>
      <c r="P10" s="10" t="s">
        <v>244</v>
      </c>
      <c r="Q10" s="11" t="str">
        <f>IF(OR(R10="Preventivo",R10="Detectivo"),"Probabilidad",IF(R10="Correctivo","Impacto",""))</f>
        <v>Probabilidad</v>
      </c>
      <c r="R10" s="12" t="s">
        <v>52</v>
      </c>
      <c r="S10" s="12" t="s">
        <v>53</v>
      </c>
      <c r="T10" s="13" t="str">
        <f>IF(AND(R10="Preventivo",S10="Automático"),"50%",IF(AND(R10="Preventivo",S10="Manual"),"40%",IF(AND(R10="Detectivo",S10="Automático"),"40%",IF(AND(R10="Detectivo",S10="Manual"),"30%",IF(AND(R10="Correctivo",S10="Automático"),"35%",IF(AND(R10="Correctivo",S10="Manual"),"25%",""))))))</f>
        <v>40%</v>
      </c>
      <c r="U10" s="12" t="s">
        <v>54</v>
      </c>
      <c r="V10" s="12" t="s">
        <v>55</v>
      </c>
      <c r="W10" s="12" t="s">
        <v>56</v>
      </c>
      <c r="X10" s="14">
        <f>IFERROR(IF(Q10="Probabilidad",(I10-(+I10*T10)),IF(Q10="Impacto",I10,"")),"")</f>
        <v>0.48</v>
      </c>
      <c r="Y10" s="15" t="str">
        <f>IFERROR(IF(X10="","",IF(X10&lt;=0.2,"Muy Baja",IF(X10&lt;=0.4,"Baja",IF(X10&lt;=0.6,"Media",IF(X10&lt;=0.8,"Alta","Muy Alta"))))),"")</f>
        <v>Media</v>
      </c>
      <c r="Z10" s="16">
        <f>+X10</f>
        <v>0.48</v>
      </c>
      <c r="AA10" s="15" t="str">
        <f>IFERROR(IF(AB10="","",IF(AB10&lt;=0.2,"Leve",IF(AB10&lt;=0.4,"Menor",IF(AB10&lt;=0.6,"Moderado",IF(AB10&lt;=0.8,"Mayor","Catastrófico"))))),"")</f>
        <v>Mayor</v>
      </c>
      <c r="AB10" s="16">
        <f>IFERROR(IF(Q10="Impacto",(M10-(+M10*T10)),IF(Q10="Probabilidad",M10,"")),"")</f>
        <v>0.8</v>
      </c>
      <c r="AC10" s="17" t="str">
        <f>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Alto</v>
      </c>
      <c r="AD10" s="18" t="s">
        <v>69</v>
      </c>
      <c r="AE10" s="36" t="s">
        <v>245</v>
      </c>
      <c r="AF10" s="19" t="s">
        <v>246</v>
      </c>
      <c r="AG10" s="20" t="s">
        <v>247</v>
      </c>
      <c r="AH10" s="20">
        <v>45291</v>
      </c>
      <c r="AI10" s="19" t="s">
        <v>59</v>
      </c>
      <c r="AJ10" s="21" t="s">
        <v>60</v>
      </c>
      <c r="AK10" s="22"/>
      <c r="AL10" s="22"/>
      <c r="AM10" s="22"/>
      <c r="AN10" s="22"/>
      <c r="AO10" s="22"/>
      <c r="AP10" s="22"/>
      <c r="AQ10" s="22"/>
      <c r="AR10" s="22"/>
      <c r="AS10" s="22"/>
      <c r="AT10" s="22"/>
      <c r="AU10" s="22"/>
      <c r="AV10" s="22"/>
      <c r="AW10" s="22"/>
      <c r="AX10" s="22"/>
      <c r="AY10" s="22"/>
      <c r="AZ10" s="22"/>
      <c r="BA10" s="22"/>
      <c r="BB10" s="22"/>
      <c r="BC10" s="22"/>
      <c r="BD10" s="22"/>
      <c r="BE10" s="22"/>
      <c r="BF10" s="22"/>
      <c r="BG10" s="22"/>
      <c r="BH10" s="22"/>
      <c r="BI10" s="22"/>
      <c r="BJ10" s="22"/>
      <c r="BK10" s="22"/>
      <c r="BL10" s="22"/>
      <c r="BM10" s="22"/>
      <c r="BN10" s="22"/>
      <c r="BO10" s="22"/>
      <c r="BP10" s="22"/>
    </row>
    <row r="11" spans="1:68" ht="151.5" customHeight="1" x14ac:dyDescent="0.3">
      <c r="A11" s="81"/>
      <c r="B11" s="84"/>
      <c r="C11" s="84"/>
      <c r="D11" s="84"/>
      <c r="E11" s="87"/>
      <c r="F11" s="84"/>
      <c r="G11" s="90"/>
      <c r="H11" s="93"/>
      <c r="I11" s="78"/>
      <c r="J11" s="96"/>
      <c r="K11" s="78">
        <f ca="1">IF(NOT(ISERROR(MATCH(J11,_xlfn.ANCHORARRAY(E22),0))),I24&amp;"Por favor no seleccionar los criterios de impacto",J11)</f>
        <v>0</v>
      </c>
      <c r="L11" s="93"/>
      <c r="M11" s="78"/>
      <c r="N11" s="75"/>
      <c r="O11" s="9">
        <v>2</v>
      </c>
      <c r="P11" s="10" t="s">
        <v>248</v>
      </c>
      <c r="Q11" s="11" t="str">
        <f>IF(OR(R11="Preventivo",R11="Detectivo"),"Probabilidad",IF(R11="Correctivo","Impacto",""))</f>
        <v>Probabilidad</v>
      </c>
      <c r="R11" s="12" t="s">
        <v>52</v>
      </c>
      <c r="S11" s="12" t="s">
        <v>53</v>
      </c>
      <c r="T11" s="13" t="str">
        <f t="shared" ref="T11:T15" si="0">IF(AND(R11="Preventivo",S11="Automático"),"50%",IF(AND(R11="Preventivo",S11="Manual"),"40%",IF(AND(R11="Detectivo",S11="Automático"),"40%",IF(AND(R11="Detectivo",S11="Manual"),"30%",IF(AND(R11="Correctivo",S11="Automático"),"35%",IF(AND(R11="Correctivo",S11="Manual"),"25%",""))))))</f>
        <v>40%</v>
      </c>
      <c r="U11" s="12" t="s">
        <v>54</v>
      </c>
      <c r="V11" s="12" t="s">
        <v>55</v>
      </c>
      <c r="W11" s="12" t="s">
        <v>56</v>
      </c>
      <c r="X11" s="14">
        <f>IFERROR(IF(AND(Q10="Probabilidad",Q11="Probabilidad"),(Z10-(+Z10*T11)),IF(Q11="Probabilidad",(I10-(+I10*T11)),IF(Q11="Impacto",Z10,""))),"")</f>
        <v>0.28799999999999998</v>
      </c>
      <c r="Y11" s="15" t="str">
        <f t="shared" ref="Y11:Y69" si="1">IFERROR(IF(X11="","",IF(X11&lt;=0.2,"Muy Baja",IF(X11&lt;=0.4,"Baja",IF(X11&lt;=0.6,"Media",IF(X11&lt;=0.8,"Alta","Muy Alta"))))),"")</f>
        <v>Baja</v>
      </c>
      <c r="Z11" s="16">
        <f t="shared" ref="Z11:Z15" si="2">+X11</f>
        <v>0.28799999999999998</v>
      </c>
      <c r="AA11" s="15" t="str">
        <f t="shared" ref="AA11:AA69" si="3">IFERROR(IF(AB11="","",IF(AB11&lt;=0.2,"Leve",IF(AB11&lt;=0.4,"Menor",IF(AB11&lt;=0.6,"Moderado",IF(AB11&lt;=0.8,"Mayor","Catastrófico"))))),"")</f>
        <v>Mayor</v>
      </c>
      <c r="AB11" s="16">
        <f>IFERROR(IF(AND(Q10="Impacto",Q11="Impacto"),(AB10-(+AB10*T11)),IF(Q11="Impacto",($M$10-(+$M$10*T11)),IF(Q11="Probabilidad",AB10,""))),"")</f>
        <v>0.8</v>
      </c>
      <c r="AC11" s="17" t="str">
        <f t="shared" ref="AC11:AC15" si="4">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Alto</v>
      </c>
      <c r="AD11" s="18" t="s">
        <v>69</v>
      </c>
      <c r="AE11" s="19" t="s">
        <v>249</v>
      </c>
      <c r="AF11" s="19" t="s">
        <v>246</v>
      </c>
      <c r="AG11" s="20" t="s">
        <v>247</v>
      </c>
      <c r="AH11" s="20">
        <v>45291</v>
      </c>
      <c r="AI11" s="19" t="s">
        <v>59</v>
      </c>
      <c r="AJ11" s="21" t="s">
        <v>60</v>
      </c>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row>
    <row r="12" spans="1:68" ht="151.5" customHeight="1" x14ac:dyDescent="0.3">
      <c r="A12" s="81"/>
      <c r="B12" s="84"/>
      <c r="C12" s="84"/>
      <c r="D12" s="84"/>
      <c r="E12" s="87"/>
      <c r="F12" s="84"/>
      <c r="G12" s="90"/>
      <c r="H12" s="93"/>
      <c r="I12" s="78"/>
      <c r="J12" s="96"/>
      <c r="K12" s="78">
        <f ca="1">IF(NOT(ISERROR(MATCH(J12,_xlfn.ANCHORARRAY(E23),0))),I25&amp;"Por favor no seleccionar los criterios de impacto",J12)</f>
        <v>0</v>
      </c>
      <c r="L12" s="93"/>
      <c r="M12" s="78"/>
      <c r="N12" s="75"/>
      <c r="O12" s="9">
        <v>3</v>
      </c>
      <c r="P12" s="10"/>
      <c r="Q12" s="11" t="str">
        <f>IF(OR(R12="Preventivo",R12="Detectivo"),"Probabilidad",IF(R12="Correctivo","Impacto",""))</f>
        <v/>
      </c>
      <c r="R12" s="12"/>
      <c r="S12" s="12"/>
      <c r="T12" s="13" t="str">
        <f t="shared" si="0"/>
        <v/>
      </c>
      <c r="U12" s="12"/>
      <c r="V12" s="12"/>
      <c r="W12" s="12"/>
      <c r="X12" s="14" t="str">
        <f>IFERROR(IF(AND(Q11="Probabilidad",Q12="Probabilidad"),(Z11-(+Z11*T12)),IF(AND(Q11="Impacto",Q12="Probabilidad"),(Z10-(+Z10*T12)),IF(Q12="Impacto",Z11,""))),"")</f>
        <v/>
      </c>
      <c r="Y12" s="15" t="str">
        <f t="shared" si="1"/>
        <v/>
      </c>
      <c r="Z12" s="16" t="str">
        <f t="shared" si="2"/>
        <v/>
      </c>
      <c r="AA12" s="15" t="str">
        <f t="shared" si="3"/>
        <v/>
      </c>
      <c r="AB12" s="16" t="str">
        <f>IFERROR(IF(AND(Q11="Impacto",Q12="Impacto"),(AB11-(+AB11*T12)),IF(AND(Q11="Probabilidad",Q12="Impacto"),(AB10-(+AB10*T12)),IF(Q12="Probabilidad",AB11,""))),"")</f>
        <v/>
      </c>
      <c r="AC12" s="17" t="str">
        <f t="shared" si="4"/>
        <v/>
      </c>
      <c r="AD12" s="18"/>
      <c r="AE12" s="19"/>
      <c r="AF12" s="19"/>
      <c r="AG12" s="20"/>
      <c r="AH12" s="24"/>
      <c r="AI12" s="19"/>
      <c r="AJ12" s="2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row>
    <row r="13" spans="1:68" ht="151.5" customHeight="1" x14ac:dyDescent="0.3">
      <c r="A13" s="81"/>
      <c r="B13" s="84"/>
      <c r="C13" s="84"/>
      <c r="D13" s="84"/>
      <c r="E13" s="87"/>
      <c r="F13" s="84"/>
      <c r="G13" s="90"/>
      <c r="H13" s="93"/>
      <c r="I13" s="78"/>
      <c r="J13" s="96"/>
      <c r="K13" s="78">
        <f ca="1">IF(NOT(ISERROR(MATCH(J13,_xlfn.ANCHORARRAY(E24),0))),I26&amp;"Por favor no seleccionar los criterios de impacto",J13)</f>
        <v>0</v>
      </c>
      <c r="L13" s="93"/>
      <c r="M13" s="78"/>
      <c r="N13" s="75"/>
      <c r="O13" s="9">
        <v>4</v>
      </c>
      <c r="P13" s="10"/>
      <c r="Q13" s="11" t="str">
        <f t="shared" ref="Q13:Q15" si="5">IF(OR(R13="Preventivo",R13="Detectivo"),"Probabilidad",IF(R13="Correctivo","Impacto",""))</f>
        <v/>
      </c>
      <c r="R13" s="12"/>
      <c r="S13" s="12"/>
      <c r="T13" s="13" t="str">
        <f t="shared" si="0"/>
        <v/>
      </c>
      <c r="U13" s="12"/>
      <c r="V13" s="12"/>
      <c r="W13" s="12"/>
      <c r="X13" s="14" t="str">
        <f t="shared" ref="X13:X15" si="6">IFERROR(IF(AND(Q12="Probabilidad",Q13="Probabilidad"),(Z12-(+Z12*T13)),IF(AND(Q12="Impacto",Q13="Probabilidad"),(Z11-(+Z11*T13)),IF(Q13="Impacto",Z12,""))),"")</f>
        <v/>
      </c>
      <c r="Y13" s="15" t="str">
        <f t="shared" si="1"/>
        <v/>
      </c>
      <c r="Z13" s="16" t="str">
        <f t="shared" si="2"/>
        <v/>
      </c>
      <c r="AA13" s="15" t="str">
        <f t="shared" si="3"/>
        <v/>
      </c>
      <c r="AB13" s="16" t="str">
        <f t="shared" ref="AB13:AB15" si="7">IFERROR(IF(AND(Q12="Impacto",Q13="Impacto"),(AB12-(+AB12*T13)),IF(AND(Q12="Probabilidad",Q13="Impacto"),(AB11-(+AB11*T13)),IF(Q13="Probabilidad",AB12,""))),"")</f>
        <v/>
      </c>
      <c r="AC13" s="17" t="str">
        <f>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
      </c>
      <c r="AD13" s="18"/>
      <c r="AE13" s="37"/>
      <c r="AF13" s="19"/>
      <c r="AG13" s="24"/>
      <c r="AH13" s="24"/>
      <c r="AI13" s="19"/>
      <c r="AJ13" s="2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row>
    <row r="14" spans="1:68" ht="151.5" customHeight="1" x14ac:dyDescent="0.3">
      <c r="A14" s="81"/>
      <c r="B14" s="84"/>
      <c r="C14" s="84"/>
      <c r="D14" s="84"/>
      <c r="E14" s="87"/>
      <c r="F14" s="84"/>
      <c r="G14" s="90"/>
      <c r="H14" s="93"/>
      <c r="I14" s="78"/>
      <c r="J14" s="96"/>
      <c r="K14" s="78">
        <f ca="1">IF(NOT(ISERROR(MATCH(J14,_xlfn.ANCHORARRAY(E25),0))),I27&amp;"Por favor no seleccionar los criterios de impacto",J14)</f>
        <v>0</v>
      </c>
      <c r="L14" s="93"/>
      <c r="M14" s="78"/>
      <c r="N14" s="75"/>
      <c r="O14" s="9">
        <v>5</v>
      </c>
      <c r="P14" s="10"/>
      <c r="Q14" s="11" t="str">
        <f t="shared" si="5"/>
        <v/>
      </c>
      <c r="R14" s="12"/>
      <c r="S14" s="12"/>
      <c r="T14" s="13" t="str">
        <f t="shared" si="0"/>
        <v/>
      </c>
      <c r="U14" s="12"/>
      <c r="V14" s="12"/>
      <c r="W14" s="12"/>
      <c r="X14" s="14" t="str">
        <f t="shared" si="6"/>
        <v/>
      </c>
      <c r="Y14" s="15" t="str">
        <f t="shared" si="1"/>
        <v/>
      </c>
      <c r="Z14" s="16" t="str">
        <f t="shared" si="2"/>
        <v/>
      </c>
      <c r="AA14" s="15" t="str">
        <f t="shared" si="3"/>
        <v/>
      </c>
      <c r="AB14" s="16" t="str">
        <f t="shared" si="7"/>
        <v/>
      </c>
      <c r="AC14" s="17" t="str">
        <f t="shared" si="4"/>
        <v/>
      </c>
      <c r="AD14" s="18"/>
      <c r="AE14" s="19"/>
      <c r="AF14" s="21"/>
      <c r="AG14" s="24"/>
      <c r="AH14" s="24"/>
      <c r="AI14" s="19"/>
      <c r="AJ14" s="2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row>
    <row r="15" spans="1:68" ht="151.5" customHeight="1" x14ac:dyDescent="0.3">
      <c r="A15" s="82"/>
      <c r="B15" s="85"/>
      <c r="C15" s="85"/>
      <c r="D15" s="85"/>
      <c r="E15" s="88"/>
      <c r="F15" s="85"/>
      <c r="G15" s="91"/>
      <c r="H15" s="94"/>
      <c r="I15" s="79"/>
      <c r="J15" s="97"/>
      <c r="K15" s="79">
        <f ca="1">IF(NOT(ISERROR(MATCH(J15,_xlfn.ANCHORARRAY(E26),0))),I28&amp;"Por favor no seleccionar los criterios de impacto",J15)</f>
        <v>0</v>
      </c>
      <c r="L15" s="94"/>
      <c r="M15" s="79"/>
      <c r="N15" s="76"/>
      <c r="O15" s="9">
        <v>6</v>
      </c>
      <c r="P15" s="10"/>
      <c r="Q15" s="11" t="str">
        <f t="shared" si="5"/>
        <v/>
      </c>
      <c r="R15" s="12"/>
      <c r="S15" s="12"/>
      <c r="T15" s="13" t="str">
        <f t="shared" si="0"/>
        <v/>
      </c>
      <c r="U15" s="12"/>
      <c r="V15" s="12"/>
      <c r="W15" s="12"/>
      <c r="X15" s="14" t="str">
        <f t="shared" si="6"/>
        <v/>
      </c>
      <c r="Y15" s="15" t="str">
        <f t="shared" si="1"/>
        <v/>
      </c>
      <c r="Z15" s="16" t="str">
        <f t="shared" si="2"/>
        <v/>
      </c>
      <c r="AA15" s="15" t="str">
        <f t="shared" si="3"/>
        <v/>
      </c>
      <c r="AB15" s="16" t="str">
        <f t="shared" si="7"/>
        <v/>
      </c>
      <c r="AC15" s="17" t="str">
        <f t="shared" si="4"/>
        <v/>
      </c>
      <c r="AD15" s="18"/>
      <c r="AE15" s="19"/>
      <c r="AF15" s="21"/>
      <c r="AG15" s="20"/>
      <c r="AH15" s="24"/>
      <c r="AI15" s="19"/>
      <c r="AJ15" s="2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row>
    <row r="16" spans="1:68" ht="151.5" customHeight="1" x14ac:dyDescent="0.3">
      <c r="A16" s="80">
        <v>2</v>
      </c>
      <c r="B16" s="83" t="s">
        <v>45</v>
      </c>
      <c r="C16" s="83" t="s">
        <v>250</v>
      </c>
      <c r="D16" s="83" t="s">
        <v>251</v>
      </c>
      <c r="E16" s="86" t="s">
        <v>252</v>
      </c>
      <c r="F16" s="83" t="s">
        <v>49</v>
      </c>
      <c r="G16" s="89">
        <v>5668</v>
      </c>
      <c r="H16" s="92" t="str">
        <f>IF(G16&lt;=0,"",IF(G16&lt;=2,"Muy Baja",IF(G16&lt;=24,"Baja",IF(G16&lt;=500,"Media",IF(G16&lt;=5000,"Alta","Muy Alta")))))</f>
        <v>Muy Alta</v>
      </c>
      <c r="I16" s="77">
        <f>IF(H16="","",IF(H16="Muy Baja",0.2,IF(H16="Baja",0.4,IF(H16="Media",0.6,IF(H16="Alta",0.8,IF(H16="Muy Alta",1,))))))</f>
        <v>1</v>
      </c>
      <c r="J16" s="95" t="s">
        <v>50</v>
      </c>
      <c r="K16" s="77" t="str">
        <f>IF(NOT(ISERROR(MATCH(J16,'[12]Tabla Impacto'!$B$221:$B$223,0))),'[12]Tabla Impacto'!$F$223&amp;"Por favor no seleccionar los criterios de impacto(Afectación Económica o presupuestal y Pérdida Reputacional)",J16)</f>
        <v xml:space="preserve">     El riesgo afecta la imagen de la entidad con algunos usuarios de relevancia frente al logro de los objetivos</v>
      </c>
      <c r="L16" s="92" t="str">
        <f>IF(OR(K16='[12]Tabla Impacto'!$C$11,K16='[12]Tabla Impacto'!$D$11),"Leve",IF(OR(K16='[12]Tabla Impacto'!$C$12,K16='[12]Tabla Impacto'!$D$12),"Menor",IF(OR(K16='[12]Tabla Impacto'!$C$13,K16='[12]Tabla Impacto'!$D$13),"Moderado",IF(OR(K16='[12]Tabla Impacto'!$C$14,K16='[12]Tabla Impacto'!$D$14),"Mayor",IF(OR(K16='[12]Tabla Impacto'!$C$15,K16='[12]Tabla Impacto'!$D$15),"Catastrófico","")))))</f>
        <v>Moderado</v>
      </c>
      <c r="M16" s="77">
        <f>IF(L16="","",IF(L16="Leve",0.2,IF(L16="Menor",0.4,IF(L16="Moderado",0.6,IF(L16="Mayor",0.8,IF(L16="Catastrófico",1,))))))</f>
        <v>0.6</v>
      </c>
      <c r="N16" s="74" t="str">
        <f>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Alto</v>
      </c>
      <c r="O16" s="9">
        <v>1</v>
      </c>
      <c r="P16" s="10" t="s">
        <v>253</v>
      </c>
      <c r="Q16" s="11" t="str">
        <f>IF(OR(R16="Preventivo",R16="Detectivo"),"Probabilidad",IF(R16="Correctivo","Impacto",""))</f>
        <v>Probabilidad</v>
      </c>
      <c r="R16" s="12" t="s">
        <v>52</v>
      </c>
      <c r="S16" s="12" t="s">
        <v>53</v>
      </c>
      <c r="T16" s="13" t="str">
        <f>IF(AND(R16="Preventivo",S16="Automático"),"50%",IF(AND(R16="Preventivo",S16="Manual"),"40%",IF(AND(R16="Detectivo",S16="Automático"),"40%",IF(AND(R16="Detectivo",S16="Manual"),"30%",IF(AND(R16="Correctivo",S16="Automático"),"35%",IF(AND(R16="Correctivo",S16="Manual"),"25%",""))))))</f>
        <v>40%</v>
      </c>
      <c r="U16" s="12" t="s">
        <v>54</v>
      </c>
      <c r="V16" s="12" t="s">
        <v>55</v>
      </c>
      <c r="W16" s="12" t="s">
        <v>56</v>
      </c>
      <c r="X16" s="14">
        <f>IFERROR(IF(Q16="Probabilidad",(I16-(+I16*T16)),IF(Q16="Impacto",I16,"")),"")</f>
        <v>0.6</v>
      </c>
      <c r="Y16" s="15" t="str">
        <f>IFERROR(IF(X16="","",IF(X16&lt;=0.2,"Muy Baja",IF(X16&lt;=0.4,"Baja",IF(X16&lt;=0.6,"Media",IF(X16&lt;=0.8,"Alta","Muy Alta"))))),"")</f>
        <v>Media</v>
      </c>
      <c r="Z16" s="16">
        <f>+X16</f>
        <v>0.6</v>
      </c>
      <c r="AA16" s="15" t="str">
        <f>IFERROR(IF(AB16="","",IF(AB16&lt;=0.2,"Leve",IF(AB16&lt;=0.4,"Menor",IF(AB16&lt;=0.6,"Moderado",IF(AB16&lt;=0.8,"Mayor","Catastrófico"))))),"")</f>
        <v>Moderado</v>
      </c>
      <c r="AB16" s="16">
        <f>IFERROR(IF(Q16="Impacto",(M16-(+M16*T16)),IF(Q16="Probabilidad",M16,"")),"")</f>
        <v>0.6</v>
      </c>
      <c r="AC16" s="17" t="str">
        <f>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Moderado</v>
      </c>
      <c r="AD16" s="18" t="s">
        <v>69</v>
      </c>
      <c r="AE16" s="19" t="s">
        <v>254</v>
      </c>
      <c r="AF16" s="19" t="s">
        <v>246</v>
      </c>
      <c r="AG16" s="20" t="s">
        <v>63</v>
      </c>
      <c r="AH16" s="20">
        <v>45291</v>
      </c>
      <c r="AI16" s="19" t="s">
        <v>59</v>
      </c>
      <c r="AJ16" s="21" t="s">
        <v>60</v>
      </c>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row>
    <row r="17" spans="1:68" ht="151.5" customHeight="1" x14ac:dyDescent="0.3">
      <c r="A17" s="81"/>
      <c r="B17" s="84"/>
      <c r="C17" s="84"/>
      <c r="D17" s="84"/>
      <c r="E17" s="87"/>
      <c r="F17" s="84"/>
      <c r="G17" s="90"/>
      <c r="H17" s="93"/>
      <c r="I17" s="78"/>
      <c r="J17" s="96"/>
      <c r="K17" s="78">
        <f ca="1">IF(NOT(ISERROR(MATCH(J17,_xlfn.ANCHORARRAY(E28),0))),I30&amp;"Por favor no seleccionar los criterios de impacto",J17)</f>
        <v>0</v>
      </c>
      <c r="L17" s="93"/>
      <c r="M17" s="78"/>
      <c r="N17" s="75"/>
      <c r="O17" s="9">
        <v>2</v>
      </c>
      <c r="P17" s="10" t="s">
        <v>255</v>
      </c>
      <c r="Q17" s="11" t="str">
        <f>IF(OR(R17="Preventivo",R17="Detectivo"),"Probabilidad",IF(R17="Correctivo","Impacto",""))</f>
        <v>Probabilidad</v>
      </c>
      <c r="R17" s="12" t="s">
        <v>52</v>
      </c>
      <c r="S17" s="12" t="s">
        <v>53</v>
      </c>
      <c r="T17" s="13" t="str">
        <f t="shared" ref="T17:T21" si="8">IF(AND(R17="Preventivo",S17="Automático"),"50%",IF(AND(R17="Preventivo",S17="Manual"),"40%",IF(AND(R17="Detectivo",S17="Automático"),"40%",IF(AND(R17="Detectivo",S17="Manual"),"30%",IF(AND(R17="Correctivo",S17="Automático"),"35%",IF(AND(R17="Correctivo",S17="Manual"),"25%",""))))))</f>
        <v>40%</v>
      </c>
      <c r="U17" s="12" t="s">
        <v>54</v>
      </c>
      <c r="V17" s="12" t="s">
        <v>55</v>
      </c>
      <c r="W17" s="12" t="s">
        <v>56</v>
      </c>
      <c r="X17" s="14">
        <f>IFERROR(IF(AND(Q16="Probabilidad",Q17="Probabilidad"),(Z16-(+Z16*T17)),IF(Q17="Probabilidad",(I16-(+I16*T17)),IF(Q17="Impacto",Z16,""))),"")</f>
        <v>0.36</v>
      </c>
      <c r="Y17" s="15" t="str">
        <f t="shared" si="1"/>
        <v>Baja</v>
      </c>
      <c r="Z17" s="16">
        <f t="shared" ref="Z17:Z21" si="9">+X17</f>
        <v>0.36</v>
      </c>
      <c r="AA17" s="15" t="str">
        <f t="shared" si="3"/>
        <v>Mayor</v>
      </c>
      <c r="AB17" s="16">
        <f>IFERROR(IF(AND(Q16="Impacto",Q17="Impacto"),(AB10-(+AB10*T17)),IF(Q17="Impacto",($M$16-(+$M$16*T17)),IF(Q17="Probabilidad",AB10,""))),"")</f>
        <v>0.8</v>
      </c>
      <c r="AC17" s="17" t="str">
        <f t="shared" ref="AC17:AC18" si="10">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Alto</v>
      </c>
      <c r="AD17" s="18" t="s">
        <v>69</v>
      </c>
      <c r="AE17" s="19" t="s">
        <v>256</v>
      </c>
      <c r="AF17" s="19" t="s">
        <v>246</v>
      </c>
      <c r="AG17" s="20" t="s">
        <v>257</v>
      </c>
      <c r="AH17" s="20">
        <v>45291</v>
      </c>
      <c r="AI17" s="19" t="s">
        <v>59</v>
      </c>
      <c r="AJ17" s="21" t="s">
        <v>60</v>
      </c>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row>
    <row r="18" spans="1:68" ht="151.5" customHeight="1" x14ac:dyDescent="0.3">
      <c r="A18" s="81"/>
      <c r="B18" s="84"/>
      <c r="C18" s="84"/>
      <c r="D18" s="84"/>
      <c r="E18" s="87"/>
      <c r="F18" s="84"/>
      <c r="G18" s="90"/>
      <c r="H18" s="93"/>
      <c r="I18" s="78"/>
      <c r="J18" s="96"/>
      <c r="K18" s="78">
        <f ca="1">IF(NOT(ISERROR(MATCH(J18,_xlfn.ANCHORARRAY(E29),0))),I31&amp;"Por favor no seleccionar los criterios de impacto",J18)</f>
        <v>0</v>
      </c>
      <c r="L18" s="93"/>
      <c r="M18" s="78"/>
      <c r="N18" s="75"/>
      <c r="O18" s="9">
        <v>3</v>
      </c>
      <c r="P18" s="10" t="s">
        <v>258</v>
      </c>
      <c r="Q18" s="11" t="str">
        <f>IF(OR(R18="Preventivo",R18="Detectivo"),"Probabilidad",IF(R18="Correctivo","Impacto",""))</f>
        <v>Probabilidad</v>
      </c>
      <c r="R18" s="12" t="s">
        <v>52</v>
      </c>
      <c r="S18" s="12" t="s">
        <v>53</v>
      </c>
      <c r="T18" s="13" t="str">
        <f t="shared" si="8"/>
        <v>40%</v>
      </c>
      <c r="U18" s="12" t="s">
        <v>54</v>
      </c>
      <c r="V18" s="12" t="s">
        <v>55</v>
      </c>
      <c r="W18" s="12" t="s">
        <v>56</v>
      </c>
      <c r="X18" s="14">
        <f>IFERROR(IF(AND(Q17="Probabilidad",Q18="Probabilidad"),(Z17-(+Z17*T18)),IF(AND(Q17="Impacto",Q18="Probabilidad"),(Z16-(+Z16*T18)),IF(Q18="Impacto",Z17,""))),"")</f>
        <v>0.216</v>
      </c>
      <c r="Y18" s="15" t="str">
        <f t="shared" si="1"/>
        <v>Baja</v>
      </c>
      <c r="Z18" s="16">
        <f t="shared" si="9"/>
        <v>0.216</v>
      </c>
      <c r="AA18" s="15" t="str">
        <f t="shared" si="3"/>
        <v>Mayor</v>
      </c>
      <c r="AB18" s="16">
        <f>IFERROR(IF(AND(Q17="Impacto",Q18="Impacto"),(AB17-(+AB17*T18)),IF(AND(Q17="Probabilidad",Q18="Impacto"),(AB16-(+AB16*T18)),IF(Q18="Probabilidad",AB17,""))),"")</f>
        <v>0.8</v>
      </c>
      <c r="AC18" s="17" t="str">
        <f t="shared" si="10"/>
        <v>Alto</v>
      </c>
      <c r="AD18" s="18" t="s">
        <v>69</v>
      </c>
      <c r="AE18" s="19" t="s">
        <v>259</v>
      </c>
      <c r="AF18" s="19" t="s">
        <v>246</v>
      </c>
      <c r="AG18" s="20" t="s">
        <v>63</v>
      </c>
      <c r="AH18" s="20">
        <v>45291</v>
      </c>
      <c r="AI18" s="19" t="s">
        <v>59</v>
      </c>
      <c r="AJ18" s="21" t="s">
        <v>60</v>
      </c>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row>
    <row r="19" spans="1:68" ht="151.5" customHeight="1" x14ac:dyDescent="0.3">
      <c r="A19" s="81"/>
      <c r="B19" s="84"/>
      <c r="C19" s="84"/>
      <c r="D19" s="84"/>
      <c r="E19" s="87"/>
      <c r="F19" s="84"/>
      <c r="G19" s="90"/>
      <c r="H19" s="93"/>
      <c r="I19" s="78"/>
      <c r="J19" s="96"/>
      <c r="K19" s="78">
        <f ca="1">IF(NOT(ISERROR(MATCH(J19,_xlfn.ANCHORARRAY(E30),0))),I32&amp;"Por favor no seleccionar los criterios de impacto",J19)</f>
        <v>0</v>
      </c>
      <c r="L19" s="93"/>
      <c r="M19" s="78"/>
      <c r="N19" s="75"/>
      <c r="O19" s="9">
        <v>4</v>
      </c>
      <c r="P19" s="10"/>
      <c r="Q19" s="11" t="str">
        <f t="shared" ref="Q19:Q21" si="11">IF(OR(R19="Preventivo",R19="Detectivo"),"Probabilidad",IF(R19="Correctivo","Impacto",""))</f>
        <v/>
      </c>
      <c r="R19" s="12"/>
      <c r="S19" s="12"/>
      <c r="T19" s="13" t="str">
        <f t="shared" si="8"/>
        <v/>
      </c>
      <c r="U19" s="12"/>
      <c r="V19" s="12"/>
      <c r="W19" s="12"/>
      <c r="X19" s="14" t="str">
        <f t="shared" ref="X19:X21" si="12">IFERROR(IF(AND(Q18="Probabilidad",Q19="Probabilidad"),(Z18-(+Z18*T19)),IF(AND(Q18="Impacto",Q19="Probabilidad"),(Z17-(+Z17*T19)),IF(Q19="Impacto",Z18,""))),"")</f>
        <v/>
      </c>
      <c r="Y19" s="15" t="str">
        <f t="shared" si="1"/>
        <v/>
      </c>
      <c r="Z19" s="16" t="str">
        <f t="shared" si="9"/>
        <v/>
      </c>
      <c r="AA19" s="15" t="str">
        <f t="shared" si="3"/>
        <v/>
      </c>
      <c r="AB19" s="16" t="str">
        <f t="shared" ref="AB19:AB21" si="13">IFERROR(IF(AND(Q18="Impacto",Q19="Impacto"),(AB18-(+AB18*T19)),IF(AND(Q18="Probabilidad",Q19="Impacto"),(AB17-(+AB17*T19)),IF(Q19="Probabilidad",AB18,""))),"")</f>
        <v/>
      </c>
      <c r="AC19" s="17"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18"/>
      <c r="AE19" s="19"/>
      <c r="AF19" s="19"/>
      <c r="AG19" s="24"/>
      <c r="AH19" s="24"/>
      <c r="AI19" s="19"/>
      <c r="AJ19" s="2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row>
    <row r="20" spans="1:68" ht="151.5" customHeight="1" x14ac:dyDescent="0.3">
      <c r="A20" s="81"/>
      <c r="B20" s="84"/>
      <c r="C20" s="84"/>
      <c r="D20" s="84"/>
      <c r="E20" s="87"/>
      <c r="F20" s="84"/>
      <c r="G20" s="90"/>
      <c r="H20" s="93"/>
      <c r="I20" s="78"/>
      <c r="J20" s="96"/>
      <c r="K20" s="78">
        <f ca="1">IF(NOT(ISERROR(MATCH(J20,_xlfn.ANCHORARRAY(E31),0))),I33&amp;"Por favor no seleccionar los criterios de impacto",J20)</f>
        <v>0</v>
      </c>
      <c r="L20" s="93"/>
      <c r="M20" s="78"/>
      <c r="N20" s="75"/>
      <c r="O20" s="9">
        <v>5</v>
      </c>
      <c r="P20" s="10"/>
      <c r="Q20" s="11" t="str">
        <f t="shared" si="11"/>
        <v/>
      </c>
      <c r="R20" s="12"/>
      <c r="S20" s="12"/>
      <c r="T20" s="13" t="str">
        <f t="shared" si="8"/>
        <v/>
      </c>
      <c r="U20" s="12"/>
      <c r="V20" s="12"/>
      <c r="W20" s="12"/>
      <c r="X20" s="14" t="str">
        <f t="shared" si="12"/>
        <v/>
      </c>
      <c r="Y20" s="15" t="str">
        <f t="shared" si="1"/>
        <v/>
      </c>
      <c r="Z20" s="16" t="str">
        <f t="shared" si="9"/>
        <v/>
      </c>
      <c r="AA20" s="15" t="str">
        <f t="shared" si="3"/>
        <v/>
      </c>
      <c r="AB20" s="16" t="str">
        <f t="shared" si="13"/>
        <v/>
      </c>
      <c r="AC20" s="17" t="str">
        <f t="shared" ref="AC20:AC21" si="14">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18"/>
      <c r="AE20" s="19"/>
      <c r="AF20" s="21"/>
      <c r="AG20" s="24"/>
      <c r="AH20" s="24"/>
      <c r="AI20" s="19"/>
      <c r="AJ20" s="2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row>
    <row r="21" spans="1:68" ht="151.5" customHeight="1" x14ac:dyDescent="0.3">
      <c r="A21" s="82"/>
      <c r="B21" s="85"/>
      <c r="C21" s="85"/>
      <c r="D21" s="85"/>
      <c r="E21" s="88"/>
      <c r="F21" s="85"/>
      <c r="G21" s="91"/>
      <c r="H21" s="94"/>
      <c r="I21" s="79"/>
      <c r="J21" s="97"/>
      <c r="K21" s="79">
        <f ca="1">IF(NOT(ISERROR(MATCH(J21,_xlfn.ANCHORARRAY(E32),0))),I34&amp;"Por favor no seleccionar los criterios de impacto",J21)</f>
        <v>0</v>
      </c>
      <c r="L21" s="94"/>
      <c r="M21" s="79"/>
      <c r="N21" s="76"/>
      <c r="O21" s="9">
        <v>6</v>
      </c>
      <c r="P21" s="10"/>
      <c r="Q21" s="11" t="str">
        <f t="shared" si="11"/>
        <v/>
      </c>
      <c r="R21" s="12"/>
      <c r="S21" s="12"/>
      <c r="T21" s="13" t="str">
        <f t="shared" si="8"/>
        <v/>
      </c>
      <c r="U21" s="12"/>
      <c r="V21" s="12"/>
      <c r="W21" s="12"/>
      <c r="X21" s="14" t="str">
        <f t="shared" si="12"/>
        <v/>
      </c>
      <c r="Y21" s="15" t="str">
        <f t="shared" si="1"/>
        <v/>
      </c>
      <c r="Z21" s="16" t="str">
        <f t="shared" si="9"/>
        <v/>
      </c>
      <c r="AA21" s="15" t="str">
        <f t="shared" si="3"/>
        <v/>
      </c>
      <c r="AB21" s="16" t="str">
        <f t="shared" si="13"/>
        <v/>
      </c>
      <c r="AC21" s="17" t="str">
        <f t="shared" si="14"/>
        <v/>
      </c>
      <c r="AD21" s="18"/>
      <c r="AE21" s="19"/>
      <c r="AF21" s="21"/>
      <c r="AG21" s="24"/>
      <c r="AH21" s="24"/>
      <c r="AI21" s="19"/>
      <c r="AJ21" s="2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row>
    <row r="22" spans="1:68" ht="151.5" customHeight="1" x14ac:dyDescent="0.3">
      <c r="A22" s="80">
        <v>3</v>
      </c>
      <c r="B22" s="83"/>
      <c r="C22" s="83"/>
      <c r="D22" s="83"/>
      <c r="E22" s="86"/>
      <c r="F22" s="83"/>
      <c r="G22" s="89"/>
      <c r="H22" s="92" t="str">
        <f>IF(G22&lt;=0,"",IF(G22&lt;=2,"Muy Baja",IF(G22&lt;=24,"Baja",IF(G22&lt;=500,"Media",IF(G22&lt;=5000,"Alta","Muy Alta")))))</f>
        <v/>
      </c>
      <c r="I22" s="77" t="str">
        <f>IF(H22="","",IF(H22="Muy Baja",0.2,IF(H22="Baja",0.4,IF(H22="Media",0.6,IF(H22="Alta",0.8,IF(H22="Muy Alta",1,))))))</f>
        <v/>
      </c>
      <c r="J22" s="95"/>
      <c r="K22" s="77">
        <f>IF(NOT(ISERROR(MATCH(J22,'[12]Tabla Impacto'!$B$221:$B$223,0))),'[12]Tabla Impacto'!$F$223&amp;"Por favor no seleccionar los criterios de impacto(Afectación Económica o presupuestal y Pérdida Reputacional)",J22)</f>
        <v>0</v>
      </c>
      <c r="L22" s="92" t="str">
        <f>IF(OR(K22='[12]Tabla Impacto'!$C$11,K22='[12]Tabla Impacto'!$D$11),"Leve",IF(OR(K22='[12]Tabla Impacto'!$C$12,K22='[12]Tabla Impacto'!$D$12),"Menor",IF(OR(K22='[12]Tabla Impacto'!$C$13,K22='[12]Tabla Impacto'!$D$13),"Moderado",IF(OR(K22='[12]Tabla Impacto'!$C$14,K22='[12]Tabla Impacto'!$D$14),"Mayor",IF(OR(K22='[12]Tabla Impacto'!$C$15,K22='[12]Tabla Impacto'!$D$15),"Catastrófico","")))))</f>
        <v/>
      </c>
      <c r="M22" s="77" t="str">
        <f>IF(L22="","",IF(L22="Leve",0.2,IF(L22="Menor",0.4,IF(L22="Moderado",0.6,IF(L22="Mayor",0.8,IF(L22="Catastrófico",1,))))))</f>
        <v/>
      </c>
      <c r="N22" s="74" t="str">
        <f>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
      </c>
      <c r="O22" s="9">
        <v>1</v>
      </c>
      <c r="P22" s="10"/>
      <c r="Q22" s="11" t="str">
        <f>IF(OR(R22="Preventivo",R22="Detectivo"),"Probabilidad",IF(R22="Correctivo","Impacto",""))</f>
        <v/>
      </c>
      <c r="R22" s="12"/>
      <c r="S22" s="12"/>
      <c r="T22" s="13" t="str">
        <f>IF(AND(R22="Preventivo",S22="Automático"),"50%",IF(AND(R22="Preventivo",S22="Manual"),"40%",IF(AND(R22="Detectivo",S22="Automático"),"40%",IF(AND(R22="Detectivo",S22="Manual"),"30%",IF(AND(R22="Correctivo",S22="Automático"),"35%",IF(AND(R22="Correctivo",S22="Manual"),"25%",""))))))</f>
        <v/>
      </c>
      <c r="U22" s="12"/>
      <c r="V22" s="12"/>
      <c r="W22" s="12"/>
      <c r="X22" s="14" t="str">
        <f>IFERROR(IF(Q22="Probabilidad",(I22-(+I22*T22)),IF(Q22="Impacto",I22,"")),"")</f>
        <v/>
      </c>
      <c r="Y22" s="15" t="str">
        <f>IFERROR(IF(X22="","",IF(X22&lt;=0.2,"Muy Baja",IF(X22&lt;=0.4,"Baja",IF(X22&lt;=0.6,"Media",IF(X22&lt;=0.8,"Alta","Muy Alta"))))),"")</f>
        <v/>
      </c>
      <c r="Z22" s="16" t="str">
        <f>+X22</f>
        <v/>
      </c>
      <c r="AA22" s="15" t="str">
        <f>IFERROR(IF(AB22="","",IF(AB22&lt;=0.2,"Leve",IF(AB22&lt;=0.4,"Menor",IF(AB22&lt;=0.6,"Moderado",IF(AB22&lt;=0.8,"Mayor","Catastrófico"))))),"")</f>
        <v/>
      </c>
      <c r="AB22" s="16" t="str">
        <f>IFERROR(IF(Q22="Impacto",(M22-(+M22*T22)),IF(Q22="Probabilidad",M22,"")),"")</f>
        <v/>
      </c>
      <c r="AC22" s="17" t="str">
        <f>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
      </c>
      <c r="AD22" s="18"/>
      <c r="AE22" s="19"/>
      <c r="AF22" s="21"/>
      <c r="AG22" s="24"/>
      <c r="AH22" s="24"/>
      <c r="AI22" s="19"/>
      <c r="AJ22" s="2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row>
    <row r="23" spans="1:68" ht="151.5" customHeight="1" x14ac:dyDescent="0.3">
      <c r="A23" s="81"/>
      <c r="B23" s="84"/>
      <c r="C23" s="84"/>
      <c r="D23" s="84"/>
      <c r="E23" s="87"/>
      <c r="F23" s="84"/>
      <c r="G23" s="90"/>
      <c r="H23" s="93"/>
      <c r="I23" s="78"/>
      <c r="J23" s="96"/>
      <c r="K23" s="78">
        <f t="shared" ref="K23:K27" ca="1" si="15">IF(NOT(ISERROR(MATCH(J23,_xlfn.ANCHORARRAY(E34),0))),I36&amp;"Por favor no seleccionar los criterios de impacto",J23)</f>
        <v>0</v>
      </c>
      <c r="L23" s="93"/>
      <c r="M23" s="78"/>
      <c r="N23" s="75"/>
      <c r="O23" s="9">
        <v>2</v>
      </c>
      <c r="P23" s="10"/>
      <c r="Q23" s="11" t="str">
        <f>IF(OR(R23="Preventivo",R23="Detectivo"),"Probabilidad",IF(R23="Correctivo","Impacto",""))</f>
        <v/>
      </c>
      <c r="R23" s="12"/>
      <c r="S23" s="12"/>
      <c r="T23" s="13" t="str">
        <f t="shared" ref="T23:T27" si="16">IF(AND(R23="Preventivo",S23="Automático"),"50%",IF(AND(R23="Preventivo",S23="Manual"),"40%",IF(AND(R23="Detectivo",S23="Automático"),"40%",IF(AND(R23="Detectivo",S23="Manual"),"30%",IF(AND(R23="Correctivo",S23="Automático"),"35%",IF(AND(R23="Correctivo",S23="Manual"),"25%",""))))))</f>
        <v/>
      </c>
      <c r="U23" s="12"/>
      <c r="V23" s="12"/>
      <c r="W23" s="12"/>
      <c r="X23" s="27" t="str">
        <f>IFERROR(IF(AND(Q22="Probabilidad",Q23="Probabilidad"),(Z22-(+Z22*T23)),IF(Q23="Probabilidad",(I22-(+I22*T23)),IF(Q23="Impacto",Z22,""))),"")</f>
        <v/>
      </c>
      <c r="Y23" s="15" t="str">
        <f t="shared" si="1"/>
        <v/>
      </c>
      <c r="Z23" s="16" t="str">
        <f t="shared" ref="Z23:Z27" si="17">+X23</f>
        <v/>
      </c>
      <c r="AA23" s="15" t="str">
        <f t="shared" si="3"/>
        <v/>
      </c>
      <c r="AB23" s="16" t="str">
        <f>IFERROR(IF(AND(Q22="Impacto",Q23="Impacto"),(AB16-(+AB16*T23)),IF(Q23="Impacto",($M$22-(+$M$22*T23)),IF(Q23="Probabilidad",AB16,""))),"")</f>
        <v/>
      </c>
      <c r="AC23" s="17" t="str">
        <f t="shared" ref="AC23:AC24" si="18">IFERROR(IF(OR(AND(Y23="Muy Baja",AA23="Leve"),AND(Y23="Muy Baja",AA23="Menor"),AND(Y23="Baja",AA23="Leve")),"Bajo",IF(OR(AND(Y23="Muy baja",AA23="Moderado"),AND(Y23="Baja",AA23="Menor"),AND(Y23="Baja",AA23="Moderado"),AND(Y23="Media",AA23="Leve"),AND(Y23="Media",AA23="Menor"),AND(Y23="Media",AA23="Moderado"),AND(Y23="Alta",AA23="Leve"),AND(Y23="Alta",AA23="Menor")),"Moderado",IF(OR(AND(Y23="Muy Baja",AA23="Mayor"),AND(Y23="Baja",AA23="Mayor"),AND(Y23="Media",AA23="Mayor"),AND(Y23="Alta",AA23="Moderado"),AND(Y23="Alta",AA23="Mayor"),AND(Y23="Muy Alta",AA23="Leve"),AND(Y23="Muy Alta",AA23="Menor"),AND(Y23="Muy Alta",AA23="Moderado"),AND(Y23="Muy Alta",AA23="Mayor")),"Alto",IF(OR(AND(Y23="Muy Baja",AA23="Catastrófico"),AND(Y23="Baja",AA23="Catastrófico"),AND(Y23="Media",AA23="Catastrófico"),AND(Y23="Alta",AA23="Catastrófico"),AND(Y23="Muy Alta",AA23="Catastrófico")),"Extremo","")))),"")</f>
        <v/>
      </c>
      <c r="AD23" s="18"/>
      <c r="AE23" s="19"/>
      <c r="AF23" s="21"/>
      <c r="AG23" s="24"/>
      <c r="AH23" s="24"/>
      <c r="AI23" s="19"/>
      <c r="AJ23" s="2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row>
    <row r="24" spans="1:68" ht="151.5" customHeight="1" x14ac:dyDescent="0.3">
      <c r="A24" s="81"/>
      <c r="B24" s="84"/>
      <c r="C24" s="84"/>
      <c r="D24" s="84"/>
      <c r="E24" s="87"/>
      <c r="F24" s="84"/>
      <c r="G24" s="90"/>
      <c r="H24" s="93"/>
      <c r="I24" s="78"/>
      <c r="J24" s="96"/>
      <c r="K24" s="78">
        <f t="shared" ca="1" si="15"/>
        <v>0</v>
      </c>
      <c r="L24" s="93"/>
      <c r="M24" s="78"/>
      <c r="N24" s="75"/>
      <c r="O24" s="9">
        <v>3</v>
      </c>
      <c r="P24" s="10"/>
      <c r="Q24" s="11" t="str">
        <f>IF(OR(R24="Preventivo",R24="Detectivo"),"Probabilidad",IF(R24="Correctivo","Impacto",""))</f>
        <v/>
      </c>
      <c r="R24" s="12"/>
      <c r="S24" s="12"/>
      <c r="T24" s="13" t="str">
        <f t="shared" si="16"/>
        <v/>
      </c>
      <c r="U24" s="12"/>
      <c r="V24" s="12"/>
      <c r="W24" s="12"/>
      <c r="X24" s="14" t="str">
        <f>IFERROR(IF(AND(Q23="Probabilidad",Q24="Probabilidad"),(Z23-(+Z23*T24)),IF(AND(Q23="Impacto",Q24="Probabilidad"),(Z22-(+Z22*T24)),IF(Q24="Impacto",Z23,""))),"")</f>
        <v/>
      </c>
      <c r="Y24" s="15" t="str">
        <f t="shared" si="1"/>
        <v/>
      </c>
      <c r="Z24" s="16" t="str">
        <f t="shared" si="17"/>
        <v/>
      </c>
      <c r="AA24" s="15" t="str">
        <f t="shared" si="3"/>
        <v/>
      </c>
      <c r="AB24" s="16" t="str">
        <f>IFERROR(IF(AND(Q23="Impacto",Q24="Impacto"),(AB23-(+AB23*T24)),IF(AND(Q23="Probabilidad",Q24="Impacto"),(AB22-(+AB22*T24)),IF(Q24="Probabilidad",AB23,""))),"")</f>
        <v/>
      </c>
      <c r="AC24" s="17" t="str">
        <f t="shared" si="18"/>
        <v/>
      </c>
      <c r="AD24" s="18"/>
      <c r="AE24" s="19"/>
      <c r="AF24" s="21"/>
      <c r="AG24" s="24"/>
      <c r="AH24" s="26"/>
      <c r="AI24" s="19"/>
      <c r="AJ24" s="2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row>
    <row r="25" spans="1:68" ht="151.5" customHeight="1" x14ac:dyDescent="0.3">
      <c r="A25" s="81"/>
      <c r="B25" s="84"/>
      <c r="C25" s="84"/>
      <c r="D25" s="84"/>
      <c r="E25" s="87"/>
      <c r="F25" s="84"/>
      <c r="G25" s="90"/>
      <c r="H25" s="93"/>
      <c r="I25" s="78"/>
      <c r="J25" s="96"/>
      <c r="K25" s="78">
        <f t="shared" ca="1" si="15"/>
        <v>0</v>
      </c>
      <c r="L25" s="93"/>
      <c r="M25" s="78"/>
      <c r="N25" s="75"/>
      <c r="O25" s="9">
        <v>4</v>
      </c>
      <c r="P25" s="10"/>
      <c r="Q25" s="11" t="str">
        <f t="shared" ref="Q25:Q27" si="19">IF(OR(R25="Preventivo",R25="Detectivo"),"Probabilidad",IF(R25="Correctivo","Impacto",""))</f>
        <v/>
      </c>
      <c r="R25" s="12"/>
      <c r="S25" s="12"/>
      <c r="T25" s="13" t="str">
        <f t="shared" si="16"/>
        <v/>
      </c>
      <c r="U25" s="12"/>
      <c r="V25" s="12"/>
      <c r="W25" s="12"/>
      <c r="X25" s="14" t="str">
        <f t="shared" ref="X25:X27" si="20">IFERROR(IF(AND(Q24="Probabilidad",Q25="Probabilidad"),(Z24-(+Z24*T25)),IF(AND(Q24="Impacto",Q25="Probabilidad"),(Z23-(+Z23*T25)),IF(Q25="Impacto",Z24,""))),"")</f>
        <v/>
      </c>
      <c r="Y25" s="15" t="str">
        <f t="shared" si="1"/>
        <v/>
      </c>
      <c r="Z25" s="16" t="str">
        <f t="shared" si="17"/>
        <v/>
      </c>
      <c r="AA25" s="15" t="str">
        <f t="shared" si="3"/>
        <v/>
      </c>
      <c r="AB25" s="16" t="str">
        <f t="shared" ref="AB25:AB27" si="21">IFERROR(IF(AND(Q24="Impacto",Q25="Impacto"),(AB24-(+AB24*T25)),IF(AND(Q24="Probabilidad",Q25="Impacto"),(AB23-(+AB23*T25)),IF(Q25="Probabilidad",AB24,""))),"")</f>
        <v/>
      </c>
      <c r="AC25" s="17"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18"/>
      <c r="AE25" s="19"/>
      <c r="AF25" s="21"/>
      <c r="AG25" s="24"/>
      <c r="AH25" s="26"/>
      <c r="AI25" s="19"/>
      <c r="AJ25" s="2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row>
    <row r="26" spans="1:68" ht="151.5" customHeight="1" x14ac:dyDescent="0.3">
      <c r="A26" s="81"/>
      <c r="B26" s="84"/>
      <c r="C26" s="84"/>
      <c r="D26" s="84"/>
      <c r="E26" s="87"/>
      <c r="F26" s="84"/>
      <c r="G26" s="90"/>
      <c r="H26" s="93"/>
      <c r="I26" s="78"/>
      <c r="J26" s="96"/>
      <c r="K26" s="78">
        <f t="shared" ca="1" si="15"/>
        <v>0</v>
      </c>
      <c r="L26" s="93"/>
      <c r="M26" s="78"/>
      <c r="N26" s="75"/>
      <c r="O26" s="9">
        <v>5</v>
      </c>
      <c r="P26" s="26"/>
      <c r="Q26" s="11" t="str">
        <f t="shared" si="19"/>
        <v/>
      </c>
      <c r="R26" s="12"/>
      <c r="S26" s="12"/>
      <c r="T26" s="13" t="str">
        <f t="shared" si="16"/>
        <v/>
      </c>
      <c r="U26" s="12"/>
      <c r="V26" s="12"/>
      <c r="W26" s="12"/>
      <c r="X26" s="14" t="str">
        <f t="shared" si="20"/>
        <v/>
      </c>
      <c r="Y26" s="15" t="str">
        <f t="shared" si="1"/>
        <v/>
      </c>
      <c r="Z26" s="16" t="str">
        <f t="shared" si="17"/>
        <v/>
      </c>
      <c r="AA26" s="15" t="str">
        <f t="shared" si="3"/>
        <v/>
      </c>
      <c r="AB26" s="16" t="str">
        <f t="shared" si="21"/>
        <v/>
      </c>
      <c r="AC26" s="17" t="str">
        <f t="shared" ref="AC26:AC27" si="22">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18"/>
      <c r="AE26" s="19"/>
      <c r="AF26" s="21"/>
      <c r="AG26" s="24"/>
      <c r="AH26" s="24"/>
      <c r="AI26" s="19"/>
      <c r="AJ26" s="2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row>
    <row r="27" spans="1:68" ht="151.5" customHeight="1" x14ac:dyDescent="0.3">
      <c r="A27" s="82"/>
      <c r="B27" s="85"/>
      <c r="C27" s="85"/>
      <c r="D27" s="85"/>
      <c r="E27" s="88"/>
      <c r="F27" s="85"/>
      <c r="G27" s="91"/>
      <c r="H27" s="94"/>
      <c r="I27" s="79"/>
      <c r="J27" s="97"/>
      <c r="K27" s="79">
        <f t="shared" ca="1" si="15"/>
        <v>0</v>
      </c>
      <c r="L27" s="94"/>
      <c r="M27" s="79"/>
      <c r="N27" s="76"/>
      <c r="O27" s="9">
        <v>6</v>
      </c>
      <c r="P27" s="10"/>
      <c r="Q27" s="11" t="str">
        <f t="shared" si="19"/>
        <v/>
      </c>
      <c r="R27" s="12"/>
      <c r="S27" s="12"/>
      <c r="T27" s="13" t="str">
        <f t="shared" si="16"/>
        <v/>
      </c>
      <c r="U27" s="12"/>
      <c r="V27" s="12"/>
      <c r="W27" s="12"/>
      <c r="X27" s="14" t="str">
        <f t="shared" si="20"/>
        <v/>
      </c>
      <c r="Y27" s="15" t="str">
        <f t="shared" si="1"/>
        <v/>
      </c>
      <c r="Z27" s="16" t="str">
        <f t="shared" si="17"/>
        <v/>
      </c>
      <c r="AA27" s="15" t="str">
        <f t="shared" si="3"/>
        <v/>
      </c>
      <c r="AB27" s="16" t="str">
        <f t="shared" si="21"/>
        <v/>
      </c>
      <c r="AC27" s="17" t="str">
        <f t="shared" si="22"/>
        <v/>
      </c>
      <c r="AD27" s="18"/>
      <c r="AE27" s="19"/>
      <c r="AF27" s="21"/>
      <c r="AG27" s="24"/>
      <c r="AH27" s="24"/>
      <c r="AI27" s="19"/>
      <c r="AJ27" s="2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row>
    <row r="28" spans="1:68" ht="151.5" customHeight="1" x14ac:dyDescent="0.3">
      <c r="A28" s="80">
        <v>4</v>
      </c>
      <c r="B28" s="83"/>
      <c r="C28" s="83"/>
      <c r="D28" s="83"/>
      <c r="E28" s="86"/>
      <c r="F28" s="83"/>
      <c r="G28" s="89"/>
      <c r="H28" s="92" t="str">
        <f>IF(G28&lt;=0,"",IF(G28&lt;=2,"Muy Baja",IF(G28&lt;=24,"Baja",IF(G28&lt;=500,"Media",IF(G28&lt;=5000,"Alta","Muy Alta")))))</f>
        <v/>
      </c>
      <c r="I28" s="77" t="str">
        <f>IF(H28="","",IF(H28="Muy Baja",0.2,IF(H28="Baja",0.4,IF(H28="Media",0.6,IF(H28="Alta",0.8,IF(H28="Muy Alta",1,))))))</f>
        <v/>
      </c>
      <c r="J28" s="95"/>
      <c r="K28" s="77">
        <f>IF(NOT(ISERROR(MATCH(J28,'[12]Tabla Impacto'!$B$221:$B$223,0))),'[12]Tabla Impacto'!$F$223&amp;"Por favor no seleccionar los criterios de impacto(Afectación Económica o presupuestal y Pérdida Reputacional)",J28)</f>
        <v>0</v>
      </c>
      <c r="L28" s="92" t="str">
        <f>IF(OR(K28='[12]Tabla Impacto'!$C$11,K28='[12]Tabla Impacto'!$D$11),"Leve",IF(OR(K28='[12]Tabla Impacto'!$C$12,K28='[12]Tabla Impacto'!$D$12),"Menor",IF(OR(K28='[12]Tabla Impacto'!$C$13,K28='[12]Tabla Impacto'!$D$13),"Moderado",IF(OR(K28='[12]Tabla Impacto'!$C$14,K28='[12]Tabla Impacto'!$D$14),"Mayor",IF(OR(K28='[12]Tabla Impacto'!$C$15,K28='[12]Tabla Impacto'!$D$15),"Catastrófico","")))))</f>
        <v/>
      </c>
      <c r="M28" s="77" t="str">
        <f>IF(L28="","",IF(L28="Leve",0.2,IF(L28="Menor",0.4,IF(L28="Moderado",0.6,IF(L28="Mayor",0.8,IF(L28="Catastrófico",1,))))))</f>
        <v/>
      </c>
      <c r="N28" s="74" t="str">
        <f>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
      </c>
      <c r="O28" s="9">
        <v>1</v>
      </c>
      <c r="P28" s="10"/>
      <c r="Q28" s="11" t="str">
        <f>IF(OR(R28="Preventivo",R28="Detectivo"),"Probabilidad",IF(R28="Correctivo","Impacto",""))</f>
        <v/>
      </c>
      <c r="R28" s="12"/>
      <c r="S28" s="12"/>
      <c r="T28" s="13" t="str">
        <f>IF(AND(R28="Preventivo",S28="Automático"),"50%",IF(AND(R28="Preventivo",S28="Manual"),"40%",IF(AND(R28="Detectivo",S28="Automático"),"40%",IF(AND(R28="Detectivo",S28="Manual"),"30%",IF(AND(R28="Correctivo",S28="Automático"),"35%",IF(AND(R28="Correctivo",S28="Manual"),"25%",""))))))</f>
        <v/>
      </c>
      <c r="U28" s="12"/>
      <c r="V28" s="12"/>
      <c r="W28" s="12"/>
      <c r="X28" s="14" t="str">
        <f>IFERROR(IF(Q28="Probabilidad",(I28-(+I28*T28)),IF(Q28="Impacto",I28,"")),"")</f>
        <v/>
      </c>
      <c r="Y28" s="15" t="str">
        <f>IFERROR(IF(X28="","",IF(X28&lt;=0.2,"Muy Baja",IF(X28&lt;=0.4,"Baja",IF(X28&lt;=0.6,"Media",IF(X28&lt;=0.8,"Alta","Muy Alta"))))),"")</f>
        <v/>
      </c>
      <c r="Z28" s="16" t="str">
        <f>+X28</f>
        <v/>
      </c>
      <c r="AA28" s="15" t="str">
        <f>IFERROR(IF(AB28="","",IF(AB28&lt;=0.2,"Leve",IF(AB28&lt;=0.4,"Menor",IF(AB28&lt;=0.6,"Moderado",IF(AB28&lt;=0.8,"Mayor","Catastrófico"))))),"")</f>
        <v/>
      </c>
      <c r="AB28" s="16" t="str">
        <f>IFERROR(IF(Q28="Impacto",(M28-(+M28*T28)),IF(Q28="Probabilidad",M28,"")),"")</f>
        <v/>
      </c>
      <c r="AC28" s="17" t="str">
        <f>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
      </c>
      <c r="AD28" s="18"/>
      <c r="AE28" s="19"/>
      <c r="AF28" s="21"/>
      <c r="AG28" s="24"/>
      <c r="AH28" s="24"/>
      <c r="AI28" s="19"/>
      <c r="AJ28" s="2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row>
    <row r="29" spans="1:68" ht="151.5" customHeight="1" x14ac:dyDescent="0.3">
      <c r="A29" s="81"/>
      <c r="B29" s="84"/>
      <c r="C29" s="84"/>
      <c r="D29" s="84"/>
      <c r="E29" s="87"/>
      <c r="F29" s="84"/>
      <c r="G29" s="90"/>
      <c r="H29" s="93"/>
      <c r="I29" s="78"/>
      <c r="J29" s="96"/>
      <c r="K29" s="78">
        <f t="shared" ref="K29:K33" ca="1" si="23">IF(NOT(ISERROR(MATCH(J29,_xlfn.ANCHORARRAY(E40),0))),I42&amp;"Por favor no seleccionar los criterios de impacto",J29)</f>
        <v>0</v>
      </c>
      <c r="L29" s="93"/>
      <c r="M29" s="78"/>
      <c r="N29" s="75"/>
      <c r="O29" s="9">
        <v>2</v>
      </c>
      <c r="P29" s="10"/>
      <c r="Q29" s="11" t="str">
        <f>IF(OR(R29="Preventivo",R29="Detectivo"),"Probabilidad",IF(R29="Correctivo","Impacto",""))</f>
        <v/>
      </c>
      <c r="R29" s="12"/>
      <c r="S29" s="12"/>
      <c r="T29" s="13" t="str">
        <f t="shared" ref="T29:T33" si="24">IF(AND(R29="Preventivo",S29="Automático"),"50%",IF(AND(R29="Preventivo",S29="Manual"),"40%",IF(AND(R29="Detectivo",S29="Automático"),"40%",IF(AND(R29="Detectivo",S29="Manual"),"30%",IF(AND(R29="Correctivo",S29="Automático"),"35%",IF(AND(R29="Correctivo",S29="Manual"),"25%",""))))))</f>
        <v/>
      </c>
      <c r="U29" s="12"/>
      <c r="V29" s="12"/>
      <c r="W29" s="12"/>
      <c r="X29" s="14" t="str">
        <f>IFERROR(IF(AND(Q28="Probabilidad",Q29="Probabilidad"),(Z28-(+Z28*T29)),IF(Q29="Probabilidad",(I28-(+I28*T29)),IF(Q29="Impacto",Z28,""))),"")</f>
        <v/>
      </c>
      <c r="Y29" s="15" t="str">
        <f t="shared" si="1"/>
        <v/>
      </c>
      <c r="Z29" s="16" t="str">
        <f t="shared" ref="Z29:Z33" si="25">+X29</f>
        <v/>
      </c>
      <c r="AA29" s="15" t="str">
        <f t="shared" si="3"/>
        <v/>
      </c>
      <c r="AB29" s="16" t="str">
        <f>IFERROR(IF(AND(Q28="Impacto",Q29="Impacto"),(AB22-(+AB22*T29)),IF(Q29="Impacto",($M$28-(+$M$28*T29)),IF(Q29="Probabilidad",AB22,""))),"")</f>
        <v/>
      </c>
      <c r="AC29" s="17" t="str">
        <f t="shared" ref="AC29:AC30" si="26">IFERROR(IF(OR(AND(Y29="Muy Baja",AA29="Leve"),AND(Y29="Muy Baja",AA29="Menor"),AND(Y29="Baja",AA29="Leve")),"Bajo",IF(OR(AND(Y29="Muy baja",AA29="Moderado"),AND(Y29="Baja",AA29="Menor"),AND(Y29="Baja",AA29="Moderado"),AND(Y29="Media",AA29="Leve"),AND(Y29="Media",AA29="Menor"),AND(Y29="Media",AA29="Moderado"),AND(Y29="Alta",AA29="Leve"),AND(Y29="Alta",AA29="Menor")),"Moderado",IF(OR(AND(Y29="Muy Baja",AA29="Mayor"),AND(Y29="Baja",AA29="Mayor"),AND(Y29="Media",AA29="Mayor"),AND(Y29="Alta",AA29="Moderado"),AND(Y29="Alta",AA29="Mayor"),AND(Y29="Muy Alta",AA29="Leve"),AND(Y29="Muy Alta",AA29="Menor"),AND(Y29="Muy Alta",AA29="Moderado"),AND(Y29="Muy Alta",AA29="Mayor")),"Alto",IF(OR(AND(Y29="Muy Baja",AA29="Catastrófico"),AND(Y29="Baja",AA29="Catastrófico"),AND(Y29="Media",AA29="Catastrófico"),AND(Y29="Alta",AA29="Catastrófico"),AND(Y29="Muy Alta",AA29="Catastrófico")),"Extremo","")))),"")</f>
        <v/>
      </c>
      <c r="AD29" s="18"/>
      <c r="AE29" s="19"/>
      <c r="AF29" s="21"/>
      <c r="AG29" s="24"/>
      <c r="AH29" s="24"/>
      <c r="AI29" s="19"/>
      <c r="AJ29" s="2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row>
    <row r="30" spans="1:68" ht="151.5" customHeight="1" x14ac:dyDescent="0.3">
      <c r="A30" s="81"/>
      <c r="B30" s="84"/>
      <c r="C30" s="84"/>
      <c r="D30" s="84"/>
      <c r="E30" s="87"/>
      <c r="F30" s="84"/>
      <c r="G30" s="90"/>
      <c r="H30" s="93"/>
      <c r="I30" s="78"/>
      <c r="J30" s="96"/>
      <c r="K30" s="78">
        <f t="shared" ca="1" si="23"/>
        <v>0</v>
      </c>
      <c r="L30" s="93"/>
      <c r="M30" s="78"/>
      <c r="N30" s="75"/>
      <c r="O30" s="9">
        <v>3</v>
      </c>
      <c r="P30" s="25"/>
      <c r="Q30" s="11" t="str">
        <f>IF(OR(R30="Preventivo",R30="Detectivo"),"Probabilidad",IF(R30="Correctivo","Impacto",""))</f>
        <v/>
      </c>
      <c r="R30" s="12"/>
      <c r="S30" s="12"/>
      <c r="T30" s="13" t="str">
        <f t="shared" si="24"/>
        <v/>
      </c>
      <c r="U30" s="12"/>
      <c r="V30" s="12"/>
      <c r="W30" s="12"/>
      <c r="X30" s="14" t="str">
        <f>IFERROR(IF(AND(Q29="Probabilidad",Q30="Probabilidad"),(Z29-(+Z29*T30)),IF(AND(Q29="Impacto",Q30="Probabilidad"),(Z28-(+Z28*T30)),IF(Q30="Impacto",Z29,""))),"")</f>
        <v/>
      </c>
      <c r="Y30" s="15" t="str">
        <f t="shared" si="1"/>
        <v/>
      </c>
      <c r="Z30" s="16" t="str">
        <f t="shared" si="25"/>
        <v/>
      </c>
      <c r="AA30" s="15" t="str">
        <f t="shared" si="3"/>
        <v/>
      </c>
      <c r="AB30" s="16" t="str">
        <f>IFERROR(IF(AND(Q29="Impacto",Q30="Impacto"),(AB29-(+AB29*T30)),IF(AND(Q29="Probabilidad",Q30="Impacto"),(AB28-(+AB28*T30)),IF(Q30="Probabilidad",AB29,""))),"")</f>
        <v/>
      </c>
      <c r="AC30" s="17" t="str">
        <f t="shared" si="26"/>
        <v/>
      </c>
      <c r="AD30" s="18"/>
      <c r="AE30" s="19"/>
      <c r="AF30" s="21"/>
      <c r="AG30" s="24"/>
      <c r="AH30" s="24"/>
      <c r="AI30" s="19"/>
      <c r="AJ30" s="2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row>
    <row r="31" spans="1:68" ht="151.5" customHeight="1" x14ac:dyDescent="0.3">
      <c r="A31" s="81"/>
      <c r="B31" s="84"/>
      <c r="C31" s="84"/>
      <c r="D31" s="84"/>
      <c r="E31" s="87"/>
      <c r="F31" s="84"/>
      <c r="G31" s="90"/>
      <c r="H31" s="93"/>
      <c r="I31" s="78"/>
      <c r="J31" s="96"/>
      <c r="K31" s="78">
        <f t="shared" ca="1" si="23"/>
        <v>0</v>
      </c>
      <c r="L31" s="93"/>
      <c r="M31" s="78"/>
      <c r="N31" s="75"/>
      <c r="O31" s="9">
        <v>4</v>
      </c>
      <c r="P31" s="10"/>
      <c r="Q31" s="11" t="str">
        <f t="shared" ref="Q31:Q33" si="27">IF(OR(R31="Preventivo",R31="Detectivo"),"Probabilidad",IF(R31="Correctivo","Impacto",""))</f>
        <v/>
      </c>
      <c r="R31" s="12"/>
      <c r="S31" s="12"/>
      <c r="T31" s="13" t="str">
        <f t="shared" si="24"/>
        <v/>
      </c>
      <c r="U31" s="12"/>
      <c r="V31" s="12"/>
      <c r="W31" s="12"/>
      <c r="X31" s="14" t="str">
        <f t="shared" ref="X31:X33" si="28">IFERROR(IF(AND(Q30="Probabilidad",Q31="Probabilidad"),(Z30-(+Z30*T31)),IF(AND(Q30="Impacto",Q31="Probabilidad"),(Z29-(+Z29*T31)),IF(Q31="Impacto",Z30,""))),"")</f>
        <v/>
      </c>
      <c r="Y31" s="15" t="str">
        <f t="shared" si="1"/>
        <v/>
      </c>
      <c r="Z31" s="16" t="str">
        <f t="shared" si="25"/>
        <v/>
      </c>
      <c r="AA31" s="15" t="str">
        <f t="shared" si="3"/>
        <v/>
      </c>
      <c r="AB31" s="16" t="str">
        <f t="shared" ref="AB31:AB33" si="29">IFERROR(IF(AND(Q30="Impacto",Q31="Impacto"),(AB30-(+AB30*T31)),IF(AND(Q30="Probabilidad",Q31="Impacto"),(AB29-(+AB29*T31)),IF(Q31="Probabilidad",AB30,""))),"")</f>
        <v/>
      </c>
      <c r="AC31" s="17" t="str">
        <f>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18"/>
      <c r="AE31" s="19"/>
      <c r="AF31" s="21"/>
      <c r="AG31" s="24"/>
      <c r="AH31" s="24"/>
      <c r="AI31" s="19"/>
      <c r="AJ31" s="2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row>
    <row r="32" spans="1:68" ht="151.5" customHeight="1" x14ac:dyDescent="0.3">
      <c r="A32" s="81"/>
      <c r="B32" s="84"/>
      <c r="C32" s="84"/>
      <c r="D32" s="84"/>
      <c r="E32" s="87"/>
      <c r="F32" s="84"/>
      <c r="G32" s="90"/>
      <c r="H32" s="93"/>
      <c r="I32" s="78"/>
      <c r="J32" s="96"/>
      <c r="K32" s="78">
        <f t="shared" ca="1" si="23"/>
        <v>0</v>
      </c>
      <c r="L32" s="93"/>
      <c r="M32" s="78"/>
      <c r="N32" s="75"/>
      <c r="O32" s="9">
        <v>5</v>
      </c>
      <c r="P32" s="10"/>
      <c r="Q32" s="11" t="str">
        <f t="shared" si="27"/>
        <v/>
      </c>
      <c r="R32" s="12"/>
      <c r="S32" s="12"/>
      <c r="T32" s="13" t="str">
        <f t="shared" si="24"/>
        <v/>
      </c>
      <c r="U32" s="12"/>
      <c r="V32" s="12"/>
      <c r="W32" s="12"/>
      <c r="X32" s="27" t="str">
        <f t="shared" si="28"/>
        <v/>
      </c>
      <c r="Y32" s="15" t="str">
        <f>IFERROR(IF(X32="","",IF(X32&lt;=0.2,"Muy Baja",IF(X32&lt;=0.4,"Baja",IF(X32&lt;=0.6,"Media",IF(X32&lt;=0.8,"Alta","Muy Alta"))))),"")</f>
        <v/>
      </c>
      <c r="Z32" s="16" t="str">
        <f t="shared" si="25"/>
        <v/>
      </c>
      <c r="AA32" s="15" t="str">
        <f t="shared" si="3"/>
        <v/>
      </c>
      <c r="AB32" s="16" t="str">
        <f t="shared" si="29"/>
        <v/>
      </c>
      <c r="AC32" s="17" t="str">
        <f t="shared" ref="AC32:AC33" si="30">IFERROR(IF(OR(AND(Y32="Muy Baja",AA32="Leve"),AND(Y32="Muy Baja",AA32="Menor"),AND(Y32="Baja",AA32="Leve")),"Bajo",IF(OR(AND(Y32="Muy baja",AA32="Moderado"),AND(Y32="Baja",AA32="Menor"),AND(Y32="Baja",AA32="Moderado"),AND(Y32="Media",AA32="Leve"),AND(Y32="Media",AA32="Menor"),AND(Y32="Media",AA32="Moderado"),AND(Y32="Alta",AA32="Leve"),AND(Y32="Alta",AA32="Menor")),"Moderado",IF(OR(AND(Y32="Muy Baja",AA32="Mayor"),AND(Y32="Baja",AA32="Mayor"),AND(Y32="Media",AA32="Mayor"),AND(Y32="Alta",AA32="Moderado"),AND(Y32="Alta",AA32="Mayor"),AND(Y32="Muy Alta",AA32="Leve"),AND(Y32="Muy Alta",AA32="Menor"),AND(Y32="Muy Alta",AA32="Moderado"),AND(Y32="Muy Alta",AA32="Mayor")),"Alto",IF(OR(AND(Y32="Muy Baja",AA32="Catastrófico"),AND(Y32="Baja",AA32="Catastrófico"),AND(Y32="Media",AA32="Catastrófico"),AND(Y32="Alta",AA32="Catastrófico"),AND(Y32="Muy Alta",AA32="Catastrófico")),"Extremo","")))),"")</f>
        <v/>
      </c>
      <c r="AD32" s="18"/>
      <c r="AE32" s="19"/>
      <c r="AF32" s="21"/>
      <c r="AG32" s="24"/>
      <c r="AH32" s="24"/>
      <c r="AI32" s="19"/>
      <c r="AJ32" s="2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row>
    <row r="33" spans="1:68" ht="151.5" customHeight="1" x14ac:dyDescent="0.3">
      <c r="A33" s="82"/>
      <c r="B33" s="85"/>
      <c r="C33" s="85"/>
      <c r="D33" s="85"/>
      <c r="E33" s="88"/>
      <c r="F33" s="85"/>
      <c r="G33" s="91"/>
      <c r="H33" s="94"/>
      <c r="I33" s="79"/>
      <c r="J33" s="97"/>
      <c r="K33" s="79">
        <f t="shared" ca="1" si="23"/>
        <v>0</v>
      </c>
      <c r="L33" s="94"/>
      <c r="M33" s="79"/>
      <c r="N33" s="76"/>
      <c r="O33" s="9">
        <v>6</v>
      </c>
      <c r="P33" s="10"/>
      <c r="Q33" s="11" t="str">
        <f t="shared" si="27"/>
        <v/>
      </c>
      <c r="R33" s="12"/>
      <c r="S33" s="12"/>
      <c r="T33" s="13" t="str">
        <f t="shared" si="24"/>
        <v/>
      </c>
      <c r="U33" s="12"/>
      <c r="V33" s="12"/>
      <c r="W33" s="12"/>
      <c r="X33" s="14" t="str">
        <f t="shared" si="28"/>
        <v/>
      </c>
      <c r="Y33" s="15" t="str">
        <f t="shared" si="1"/>
        <v/>
      </c>
      <c r="Z33" s="16" t="str">
        <f t="shared" si="25"/>
        <v/>
      </c>
      <c r="AA33" s="15" t="str">
        <f t="shared" si="3"/>
        <v/>
      </c>
      <c r="AB33" s="16" t="str">
        <f t="shared" si="29"/>
        <v/>
      </c>
      <c r="AC33" s="17" t="str">
        <f t="shared" si="30"/>
        <v/>
      </c>
      <c r="AD33" s="18"/>
      <c r="AE33" s="19"/>
      <c r="AF33" s="21"/>
      <c r="AG33" s="24"/>
      <c r="AH33" s="24"/>
      <c r="AI33" s="19"/>
      <c r="AJ33" s="2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row>
    <row r="34" spans="1:68" ht="151.5" customHeight="1" x14ac:dyDescent="0.3">
      <c r="A34" s="80">
        <v>5</v>
      </c>
      <c r="B34" s="83"/>
      <c r="C34" s="83"/>
      <c r="D34" s="83"/>
      <c r="E34" s="86"/>
      <c r="F34" s="83"/>
      <c r="G34" s="89"/>
      <c r="H34" s="92" t="str">
        <f>IF(G34&lt;=0,"",IF(G34&lt;=2,"Muy Baja",IF(G34&lt;=24,"Baja",IF(G34&lt;=500,"Media",IF(G34&lt;=5000,"Alta","Muy Alta")))))</f>
        <v/>
      </c>
      <c r="I34" s="77" t="str">
        <f>IF(H34="","",IF(H34="Muy Baja",0.2,IF(H34="Baja",0.4,IF(H34="Media",0.6,IF(H34="Alta",0.8,IF(H34="Muy Alta",1,))))))</f>
        <v/>
      </c>
      <c r="J34" s="95"/>
      <c r="K34" s="77">
        <f>IF(NOT(ISERROR(MATCH(J34,'[12]Tabla Impacto'!$B$221:$B$223,0))),'[12]Tabla Impacto'!$F$223&amp;"Por favor no seleccionar los criterios de impacto(Afectación Económica o presupuestal y Pérdida Reputacional)",J34)</f>
        <v>0</v>
      </c>
      <c r="L34" s="92" t="str">
        <f>IF(OR(K34='[12]Tabla Impacto'!$C$11,K34='[12]Tabla Impacto'!$D$11),"Leve",IF(OR(K34='[12]Tabla Impacto'!$C$12,K34='[12]Tabla Impacto'!$D$12),"Menor",IF(OR(K34='[12]Tabla Impacto'!$C$13,K34='[12]Tabla Impacto'!$D$13),"Moderado",IF(OR(K34='[12]Tabla Impacto'!$C$14,K34='[12]Tabla Impacto'!$D$14),"Mayor",IF(OR(K34='[12]Tabla Impacto'!$C$15,K34='[12]Tabla Impacto'!$D$15),"Catastrófico","")))))</f>
        <v/>
      </c>
      <c r="M34" s="77" t="str">
        <f>IF(L34="","",IF(L34="Leve",0.2,IF(L34="Menor",0.4,IF(L34="Moderado",0.6,IF(L34="Mayor",0.8,IF(L34="Catastrófico",1,))))))</f>
        <v/>
      </c>
      <c r="N34" s="74" t="str">
        <f>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9">
        <v>1</v>
      </c>
      <c r="P34" s="10"/>
      <c r="Q34" s="11" t="str">
        <f>IF(OR(R34="Preventivo",R34="Detectivo"),"Probabilidad",IF(R34="Correctivo","Impacto",""))</f>
        <v/>
      </c>
      <c r="R34" s="12"/>
      <c r="S34" s="12"/>
      <c r="T34" s="13" t="str">
        <f>IF(AND(R34="Preventivo",S34="Automático"),"50%",IF(AND(R34="Preventivo",S34="Manual"),"40%",IF(AND(R34="Detectivo",S34="Automático"),"40%",IF(AND(R34="Detectivo",S34="Manual"),"30%",IF(AND(R34="Correctivo",S34="Automático"),"35%",IF(AND(R34="Correctivo",S34="Manual"),"25%",""))))))</f>
        <v/>
      </c>
      <c r="U34" s="12"/>
      <c r="V34" s="12"/>
      <c r="W34" s="12"/>
      <c r="X34" s="14" t="str">
        <f>IFERROR(IF(Q34="Probabilidad",(I34-(+I34*T34)),IF(Q34="Impacto",I34,"")),"")</f>
        <v/>
      </c>
      <c r="Y34" s="15" t="str">
        <f>IFERROR(IF(X34="","",IF(X34&lt;=0.2,"Muy Baja",IF(X34&lt;=0.4,"Baja",IF(X34&lt;=0.6,"Media",IF(X34&lt;=0.8,"Alta","Muy Alta"))))),"")</f>
        <v/>
      </c>
      <c r="Z34" s="16" t="str">
        <f>+X34</f>
        <v/>
      </c>
      <c r="AA34" s="15" t="str">
        <f>IFERROR(IF(AB34="","",IF(AB34&lt;=0.2,"Leve",IF(AB34&lt;=0.4,"Menor",IF(AB34&lt;=0.6,"Moderado",IF(AB34&lt;=0.8,"Mayor","Catastrófico"))))),"")</f>
        <v/>
      </c>
      <c r="AB34" s="16" t="str">
        <f>IFERROR(IF(Q34="Impacto",(M34-(+M34*T34)),IF(Q34="Probabilidad",M34,"")),"")</f>
        <v/>
      </c>
      <c r="AC34" s="17" t="str">
        <f>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
      </c>
      <c r="AD34" s="18"/>
      <c r="AE34" s="19"/>
      <c r="AF34" s="21"/>
      <c r="AG34" s="24"/>
      <c r="AH34" s="24"/>
      <c r="AI34" s="19"/>
      <c r="AJ34" s="2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row>
    <row r="35" spans="1:68" ht="151.5" customHeight="1" x14ac:dyDescent="0.3">
      <c r="A35" s="81"/>
      <c r="B35" s="84"/>
      <c r="C35" s="84"/>
      <c r="D35" s="84"/>
      <c r="E35" s="87"/>
      <c r="F35" s="84"/>
      <c r="G35" s="90"/>
      <c r="H35" s="93"/>
      <c r="I35" s="78"/>
      <c r="J35" s="96"/>
      <c r="K35" s="78">
        <f t="shared" ref="K35:K39" ca="1" si="31">IF(NOT(ISERROR(MATCH(J35,_xlfn.ANCHORARRAY(E46),0))),I48&amp;"Por favor no seleccionar los criterios de impacto",J35)</f>
        <v>0</v>
      </c>
      <c r="L35" s="93"/>
      <c r="M35" s="78"/>
      <c r="N35" s="75"/>
      <c r="O35" s="9">
        <v>2</v>
      </c>
      <c r="P35" s="10"/>
      <c r="Q35" s="11" t="str">
        <f>IF(OR(R35="Preventivo",R35="Detectivo"),"Probabilidad",IF(R35="Correctivo","Impacto",""))</f>
        <v/>
      </c>
      <c r="R35" s="12"/>
      <c r="S35" s="12"/>
      <c r="T35" s="13" t="str">
        <f t="shared" ref="T35:T39" si="32">IF(AND(R35="Preventivo",S35="Automático"),"50%",IF(AND(R35="Preventivo",S35="Manual"),"40%",IF(AND(R35="Detectivo",S35="Automático"),"40%",IF(AND(R35="Detectivo",S35="Manual"),"30%",IF(AND(R35="Correctivo",S35="Automático"),"35%",IF(AND(R35="Correctivo",S35="Manual"),"25%",""))))))</f>
        <v/>
      </c>
      <c r="U35" s="12"/>
      <c r="V35" s="12"/>
      <c r="W35" s="12"/>
      <c r="X35" s="14" t="str">
        <f>IFERROR(IF(AND(Q34="Probabilidad",Q35="Probabilidad"),(Z34-(+Z34*T35)),IF(Q35="Probabilidad",(I34-(+I34*T35)),IF(Q35="Impacto",Z34,""))),"")</f>
        <v/>
      </c>
      <c r="Y35" s="15" t="str">
        <f t="shared" si="1"/>
        <v/>
      </c>
      <c r="Z35" s="16" t="str">
        <f t="shared" ref="Z35:Z39" si="33">+X35</f>
        <v/>
      </c>
      <c r="AA35" s="15" t="str">
        <f t="shared" si="3"/>
        <v/>
      </c>
      <c r="AB35" s="16" t="str">
        <f>IFERROR(IF(AND(Q34="Impacto",Q35="Impacto"),(AB28-(+AB28*T35)),IF(Q35="Impacto",($M$34-(+$M$34*T35)),IF(Q35="Probabilidad",AB28,""))),"")</f>
        <v/>
      </c>
      <c r="AC35" s="17" t="str">
        <f t="shared" ref="AC35:AC36" si="34">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
      </c>
      <c r="AD35" s="18"/>
      <c r="AE35" s="19"/>
      <c r="AF35" s="21"/>
      <c r="AG35" s="24"/>
      <c r="AH35" s="24"/>
      <c r="AI35" s="19"/>
      <c r="AJ35" s="2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row>
    <row r="36" spans="1:68" ht="151.5" customHeight="1" x14ac:dyDescent="0.3">
      <c r="A36" s="81"/>
      <c r="B36" s="84"/>
      <c r="C36" s="84"/>
      <c r="D36" s="84"/>
      <c r="E36" s="87"/>
      <c r="F36" s="84"/>
      <c r="G36" s="90"/>
      <c r="H36" s="93"/>
      <c r="I36" s="78"/>
      <c r="J36" s="96"/>
      <c r="K36" s="78">
        <f t="shared" ca="1" si="31"/>
        <v>0</v>
      </c>
      <c r="L36" s="93"/>
      <c r="M36" s="78"/>
      <c r="N36" s="75"/>
      <c r="O36" s="9">
        <v>3</v>
      </c>
      <c r="P36" s="25"/>
      <c r="Q36" s="11" t="str">
        <f>IF(OR(R36="Preventivo",R36="Detectivo"),"Probabilidad",IF(R36="Correctivo","Impacto",""))</f>
        <v/>
      </c>
      <c r="R36" s="12"/>
      <c r="S36" s="12"/>
      <c r="T36" s="13" t="str">
        <f t="shared" si="32"/>
        <v/>
      </c>
      <c r="U36" s="12"/>
      <c r="V36" s="12"/>
      <c r="W36" s="12"/>
      <c r="X36" s="14" t="str">
        <f>IFERROR(IF(AND(Q35="Probabilidad",Q36="Probabilidad"),(Z35-(+Z35*T36)),IF(AND(Q35="Impacto",Q36="Probabilidad"),(Z34-(+Z34*T36)),IF(Q36="Impacto",Z35,""))),"")</f>
        <v/>
      </c>
      <c r="Y36" s="15" t="str">
        <f t="shared" si="1"/>
        <v/>
      </c>
      <c r="Z36" s="16" t="str">
        <f t="shared" si="33"/>
        <v/>
      </c>
      <c r="AA36" s="15" t="str">
        <f t="shared" si="3"/>
        <v/>
      </c>
      <c r="AB36" s="16" t="str">
        <f>IFERROR(IF(AND(Q35="Impacto",Q36="Impacto"),(AB35-(+AB35*T36)),IF(AND(Q35="Probabilidad",Q36="Impacto"),(AB34-(+AB34*T36)),IF(Q36="Probabilidad",AB35,""))),"")</f>
        <v/>
      </c>
      <c r="AC36" s="17" t="str">
        <f t="shared" si="34"/>
        <v/>
      </c>
      <c r="AD36" s="18"/>
      <c r="AE36" s="19"/>
      <c r="AF36" s="21"/>
      <c r="AG36" s="24"/>
      <c r="AH36" s="24"/>
      <c r="AI36" s="19"/>
      <c r="AJ36" s="2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row>
    <row r="37" spans="1:68" ht="151.5" customHeight="1" x14ac:dyDescent="0.3">
      <c r="A37" s="81"/>
      <c r="B37" s="84"/>
      <c r="C37" s="84"/>
      <c r="D37" s="84"/>
      <c r="E37" s="87"/>
      <c r="F37" s="84"/>
      <c r="G37" s="90"/>
      <c r="H37" s="93"/>
      <c r="I37" s="78"/>
      <c r="J37" s="96"/>
      <c r="K37" s="78">
        <f t="shared" ca="1" si="31"/>
        <v>0</v>
      </c>
      <c r="L37" s="93"/>
      <c r="M37" s="78"/>
      <c r="N37" s="75"/>
      <c r="O37" s="9">
        <v>4</v>
      </c>
      <c r="P37" s="10"/>
      <c r="Q37" s="11" t="str">
        <f t="shared" ref="Q37:Q39" si="35">IF(OR(R37="Preventivo",R37="Detectivo"),"Probabilidad",IF(R37="Correctivo","Impacto",""))</f>
        <v/>
      </c>
      <c r="R37" s="12"/>
      <c r="S37" s="12"/>
      <c r="T37" s="13" t="str">
        <f t="shared" si="32"/>
        <v/>
      </c>
      <c r="U37" s="12"/>
      <c r="V37" s="12"/>
      <c r="W37" s="12"/>
      <c r="X37" s="14" t="str">
        <f t="shared" ref="X37:X39" si="36">IFERROR(IF(AND(Q36="Probabilidad",Q37="Probabilidad"),(Z36-(+Z36*T37)),IF(AND(Q36="Impacto",Q37="Probabilidad"),(Z35-(+Z35*T37)),IF(Q37="Impacto",Z36,""))),"")</f>
        <v/>
      </c>
      <c r="Y37" s="15" t="str">
        <f t="shared" si="1"/>
        <v/>
      </c>
      <c r="Z37" s="16" t="str">
        <f t="shared" si="33"/>
        <v/>
      </c>
      <c r="AA37" s="15" t="str">
        <f t="shared" si="3"/>
        <v/>
      </c>
      <c r="AB37" s="16" t="str">
        <f t="shared" ref="AB37:AB39" si="37">IFERROR(IF(AND(Q36="Impacto",Q37="Impacto"),(AB36-(+AB36*T37)),IF(AND(Q36="Probabilidad",Q37="Impacto"),(AB35-(+AB35*T37)),IF(Q37="Probabilidad",AB36,""))),"")</f>
        <v/>
      </c>
      <c r="AC37" s="17" t="str">
        <f>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
      </c>
      <c r="AD37" s="18"/>
      <c r="AE37" s="19"/>
      <c r="AF37" s="21"/>
      <c r="AG37" s="24"/>
      <c r="AH37" s="24"/>
      <c r="AI37" s="19"/>
      <c r="AJ37" s="2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row>
    <row r="38" spans="1:68" ht="151.5" customHeight="1" x14ac:dyDescent="0.3">
      <c r="A38" s="81"/>
      <c r="B38" s="84"/>
      <c r="C38" s="84"/>
      <c r="D38" s="84"/>
      <c r="E38" s="87"/>
      <c r="F38" s="84"/>
      <c r="G38" s="90"/>
      <c r="H38" s="93"/>
      <c r="I38" s="78"/>
      <c r="J38" s="96"/>
      <c r="K38" s="78">
        <f t="shared" ca="1" si="31"/>
        <v>0</v>
      </c>
      <c r="L38" s="93"/>
      <c r="M38" s="78"/>
      <c r="N38" s="75"/>
      <c r="O38" s="9">
        <v>5</v>
      </c>
      <c r="P38" s="10"/>
      <c r="Q38" s="11" t="str">
        <f t="shared" si="35"/>
        <v/>
      </c>
      <c r="R38" s="12"/>
      <c r="S38" s="12"/>
      <c r="T38" s="13" t="str">
        <f t="shared" si="32"/>
        <v/>
      </c>
      <c r="U38" s="12"/>
      <c r="V38" s="12"/>
      <c r="W38" s="12"/>
      <c r="X38" s="14" t="str">
        <f t="shared" si="36"/>
        <v/>
      </c>
      <c r="Y38" s="15" t="str">
        <f t="shared" si="1"/>
        <v/>
      </c>
      <c r="Z38" s="16" t="str">
        <f t="shared" si="33"/>
        <v/>
      </c>
      <c r="AA38" s="15" t="str">
        <f t="shared" si="3"/>
        <v/>
      </c>
      <c r="AB38" s="16" t="str">
        <f t="shared" si="37"/>
        <v/>
      </c>
      <c r="AC38" s="17" t="str">
        <f t="shared" ref="AC38:AC39" si="38">IFERROR(IF(OR(AND(Y38="Muy Baja",AA38="Leve"),AND(Y38="Muy Baja",AA38="Menor"),AND(Y38="Baja",AA38="Leve")),"Bajo",IF(OR(AND(Y38="Muy baja",AA38="Moderado"),AND(Y38="Baja",AA38="Menor"),AND(Y38="Baja",AA38="Moderado"),AND(Y38="Media",AA38="Leve"),AND(Y38="Media",AA38="Menor"),AND(Y38="Media",AA38="Moderado"),AND(Y38="Alta",AA38="Leve"),AND(Y38="Alta",AA38="Menor")),"Moderado",IF(OR(AND(Y38="Muy Baja",AA38="Mayor"),AND(Y38="Baja",AA38="Mayor"),AND(Y38="Media",AA38="Mayor"),AND(Y38="Alta",AA38="Moderado"),AND(Y38="Alta",AA38="Mayor"),AND(Y38="Muy Alta",AA38="Leve"),AND(Y38="Muy Alta",AA38="Menor"),AND(Y38="Muy Alta",AA38="Moderado"),AND(Y38="Muy Alta",AA38="Mayor")),"Alto",IF(OR(AND(Y38="Muy Baja",AA38="Catastrófico"),AND(Y38="Baja",AA38="Catastrófico"),AND(Y38="Media",AA38="Catastrófico"),AND(Y38="Alta",AA38="Catastrófico"),AND(Y38="Muy Alta",AA38="Catastrófico")),"Extremo","")))),"")</f>
        <v/>
      </c>
      <c r="AD38" s="18"/>
      <c r="AE38" s="19"/>
      <c r="AF38" s="21"/>
      <c r="AG38" s="24"/>
      <c r="AH38" s="24"/>
      <c r="AI38" s="19"/>
      <c r="AJ38" s="2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row>
    <row r="39" spans="1:68" ht="151.5" customHeight="1" x14ac:dyDescent="0.3">
      <c r="A39" s="82"/>
      <c r="B39" s="85"/>
      <c r="C39" s="85"/>
      <c r="D39" s="85"/>
      <c r="E39" s="88"/>
      <c r="F39" s="85"/>
      <c r="G39" s="91"/>
      <c r="H39" s="94"/>
      <c r="I39" s="79"/>
      <c r="J39" s="97"/>
      <c r="K39" s="79">
        <f t="shared" ca="1" si="31"/>
        <v>0</v>
      </c>
      <c r="L39" s="94"/>
      <c r="M39" s="79"/>
      <c r="N39" s="76"/>
      <c r="O39" s="9">
        <v>6</v>
      </c>
      <c r="P39" s="10"/>
      <c r="Q39" s="11" t="str">
        <f t="shared" si="35"/>
        <v/>
      </c>
      <c r="R39" s="12"/>
      <c r="S39" s="12"/>
      <c r="T39" s="13" t="str">
        <f t="shared" si="32"/>
        <v/>
      </c>
      <c r="U39" s="12"/>
      <c r="V39" s="12"/>
      <c r="W39" s="12"/>
      <c r="X39" s="14" t="str">
        <f t="shared" si="36"/>
        <v/>
      </c>
      <c r="Y39" s="15" t="str">
        <f t="shared" si="1"/>
        <v/>
      </c>
      <c r="Z39" s="16" t="str">
        <f t="shared" si="33"/>
        <v/>
      </c>
      <c r="AA39" s="15" t="str">
        <f t="shared" si="3"/>
        <v/>
      </c>
      <c r="AB39" s="16" t="str">
        <f t="shared" si="37"/>
        <v/>
      </c>
      <c r="AC39" s="17" t="str">
        <f t="shared" si="38"/>
        <v/>
      </c>
      <c r="AD39" s="18"/>
      <c r="AE39" s="19"/>
      <c r="AF39" s="21"/>
      <c r="AG39" s="24"/>
      <c r="AH39" s="24"/>
      <c r="AI39" s="19"/>
      <c r="AJ39" s="2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row>
    <row r="40" spans="1:68" ht="151.5" customHeight="1" x14ac:dyDescent="0.3">
      <c r="A40" s="80">
        <v>6</v>
      </c>
      <c r="B40" s="83"/>
      <c r="C40" s="83"/>
      <c r="D40" s="83"/>
      <c r="E40" s="86"/>
      <c r="F40" s="83"/>
      <c r="G40" s="89"/>
      <c r="H40" s="92" t="str">
        <f>IF(G40&lt;=0,"",IF(G40&lt;=2,"Muy Baja",IF(G40&lt;=24,"Baja",IF(G40&lt;=500,"Media",IF(G40&lt;=5000,"Alta","Muy Alta")))))</f>
        <v/>
      </c>
      <c r="I40" s="77" t="str">
        <f>IF(H40="","",IF(H40="Muy Baja",0.2,IF(H40="Baja",0.4,IF(H40="Media",0.6,IF(H40="Alta",0.8,IF(H40="Muy Alta",1,))))))</f>
        <v/>
      </c>
      <c r="J40" s="95"/>
      <c r="K40" s="77">
        <f>IF(NOT(ISERROR(MATCH(J40,'[12]Tabla Impacto'!$B$221:$B$223,0))),'[12]Tabla Impacto'!$F$223&amp;"Por favor no seleccionar los criterios de impacto(Afectación Económica o presupuestal y Pérdida Reputacional)",J40)</f>
        <v>0</v>
      </c>
      <c r="L40" s="92" t="str">
        <f>IF(OR(K40='[12]Tabla Impacto'!$C$11,K40='[12]Tabla Impacto'!$D$11),"Leve",IF(OR(K40='[12]Tabla Impacto'!$C$12,K40='[12]Tabla Impacto'!$D$12),"Menor",IF(OR(K40='[12]Tabla Impacto'!$C$13,K40='[12]Tabla Impacto'!$D$13),"Moderado",IF(OR(K40='[12]Tabla Impacto'!$C$14,K40='[12]Tabla Impacto'!$D$14),"Mayor",IF(OR(K40='[12]Tabla Impacto'!$C$15,K40='[12]Tabla Impacto'!$D$15),"Catastrófico","")))))</f>
        <v/>
      </c>
      <c r="M40" s="77" t="str">
        <f>IF(L40="","",IF(L40="Leve",0.2,IF(L40="Menor",0.4,IF(L40="Moderado",0.6,IF(L40="Mayor",0.8,IF(L40="Catastrófico",1,))))))</f>
        <v/>
      </c>
      <c r="N40" s="74" t="str">
        <f>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9">
        <v>1</v>
      </c>
      <c r="P40" s="10"/>
      <c r="Q40" s="11" t="str">
        <f>IF(OR(R40="Preventivo",R40="Detectivo"),"Probabilidad",IF(R40="Correctivo","Impacto",""))</f>
        <v/>
      </c>
      <c r="R40" s="12"/>
      <c r="S40" s="12"/>
      <c r="T40" s="13" t="str">
        <f>IF(AND(R40="Preventivo",S40="Automático"),"50%",IF(AND(R40="Preventivo",S40="Manual"),"40%",IF(AND(R40="Detectivo",S40="Automático"),"40%",IF(AND(R40="Detectivo",S40="Manual"),"30%",IF(AND(R40="Correctivo",S40="Automático"),"35%",IF(AND(R40="Correctivo",S40="Manual"),"25%",""))))))</f>
        <v/>
      </c>
      <c r="U40" s="12"/>
      <c r="V40" s="12"/>
      <c r="W40" s="12"/>
      <c r="X40" s="14" t="str">
        <f>IFERROR(IF(Q40="Probabilidad",(I40-(+I40*T40)),IF(Q40="Impacto",I40,"")),"")</f>
        <v/>
      </c>
      <c r="Y40" s="15" t="str">
        <f>IFERROR(IF(X40="","",IF(X40&lt;=0.2,"Muy Baja",IF(X40&lt;=0.4,"Baja",IF(X40&lt;=0.6,"Media",IF(X40&lt;=0.8,"Alta","Muy Alta"))))),"")</f>
        <v/>
      </c>
      <c r="Z40" s="16" t="str">
        <f>+X40</f>
        <v/>
      </c>
      <c r="AA40" s="15" t="str">
        <f>IFERROR(IF(AB40="","",IF(AB40&lt;=0.2,"Leve",IF(AB40&lt;=0.4,"Menor",IF(AB40&lt;=0.6,"Moderado",IF(AB40&lt;=0.8,"Mayor","Catastrófico"))))),"")</f>
        <v/>
      </c>
      <c r="AB40" s="16" t="str">
        <f>IFERROR(IF(Q40="Impacto",(M40-(+M40*T40)),IF(Q40="Probabilidad",M40,"")),"")</f>
        <v/>
      </c>
      <c r="AC40" s="17" t="str">
        <f>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18"/>
      <c r="AE40" s="19"/>
      <c r="AF40" s="21"/>
      <c r="AG40" s="24"/>
      <c r="AH40" s="24"/>
      <c r="AI40" s="19"/>
      <c r="AJ40" s="2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row>
    <row r="41" spans="1:68" ht="151.5" customHeight="1" x14ac:dyDescent="0.3">
      <c r="A41" s="81"/>
      <c r="B41" s="84"/>
      <c r="C41" s="84"/>
      <c r="D41" s="84"/>
      <c r="E41" s="87"/>
      <c r="F41" s="84"/>
      <c r="G41" s="90"/>
      <c r="H41" s="93"/>
      <c r="I41" s="78"/>
      <c r="J41" s="96"/>
      <c r="K41" s="78">
        <f t="shared" ref="K41:K45" ca="1" si="39">IF(NOT(ISERROR(MATCH(J41,_xlfn.ANCHORARRAY(E52),0))),I54&amp;"Por favor no seleccionar los criterios de impacto",J41)</f>
        <v>0</v>
      </c>
      <c r="L41" s="93"/>
      <c r="M41" s="78"/>
      <c r="N41" s="75"/>
      <c r="O41" s="9">
        <v>2</v>
      </c>
      <c r="P41" s="10"/>
      <c r="Q41" s="11" t="str">
        <f>IF(OR(R41="Preventivo",R41="Detectivo"),"Probabilidad",IF(R41="Correctivo","Impacto",""))</f>
        <v/>
      </c>
      <c r="R41" s="12"/>
      <c r="S41" s="12"/>
      <c r="T41" s="13" t="str">
        <f t="shared" ref="T41:T45" si="40">IF(AND(R41="Preventivo",S41="Automático"),"50%",IF(AND(R41="Preventivo",S41="Manual"),"40%",IF(AND(R41="Detectivo",S41="Automático"),"40%",IF(AND(R41="Detectivo",S41="Manual"),"30%",IF(AND(R41="Correctivo",S41="Automático"),"35%",IF(AND(R41="Correctivo",S41="Manual"),"25%",""))))))</f>
        <v/>
      </c>
      <c r="U41" s="12"/>
      <c r="V41" s="12"/>
      <c r="W41" s="12"/>
      <c r="X41" s="14" t="str">
        <f>IFERROR(IF(AND(Q40="Probabilidad",Q41="Probabilidad"),(Z40-(+Z40*T41)),IF(Q41="Probabilidad",(I40-(+I40*T41)),IF(Q41="Impacto",Z40,""))),"")</f>
        <v/>
      </c>
      <c r="Y41" s="15" t="str">
        <f t="shared" si="1"/>
        <v/>
      </c>
      <c r="Z41" s="16" t="str">
        <f t="shared" ref="Z41:Z45" si="41">+X41</f>
        <v/>
      </c>
      <c r="AA41" s="15" t="str">
        <f t="shared" si="3"/>
        <v/>
      </c>
      <c r="AB41" s="16" t="str">
        <f>IFERROR(IF(AND(Q40="Impacto",Q41="Impacto"),(AB34-(+AB34*T41)),IF(Q41="Impacto",($M$40-(+$M$40*T41)),IF(Q41="Probabilidad",AB34,""))),"")</f>
        <v/>
      </c>
      <c r="AC41" s="17" t="str">
        <f t="shared" ref="AC41:AC42" si="42">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
      </c>
      <c r="AD41" s="18"/>
      <c r="AE41" s="19"/>
      <c r="AF41" s="21"/>
      <c r="AG41" s="24"/>
      <c r="AH41" s="24"/>
      <c r="AI41" s="19"/>
      <c r="AJ41" s="2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row>
    <row r="42" spans="1:68" ht="151.5" customHeight="1" x14ac:dyDescent="0.3">
      <c r="A42" s="81"/>
      <c r="B42" s="84"/>
      <c r="C42" s="84"/>
      <c r="D42" s="84"/>
      <c r="E42" s="87"/>
      <c r="F42" s="84"/>
      <c r="G42" s="90"/>
      <c r="H42" s="93"/>
      <c r="I42" s="78"/>
      <c r="J42" s="96"/>
      <c r="K42" s="78">
        <f t="shared" ca="1" si="39"/>
        <v>0</v>
      </c>
      <c r="L42" s="93"/>
      <c r="M42" s="78"/>
      <c r="N42" s="75"/>
      <c r="O42" s="9">
        <v>3</v>
      </c>
      <c r="P42" s="25"/>
      <c r="Q42" s="11" t="str">
        <f>IF(OR(R42="Preventivo",R42="Detectivo"),"Probabilidad",IF(R42="Correctivo","Impacto",""))</f>
        <v/>
      </c>
      <c r="R42" s="12"/>
      <c r="S42" s="12"/>
      <c r="T42" s="13" t="str">
        <f t="shared" si="40"/>
        <v/>
      </c>
      <c r="U42" s="12"/>
      <c r="V42" s="12"/>
      <c r="W42" s="12"/>
      <c r="X42" s="14" t="str">
        <f>IFERROR(IF(AND(Q41="Probabilidad",Q42="Probabilidad"),(Z41-(+Z41*T42)),IF(AND(Q41="Impacto",Q42="Probabilidad"),(Z40-(+Z40*T42)),IF(Q42="Impacto",Z41,""))),"")</f>
        <v/>
      </c>
      <c r="Y42" s="15" t="str">
        <f t="shared" si="1"/>
        <v/>
      </c>
      <c r="Z42" s="16" t="str">
        <f t="shared" si="41"/>
        <v/>
      </c>
      <c r="AA42" s="15" t="str">
        <f t="shared" si="3"/>
        <v/>
      </c>
      <c r="AB42" s="16" t="str">
        <f>IFERROR(IF(AND(Q41="Impacto",Q42="Impacto"),(AB41-(+AB41*T42)),IF(AND(Q41="Probabilidad",Q42="Impacto"),(AB40-(+AB40*T42)),IF(Q42="Probabilidad",AB41,""))),"")</f>
        <v/>
      </c>
      <c r="AC42" s="17" t="str">
        <f t="shared" si="42"/>
        <v/>
      </c>
      <c r="AD42" s="18"/>
      <c r="AE42" s="19"/>
      <c r="AF42" s="21"/>
      <c r="AG42" s="24"/>
      <c r="AH42" s="24"/>
      <c r="AI42" s="19"/>
      <c r="AJ42" s="2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row>
    <row r="43" spans="1:68" ht="151.5" customHeight="1" x14ac:dyDescent="0.3">
      <c r="A43" s="81"/>
      <c r="B43" s="84"/>
      <c r="C43" s="84"/>
      <c r="D43" s="84"/>
      <c r="E43" s="87"/>
      <c r="F43" s="84"/>
      <c r="G43" s="90"/>
      <c r="H43" s="93"/>
      <c r="I43" s="78"/>
      <c r="J43" s="96"/>
      <c r="K43" s="78">
        <f t="shared" ca="1" si="39"/>
        <v>0</v>
      </c>
      <c r="L43" s="93"/>
      <c r="M43" s="78"/>
      <c r="N43" s="75"/>
      <c r="O43" s="9">
        <v>4</v>
      </c>
      <c r="P43" s="10"/>
      <c r="Q43" s="11" t="str">
        <f t="shared" ref="Q43:Q45" si="43">IF(OR(R43="Preventivo",R43="Detectivo"),"Probabilidad",IF(R43="Correctivo","Impacto",""))</f>
        <v/>
      </c>
      <c r="R43" s="12"/>
      <c r="S43" s="12"/>
      <c r="T43" s="13" t="str">
        <f t="shared" si="40"/>
        <v/>
      </c>
      <c r="U43" s="12"/>
      <c r="V43" s="12"/>
      <c r="W43" s="12"/>
      <c r="X43" s="14" t="str">
        <f t="shared" ref="X43:X45" si="44">IFERROR(IF(AND(Q42="Probabilidad",Q43="Probabilidad"),(Z42-(+Z42*T43)),IF(AND(Q42="Impacto",Q43="Probabilidad"),(Z41-(+Z41*T43)),IF(Q43="Impacto",Z42,""))),"")</f>
        <v/>
      </c>
      <c r="Y43" s="15" t="str">
        <f t="shared" si="1"/>
        <v/>
      </c>
      <c r="Z43" s="16" t="str">
        <f t="shared" si="41"/>
        <v/>
      </c>
      <c r="AA43" s="15" t="str">
        <f t="shared" si="3"/>
        <v/>
      </c>
      <c r="AB43" s="16" t="str">
        <f t="shared" ref="AB43:AB45" si="45">IFERROR(IF(AND(Q42="Impacto",Q43="Impacto"),(AB42-(+AB42*T43)),IF(AND(Q42="Probabilidad",Q43="Impacto"),(AB41-(+AB41*T43)),IF(Q43="Probabilidad",AB42,""))),"")</f>
        <v/>
      </c>
      <c r="AC43" s="17" t="str">
        <f>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
      </c>
      <c r="AD43" s="18"/>
      <c r="AE43" s="19"/>
      <c r="AF43" s="21"/>
      <c r="AG43" s="24"/>
      <c r="AH43" s="24"/>
      <c r="AI43" s="19"/>
      <c r="AJ43" s="2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row>
    <row r="44" spans="1:68" ht="151.5" customHeight="1" x14ac:dyDescent="0.3">
      <c r="A44" s="81"/>
      <c r="B44" s="84"/>
      <c r="C44" s="84"/>
      <c r="D44" s="84"/>
      <c r="E44" s="87"/>
      <c r="F44" s="84"/>
      <c r="G44" s="90"/>
      <c r="H44" s="93"/>
      <c r="I44" s="78"/>
      <c r="J44" s="96"/>
      <c r="K44" s="78">
        <f t="shared" ca="1" si="39"/>
        <v>0</v>
      </c>
      <c r="L44" s="93"/>
      <c r="M44" s="78"/>
      <c r="N44" s="75"/>
      <c r="O44" s="9">
        <v>5</v>
      </c>
      <c r="P44" s="10"/>
      <c r="Q44" s="11" t="str">
        <f t="shared" si="43"/>
        <v/>
      </c>
      <c r="R44" s="12"/>
      <c r="S44" s="12"/>
      <c r="T44" s="13" t="str">
        <f t="shared" si="40"/>
        <v/>
      </c>
      <c r="U44" s="12"/>
      <c r="V44" s="12"/>
      <c r="W44" s="12"/>
      <c r="X44" s="14" t="str">
        <f t="shared" si="44"/>
        <v/>
      </c>
      <c r="Y44" s="15" t="str">
        <f t="shared" si="1"/>
        <v/>
      </c>
      <c r="Z44" s="16" t="str">
        <f t="shared" si="41"/>
        <v/>
      </c>
      <c r="AA44" s="15" t="str">
        <f t="shared" si="3"/>
        <v/>
      </c>
      <c r="AB44" s="16" t="str">
        <f t="shared" si="45"/>
        <v/>
      </c>
      <c r="AC44" s="17" t="str">
        <f t="shared" ref="AC44" si="46">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18"/>
      <c r="AE44" s="19"/>
      <c r="AF44" s="21"/>
      <c r="AG44" s="24"/>
      <c r="AH44" s="24"/>
      <c r="AI44" s="19"/>
      <c r="AJ44" s="2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row>
    <row r="45" spans="1:68" ht="151.5" customHeight="1" x14ac:dyDescent="0.3">
      <c r="A45" s="82"/>
      <c r="B45" s="85"/>
      <c r="C45" s="85"/>
      <c r="D45" s="85"/>
      <c r="E45" s="88"/>
      <c r="F45" s="85"/>
      <c r="G45" s="91"/>
      <c r="H45" s="94"/>
      <c r="I45" s="79"/>
      <c r="J45" s="97"/>
      <c r="K45" s="79">
        <f t="shared" ca="1" si="39"/>
        <v>0</v>
      </c>
      <c r="L45" s="94"/>
      <c r="M45" s="79"/>
      <c r="N45" s="76"/>
      <c r="O45" s="9">
        <v>6</v>
      </c>
      <c r="P45" s="10"/>
      <c r="Q45" s="11" t="str">
        <f t="shared" si="43"/>
        <v/>
      </c>
      <c r="R45" s="12"/>
      <c r="S45" s="12"/>
      <c r="T45" s="13" t="str">
        <f t="shared" si="40"/>
        <v/>
      </c>
      <c r="U45" s="12"/>
      <c r="V45" s="12"/>
      <c r="W45" s="12"/>
      <c r="X45" s="14" t="str">
        <f t="shared" si="44"/>
        <v/>
      </c>
      <c r="Y45" s="15" t="str">
        <f t="shared" si="1"/>
        <v/>
      </c>
      <c r="Z45" s="16" t="str">
        <f t="shared" si="41"/>
        <v/>
      </c>
      <c r="AA45" s="15" t="str">
        <f>IFERROR(IF(AB45="","",IF(AB45&lt;=0.2,"Leve",IF(AB45&lt;=0.4,"Menor",IF(AB45&lt;=0.6,"Moderado",IF(AB45&lt;=0.8,"Mayor","Catastrófico"))))),"")</f>
        <v/>
      </c>
      <c r="AB45" s="16" t="str">
        <f t="shared" si="45"/>
        <v/>
      </c>
      <c r="AC45" s="17" t="str">
        <f>IFERROR(IF(OR(AND(Y45="Muy Baja",AA45="Leve"),AND(Y45="Muy Baja",AA45="Menor"),AND(Y45="Baja",AA45="Leve")),"Bajo",IF(OR(AND(Y45="Muy baja",AA45="Moderado"),AND(Y45="Baja",AA45="Menor"),AND(Y45="Baja",AA45="Moderado"),AND(Y45="Media",AA45="Leve"),AND(Y45="Media",AA45="Menor"),AND(Y45="Media",AA45="Moderado"),AND(Y45="Alta",AA45="Leve"),AND(Y45="Alta",AA45="Menor")),"Moderado",IF(OR(AND(Y45="Muy Baja",AA45="Mayor"),AND(Y45="Baja",AA45="Mayor"),AND(Y45="Media",AA45="Mayor"),AND(Y45="Alta",AA45="Moderado"),AND(Y45="Alta",AA45="Mayor"),AND(Y45="Muy Alta",AA45="Leve"),AND(Y45="Muy Alta",AA45="Menor"),AND(Y45="Muy Alta",AA45="Moderado"),AND(Y45="Muy Alta",AA45="Mayor")),"Alto",IF(OR(AND(Y45="Muy Baja",AA45="Catastrófico"),AND(Y45="Baja",AA45="Catastrófico"),AND(Y45="Media",AA45="Catastrófico"),AND(Y45="Alta",AA45="Catastrófico"),AND(Y45="Muy Alta",AA45="Catastrófico")),"Extremo","")))),"")</f>
        <v/>
      </c>
      <c r="AD45" s="18"/>
      <c r="AE45" s="19"/>
      <c r="AF45" s="21"/>
      <c r="AG45" s="24"/>
      <c r="AH45" s="24"/>
      <c r="AI45" s="19"/>
      <c r="AJ45" s="2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row>
    <row r="46" spans="1:68" ht="151.5" customHeight="1" x14ac:dyDescent="0.3">
      <c r="A46" s="80">
        <v>7</v>
      </c>
      <c r="B46" s="83"/>
      <c r="C46" s="83"/>
      <c r="D46" s="83"/>
      <c r="E46" s="86"/>
      <c r="F46" s="83"/>
      <c r="G46" s="89"/>
      <c r="H46" s="92" t="str">
        <f>IF(G46&lt;=0,"",IF(G46&lt;=2,"Muy Baja",IF(G46&lt;=24,"Baja",IF(G46&lt;=500,"Media",IF(G46&lt;=5000,"Alta","Muy Alta")))))</f>
        <v/>
      </c>
      <c r="I46" s="77" t="str">
        <f>IF(H46="","",IF(H46="Muy Baja",0.2,IF(H46="Baja",0.4,IF(H46="Media",0.6,IF(H46="Alta",0.8,IF(H46="Muy Alta",1,))))))</f>
        <v/>
      </c>
      <c r="J46" s="95"/>
      <c r="K46" s="77">
        <f>IF(NOT(ISERROR(MATCH(J46,'[12]Tabla Impacto'!$B$221:$B$223,0))),'[12]Tabla Impacto'!$F$223&amp;"Por favor no seleccionar los criterios de impacto(Afectación Económica o presupuestal y Pérdida Reputacional)",J46)</f>
        <v>0</v>
      </c>
      <c r="L46" s="92" t="str">
        <f>IF(OR(K46='[12]Tabla Impacto'!$C$11,K46='[12]Tabla Impacto'!$D$11),"Leve",IF(OR(K46='[12]Tabla Impacto'!$C$12,K46='[12]Tabla Impacto'!$D$12),"Menor",IF(OR(K46='[12]Tabla Impacto'!$C$13,K46='[12]Tabla Impacto'!$D$13),"Moderado",IF(OR(K46='[12]Tabla Impacto'!$C$14,K46='[12]Tabla Impacto'!$D$14),"Mayor",IF(OR(K46='[12]Tabla Impacto'!$C$15,K46='[12]Tabla Impacto'!$D$15),"Catastrófico","")))))</f>
        <v/>
      </c>
      <c r="M46" s="77" t="str">
        <f>IF(L46="","",IF(L46="Leve",0.2,IF(L46="Menor",0.4,IF(L46="Moderado",0.6,IF(L46="Mayor",0.8,IF(L46="Catastrófico",1,))))))</f>
        <v/>
      </c>
      <c r="N46" s="74" t="str">
        <f>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9">
        <v>1</v>
      </c>
      <c r="P46" s="10"/>
      <c r="Q46" s="11" t="str">
        <f>IF(OR(R46="Preventivo",R46="Detectivo"),"Probabilidad",IF(R46="Correctivo","Impacto",""))</f>
        <v/>
      </c>
      <c r="R46" s="12"/>
      <c r="S46" s="12"/>
      <c r="T46" s="13" t="str">
        <f>IF(AND(R46="Preventivo",S46="Automático"),"50%",IF(AND(R46="Preventivo",S46="Manual"),"40%",IF(AND(R46="Detectivo",S46="Automático"),"40%",IF(AND(R46="Detectivo",S46="Manual"),"30%",IF(AND(R46="Correctivo",S46="Automático"),"35%",IF(AND(R46="Correctivo",S46="Manual"),"25%",""))))))</f>
        <v/>
      </c>
      <c r="U46" s="12"/>
      <c r="V46" s="12"/>
      <c r="W46" s="12"/>
      <c r="X46" s="14" t="str">
        <f>IFERROR(IF(Q46="Probabilidad",(I46-(+I46*T46)),IF(Q46="Impacto",I46,"")),"")</f>
        <v/>
      </c>
      <c r="Y46" s="15" t="str">
        <f>IFERROR(IF(X46="","",IF(X46&lt;=0.2,"Muy Baja",IF(X46&lt;=0.4,"Baja",IF(X46&lt;=0.6,"Media",IF(X46&lt;=0.8,"Alta","Muy Alta"))))),"")</f>
        <v/>
      </c>
      <c r="Z46" s="16" t="str">
        <f>+X46</f>
        <v/>
      </c>
      <c r="AA46" s="15" t="str">
        <f>IFERROR(IF(AB46="","",IF(AB46&lt;=0.2,"Leve",IF(AB46&lt;=0.4,"Menor",IF(AB46&lt;=0.6,"Moderado",IF(AB46&lt;=0.8,"Mayor","Catastrófico"))))),"")</f>
        <v/>
      </c>
      <c r="AB46" s="16" t="str">
        <f>IFERROR(IF(Q46="Impacto",(M46-(+M46*T46)),IF(Q46="Probabilidad",M46,"")),"")</f>
        <v/>
      </c>
      <c r="AC46" s="17"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18"/>
      <c r="AE46" s="19"/>
      <c r="AF46" s="21"/>
      <c r="AG46" s="24"/>
      <c r="AH46" s="24"/>
      <c r="AI46" s="19"/>
      <c r="AJ46" s="2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row>
    <row r="47" spans="1:68" ht="151.5" customHeight="1" x14ac:dyDescent="0.3">
      <c r="A47" s="81"/>
      <c r="B47" s="84"/>
      <c r="C47" s="84"/>
      <c r="D47" s="84"/>
      <c r="E47" s="87"/>
      <c r="F47" s="84"/>
      <c r="G47" s="90"/>
      <c r="H47" s="93"/>
      <c r="I47" s="78"/>
      <c r="J47" s="96"/>
      <c r="K47" s="78">
        <f t="shared" ref="K47:K51" ca="1" si="47">IF(NOT(ISERROR(MATCH(J47,_xlfn.ANCHORARRAY(E58),0))),I60&amp;"Por favor no seleccionar los criterios de impacto",J47)</f>
        <v>0</v>
      </c>
      <c r="L47" s="93"/>
      <c r="M47" s="78"/>
      <c r="N47" s="75"/>
      <c r="O47" s="9">
        <v>2</v>
      </c>
      <c r="P47" s="10"/>
      <c r="Q47" s="11" t="str">
        <f>IF(OR(R47="Preventivo",R47="Detectivo"),"Probabilidad",IF(R47="Correctivo","Impacto",""))</f>
        <v/>
      </c>
      <c r="R47" s="12"/>
      <c r="S47" s="12"/>
      <c r="T47" s="13" t="str">
        <f t="shared" ref="T47:T51" si="48">IF(AND(R47="Preventivo",S47="Automático"),"50%",IF(AND(R47="Preventivo",S47="Manual"),"40%",IF(AND(R47="Detectivo",S47="Automático"),"40%",IF(AND(R47="Detectivo",S47="Manual"),"30%",IF(AND(R47="Correctivo",S47="Automático"),"35%",IF(AND(R47="Correctivo",S47="Manual"),"25%",""))))))</f>
        <v/>
      </c>
      <c r="U47" s="12"/>
      <c r="V47" s="12"/>
      <c r="W47" s="12"/>
      <c r="X47" s="14" t="str">
        <f>IFERROR(IF(AND(Q46="Probabilidad",Q47="Probabilidad"),(Z46-(+Z46*T47)),IF(Q47="Probabilidad",(I46-(+I46*T47)),IF(Q47="Impacto",Z46,""))),"")</f>
        <v/>
      </c>
      <c r="Y47" s="15" t="str">
        <f t="shared" si="1"/>
        <v/>
      </c>
      <c r="Z47" s="16" t="str">
        <f t="shared" ref="Z47:Z51" si="49">+X47</f>
        <v/>
      </c>
      <c r="AA47" s="15" t="str">
        <f t="shared" si="3"/>
        <v/>
      </c>
      <c r="AB47" s="16" t="str">
        <f>IFERROR(IF(AND(Q46="Impacto",Q47="Impacto"),(AB40-(+AB40*T47)),IF(Q47="Impacto",($M$46-(+$M$46*T47)),IF(Q47="Probabilidad",AB40,""))),"")</f>
        <v/>
      </c>
      <c r="AC47" s="17" t="str">
        <f t="shared" ref="AC47:AC48" si="50">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18"/>
      <c r="AE47" s="19"/>
      <c r="AF47" s="21"/>
      <c r="AG47" s="24"/>
      <c r="AH47" s="24"/>
      <c r="AI47" s="19"/>
      <c r="AJ47" s="2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row>
    <row r="48" spans="1:68" ht="151.5" customHeight="1" x14ac:dyDescent="0.3">
      <c r="A48" s="81"/>
      <c r="B48" s="84"/>
      <c r="C48" s="84"/>
      <c r="D48" s="84"/>
      <c r="E48" s="87"/>
      <c r="F48" s="84"/>
      <c r="G48" s="90"/>
      <c r="H48" s="93"/>
      <c r="I48" s="78"/>
      <c r="J48" s="96"/>
      <c r="K48" s="78">
        <f t="shared" ca="1" si="47"/>
        <v>0</v>
      </c>
      <c r="L48" s="93"/>
      <c r="M48" s="78"/>
      <c r="N48" s="75"/>
      <c r="O48" s="9">
        <v>3</v>
      </c>
      <c r="P48" s="25"/>
      <c r="Q48" s="11" t="str">
        <f>IF(OR(R48="Preventivo",R48="Detectivo"),"Probabilidad",IF(R48="Correctivo","Impacto",""))</f>
        <v/>
      </c>
      <c r="R48" s="12"/>
      <c r="S48" s="12"/>
      <c r="T48" s="13" t="str">
        <f t="shared" si="48"/>
        <v/>
      </c>
      <c r="U48" s="12"/>
      <c r="V48" s="12"/>
      <c r="W48" s="12"/>
      <c r="X48" s="14" t="str">
        <f>IFERROR(IF(AND(Q47="Probabilidad",Q48="Probabilidad"),(Z47-(+Z47*T48)),IF(AND(Q47="Impacto",Q48="Probabilidad"),(Z46-(+Z46*T48)),IF(Q48="Impacto",Z47,""))),"")</f>
        <v/>
      </c>
      <c r="Y48" s="15" t="str">
        <f t="shared" si="1"/>
        <v/>
      </c>
      <c r="Z48" s="16" t="str">
        <f t="shared" si="49"/>
        <v/>
      </c>
      <c r="AA48" s="15" t="str">
        <f t="shared" si="3"/>
        <v/>
      </c>
      <c r="AB48" s="16" t="str">
        <f>IFERROR(IF(AND(Q47="Impacto",Q48="Impacto"),(AB47-(+AB47*T48)),IF(AND(Q47="Probabilidad",Q48="Impacto"),(AB46-(+AB46*T48)),IF(Q48="Probabilidad",AB47,""))),"")</f>
        <v/>
      </c>
      <c r="AC48" s="17" t="str">
        <f t="shared" si="50"/>
        <v/>
      </c>
      <c r="AD48" s="18"/>
      <c r="AE48" s="19"/>
      <c r="AF48" s="21"/>
      <c r="AG48" s="24"/>
      <c r="AH48" s="24"/>
      <c r="AI48" s="19"/>
      <c r="AJ48" s="2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row>
    <row r="49" spans="1:68" ht="151.5" customHeight="1" x14ac:dyDescent="0.3">
      <c r="A49" s="81"/>
      <c r="B49" s="84"/>
      <c r="C49" s="84"/>
      <c r="D49" s="84"/>
      <c r="E49" s="87"/>
      <c r="F49" s="84"/>
      <c r="G49" s="90"/>
      <c r="H49" s="93"/>
      <c r="I49" s="78"/>
      <c r="J49" s="96"/>
      <c r="K49" s="78">
        <f t="shared" ca="1" si="47"/>
        <v>0</v>
      </c>
      <c r="L49" s="93"/>
      <c r="M49" s="78"/>
      <c r="N49" s="75"/>
      <c r="O49" s="9">
        <v>4</v>
      </c>
      <c r="P49" s="10"/>
      <c r="Q49" s="11" t="str">
        <f t="shared" ref="Q49:Q51" si="51">IF(OR(R49="Preventivo",R49="Detectivo"),"Probabilidad",IF(R49="Correctivo","Impacto",""))</f>
        <v/>
      </c>
      <c r="R49" s="12"/>
      <c r="S49" s="12"/>
      <c r="T49" s="13" t="str">
        <f t="shared" si="48"/>
        <v/>
      </c>
      <c r="U49" s="12"/>
      <c r="V49" s="12"/>
      <c r="W49" s="12"/>
      <c r="X49" s="14" t="str">
        <f t="shared" ref="X49:X51" si="52">IFERROR(IF(AND(Q48="Probabilidad",Q49="Probabilidad"),(Z48-(+Z48*T49)),IF(AND(Q48="Impacto",Q49="Probabilidad"),(Z47-(+Z47*T49)),IF(Q49="Impacto",Z48,""))),"")</f>
        <v/>
      </c>
      <c r="Y49" s="15" t="str">
        <f t="shared" si="1"/>
        <v/>
      </c>
      <c r="Z49" s="16" t="str">
        <f t="shared" si="49"/>
        <v/>
      </c>
      <c r="AA49" s="15" t="str">
        <f t="shared" si="3"/>
        <v/>
      </c>
      <c r="AB49" s="16" t="str">
        <f t="shared" ref="AB49:AB51" si="53">IFERROR(IF(AND(Q48="Impacto",Q49="Impacto"),(AB48-(+AB48*T49)),IF(AND(Q48="Probabilidad",Q49="Impacto"),(AB47-(+AB47*T49)),IF(Q49="Probabilidad",AB48,""))),"")</f>
        <v/>
      </c>
      <c r="AC49" s="17" t="str">
        <f>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18"/>
      <c r="AE49" s="19"/>
      <c r="AF49" s="21"/>
      <c r="AG49" s="24"/>
      <c r="AH49" s="24"/>
      <c r="AI49" s="19"/>
      <c r="AJ49" s="2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row>
    <row r="50" spans="1:68" ht="151.5" customHeight="1" x14ac:dyDescent="0.3">
      <c r="A50" s="81"/>
      <c r="B50" s="84"/>
      <c r="C50" s="84"/>
      <c r="D50" s="84"/>
      <c r="E50" s="87"/>
      <c r="F50" s="84"/>
      <c r="G50" s="90"/>
      <c r="H50" s="93"/>
      <c r="I50" s="78"/>
      <c r="J50" s="96"/>
      <c r="K50" s="78">
        <f t="shared" ca="1" si="47"/>
        <v>0</v>
      </c>
      <c r="L50" s="93"/>
      <c r="M50" s="78"/>
      <c r="N50" s="75"/>
      <c r="O50" s="9">
        <v>5</v>
      </c>
      <c r="P50" s="10"/>
      <c r="Q50" s="11" t="str">
        <f t="shared" si="51"/>
        <v/>
      </c>
      <c r="R50" s="12"/>
      <c r="S50" s="12"/>
      <c r="T50" s="13" t="str">
        <f t="shared" si="48"/>
        <v/>
      </c>
      <c r="U50" s="12"/>
      <c r="V50" s="12"/>
      <c r="W50" s="12"/>
      <c r="X50" s="14" t="str">
        <f t="shared" si="52"/>
        <v/>
      </c>
      <c r="Y50" s="15" t="str">
        <f t="shared" si="1"/>
        <v/>
      </c>
      <c r="Z50" s="16" t="str">
        <f t="shared" si="49"/>
        <v/>
      </c>
      <c r="AA50" s="15" t="str">
        <f t="shared" si="3"/>
        <v/>
      </c>
      <c r="AB50" s="16" t="str">
        <f t="shared" si="53"/>
        <v/>
      </c>
      <c r="AC50" s="17" t="str">
        <f t="shared" ref="AC50:AC51" si="54">IFERROR(IF(OR(AND(Y50="Muy Baja",AA50="Leve"),AND(Y50="Muy Baja",AA50="Menor"),AND(Y50="Baja",AA50="Leve")),"Bajo",IF(OR(AND(Y50="Muy baja",AA50="Moderado"),AND(Y50="Baja",AA50="Menor"),AND(Y50="Baja",AA50="Moderado"),AND(Y50="Media",AA50="Leve"),AND(Y50="Media",AA50="Menor"),AND(Y50="Media",AA50="Moderado"),AND(Y50="Alta",AA50="Leve"),AND(Y50="Alta",AA50="Menor")),"Moderado",IF(OR(AND(Y50="Muy Baja",AA50="Mayor"),AND(Y50="Baja",AA50="Mayor"),AND(Y50="Media",AA50="Mayor"),AND(Y50="Alta",AA50="Moderado"),AND(Y50="Alta",AA50="Mayor"),AND(Y50="Muy Alta",AA50="Leve"),AND(Y50="Muy Alta",AA50="Menor"),AND(Y50="Muy Alta",AA50="Moderado"),AND(Y50="Muy Alta",AA50="Mayor")),"Alto",IF(OR(AND(Y50="Muy Baja",AA50="Catastrófico"),AND(Y50="Baja",AA50="Catastrófico"),AND(Y50="Media",AA50="Catastrófico"),AND(Y50="Alta",AA50="Catastrófico"),AND(Y50="Muy Alta",AA50="Catastrófico")),"Extremo","")))),"")</f>
        <v/>
      </c>
      <c r="AD50" s="18"/>
      <c r="AE50" s="19"/>
      <c r="AF50" s="21"/>
      <c r="AG50" s="24"/>
      <c r="AH50" s="24"/>
      <c r="AI50" s="19"/>
      <c r="AJ50" s="2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row>
    <row r="51" spans="1:68" ht="151.5" customHeight="1" x14ac:dyDescent="0.3">
      <c r="A51" s="82"/>
      <c r="B51" s="85"/>
      <c r="C51" s="85"/>
      <c r="D51" s="85"/>
      <c r="E51" s="88"/>
      <c r="F51" s="85"/>
      <c r="G51" s="91"/>
      <c r="H51" s="94"/>
      <c r="I51" s="79"/>
      <c r="J51" s="97"/>
      <c r="K51" s="79">
        <f t="shared" ca="1" si="47"/>
        <v>0</v>
      </c>
      <c r="L51" s="94"/>
      <c r="M51" s="79"/>
      <c r="N51" s="76"/>
      <c r="O51" s="9">
        <v>6</v>
      </c>
      <c r="P51" s="10"/>
      <c r="Q51" s="11" t="str">
        <f t="shared" si="51"/>
        <v/>
      </c>
      <c r="R51" s="12"/>
      <c r="S51" s="12"/>
      <c r="T51" s="13" t="str">
        <f t="shared" si="48"/>
        <v/>
      </c>
      <c r="U51" s="12"/>
      <c r="V51" s="12"/>
      <c r="W51" s="12"/>
      <c r="X51" s="14" t="str">
        <f t="shared" si="52"/>
        <v/>
      </c>
      <c r="Y51" s="15" t="str">
        <f t="shared" si="1"/>
        <v/>
      </c>
      <c r="Z51" s="16" t="str">
        <f t="shared" si="49"/>
        <v/>
      </c>
      <c r="AA51" s="15" t="str">
        <f t="shared" si="3"/>
        <v/>
      </c>
      <c r="AB51" s="16" t="str">
        <f t="shared" si="53"/>
        <v/>
      </c>
      <c r="AC51" s="17" t="str">
        <f t="shared" si="54"/>
        <v/>
      </c>
      <c r="AD51" s="18"/>
      <c r="AE51" s="19"/>
      <c r="AF51" s="21"/>
      <c r="AG51" s="24"/>
      <c r="AH51" s="24"/>
      <c r="AI51" s="19"/>
      <c r="AJ51" s="2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row>
    <row r="52" spans="1:68" ht="151.5" customHeight="1" x14ac:dyDescent="0.3">
      <c r="A52" s="80">
        <v>8</v>
      </c>
      <c r="B52" s="83"/>
      <c r="C52" s="83"/>
      <c r="D52" s="83"/>
      <c r="E52" s="86"/>
      <c r="F52" s="83"/>
      <c r="G52" s="89"/>
      <c r="H52" s="92" t="str">
        <f>IF(G52&lt;=0,"",IF(G52&lt;=2,"Muy Baja",IF(G52&lt;=24,"Baja",IF(G52&lt;=500,"Media",IF(G52&lt;=5000,"Alta","Muy Alta")))))</f>
        <v/>
      </c>
      <c r="I52" s="77" t="str">
        <f>IF(H52="","",IF(H52="Muy Baja",0.2,IF(H52="Baja",0.4,IF(H52="Media",0.6,IF(H52="Alta",0.8,IF(H52="Muy Alta",1,))))))</f>
        <v/>
      </c>
      <c r="J52" s="95"/>
      <c r="K52" s="77">
        <f>IF(NOT(ISERROR(MATCH(J52,'[12]Tabla Impacto'!$B$221:$B$223,0))),'[12]Tabla Impacto'!$F$223&amp;"Por favor no seleccionar los criterios de impacto(Afectación Económica o presupuestal y Pérdida Reputacional)",J52)</f>
        <v>0</v>
      </c>
      <c r="L52" s="92" t="str">
        <f>IF(OR(K52='[12]Tabla Impacto'!$C$11,K52='[12]Tabla Impacto'!$D$11),"Leve",IF(OR(K52='[12]Tabla Impacto'!$C$12,K52='[12]Tabla Impacto'!$D$12),"Menor",IF(OR(K52='[12]Tabla Impacto'!$C$13,K52='[12]Tabla Impacto'!$D$13),"Moderado",IF(OR(K52='[12]Tabla Impacto'!$C$14,K52='[12]Tabla Impacto'!$D$14),"Mayor",IF(OR(K52='[12]Tabla Impacto'!$C$15,K52='[12]Tabla Impacto'!$D$15),"Catastrófico","")))))</f>
        <v/>
      </c>
      <c r="M52" s="77" t="str">
        <f>IF(L52="","",IF(L52="Leve",0.2,IF(L52="Menor",0.4,IF(L52="Moderado",0.6,IF(L52="Mayor",0.8,IF(L52="Catastrófico",1,))))))</f>
        <v/>
      </c>
      <c r="N52" s="74" t="str">
        <f>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9">
        <v>1</v>
      </c>
      <c r="P52" s="10"/>
      <c r="Q52" s="11" t="str">
        <f>IF(OR(R52="Preventivo",R52="Detectivo"),"Probabilidad",IF(R52="Correctivo","Impacto",""))</f>
        <v/>
      </c>
      <c r="R52" s="12"/>
      <c r="S52" s="12"/>
      <c r="T52" s="13" t="str">
        <f>IF(AND(R52="Preventivo",S52="Automático"),"50%",IF(AND(R52="Preventivo",S52="Manual"),"40%",IF(AND(R52="Detectivo",S52="Automático"),"40%",IF(AND(R52="Detectivo",S52="Manual"),"30%",IF(AND(R52="Correctivo",S52="Automático"),"35%",IF(AND(R52="Correctivo",S52="Manual"),"25%",""))))))</f>
        <v/>
      </c>
      <c r="U52" s="12"/>
      <c r="V52" s="12"/>
      <c r="W52" s="12"/>
      <c r="X52" s="14" t="str">
        <f>IFERROR(IF(Q52="Probabilidad",(I52-(+I52*T52)),IF(Q52="Impacto",I52,"")),"")</f>
        <v/>
      </c>
      <c r="Y52" s="15" t="str">
        <f>IFERROR(IF(X52="","",IF(X52&lt;=0.2,"Muy Baja",IF(X52&lt;=0.4,"Baja",IF(X52&lt;=0.6,"Media",IF(X52&lt;=0.8,"Alta","Muy Alta"))))),"")</f>
        <v/>
      </c>
      <c r="Z52" s="16" t="str">
        <f>+X52</f>
        <v/>
      </c>
      <c r="AA52" s="15" t="str">
        <f>IFERROR(IF(AB52="","",IF(AB52&lt;=0.2,"Leve",IF(AB52&lt;=0.4,"Menor",IF(AB52&lt;=0.6,"Moderado",IF(AB52&lt;=0.8,"Mayor","Catastrófico"))))),"")</f>
        <v/>
      </c>
      <c r="AB52" s="16" t="str">
        <f>IFERROR(IF(Q52="Impacto",(M52-(+M52*T52)),IF(Q52="Probabilidad",M52,"")),"")</f>
        <v/>
      </c>
      <c r="AC52" s="17" t="str">
        <f>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18"/>
      <c r="AE52" s="19"/>
      <c r="AF52" s="21"/>
      <c r="AG52" s="24"/>
      <c r="AH52" s="24"/>
      <c r="AI52" s="19"/>
      <c r="AJ52" s="2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row>
    <row r="53" spans="1:68" ht="151.5" customHeight="1" x14ac:dyDescent="0.3">
      <c r="A53" s="81"/>
      <c r="B53" s="84"/>
      <c r="C53" s="84"/>
      <c r="D53" s="84"/>
      <c r="E53" s="87"/>
      <c r="F53" s="84"/>
      <c r="G53" s="90"/>
      <c r="H53" s="93"/>
      <c r="I53" s="78"/>
      <c r="J53" s="96"/>
      <c r="K53" s="78">
        <f ca="1">IF(NOT(ISERROR(MATCH(J53,_xlfn.ANCHORARRAY(E64),0))),I66&amp;"Por favor no seleccionar los criterios de impacto",J53)</f>
        <v>0</v>
      </c>
      <c r="L53" s="93"/>
      <c r="M53" s="78"/>
      <c r="N53" s="75"/>
      <c r="O53" s="9">
        <v>2</v>
      </c>
      <c r="P53" s="10"/>
      <c r="Q53" s="11" t="str">
        <f>IF(OR(R53="Preventivo",R53="Detectivo"),"Probabilidad",IF(R53="Correctivo","Impacto",""))</f>
        <v/>
      </c>
      <c r="R53" s="12"/>
      <c r="S53" s="12"/>
      <c r="T53" s="13" t="str">
        <f t="shared" ref="T53:T57" si="55">IF(AND(R53="Preventivo",S53="Automático"),"50%",IF(AND(R53="Preventivo",S53="Manual"),"40%",IF(AND(R53="Detectivo",S53="Automático"),"40%",IF(AND(R53="Detectivo",S53="Manual"),"30%",IF(AND(R53="Correctivo",S53="Automático"),"35%",IF(AND(R53="Correctivo",S53="Manual"),"25%",""))))))</f>
        <v/>
      </c>
      <c r="U53" s="12"/>
      <c r="V53" s="12"/>
      <c r="W53" s="12"/>
      <c r="X53" s="14" t="str">
        <f>IFERROR(IF(AND(Q52="Probabilidad",Q53="Probabilidad"),(Z52-(+Z52*T53)),IF(Q53="Probabilidad",(I52-(+I52*T53)),IF(Q53="Impacto",Z52,""))),"")</f>
        <v/>
      </c>
      <c r="Y53" s="15" t="str">
        <f t="shared" si="1"/>
        <v/>
      </c>
      <c r="Z53" s="16" t="str">
        <f t="shared" ref="Z53:Z57" si="56">+X53</f>
        <v/>
      </c>
      <c r="AA53" s="15" t="str">
        <f t="shared" si="3"/>
        <v/>
      </c>
      <c r="AB53" s="16" t="str">
        <f>IFERROR(IF(AND(Q52="Impacto",Q53="Impacto"),(AB46-(+AB46*T53)),IF(Q53="Impacto",($M$52-(+$M$52*T53)),IF(Q53="Probabilidad",AB46,""))),"")</f>
        <v/>
      </c>
      <c r="AC53" s="17" t="str">
        <f t="shared" ref="AC53:AC54" si="57">IFERROR(IF(OR(AND(Y53="Muy Baja",AA53="Leve"),AND(Y53="Muy Baja",AA53="Menor"),AND(Y53="Baja",AA53="Leve")),"Bajo",IF(OR(AND(Y53="Muy baja",AA53="Moderado"),AND(Y53="Baja",AA53="Menor"),AND(Y53="Baja",AA53="Moderado"),AND(Y53="Media",AA53="Leve"),AND(Y53="Media",AA53="Menor"),AND(Y53="Media",AA53="Moderado"),AND(Y53="Alta",AA53="Leve"),AND(Y53="Alta",AA53="Menor")),"Moderado",IF(OR(AND(Y53="Muy Baja",AA53="Mayor"),AND(Y53="Baja",AA53="Mayor"),AND(Y53="Media",AA53="Mayor"),AND(Y53="Alta",AA53="Moderado"),AND(Y53="Alta",AA53="Mayor"),AND(Y53="Muy Alta",AA53="Leve"),AND(Y53="Muy Alta",AA53="Menor"),AND(Y53="Muy Alta",AA53="Moderado"),AND(Y53="Muy Alta",AA53="Mayor")),"Alto",IF(OR(AND(Y53="Muy Baja",AA53="Catastrófico"),AND(Y53="Baja",AA53="Catastrófico"),AND(Y53="Media",AA53="Catastrófico"),AND(Y53="Alta",AA53="Catastrófico"),AND(Y53="Muy Alta",AA53="Catastrófico")),"Extremo","")))),"")</f>
        <v/>
      </c>
      <c r="AD53" s="18"/>
      <c r="AE53" s="19"/>
      <c r="AF53" s="21"/>
      <c r="AG53" s="24"/>
      <c r="AH53" s="24"/>
      <c r="AI53" s="19"/>
      <c r="AJ53" s="2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row>
    <row r="54" spans="1:68" ht="151.5" customHeight="1" x14ac:dyDescent="0.3">
      <c r="A54" s="81"/>
      <c r="B54" s="84"/>
      <c r="C54" s="84"/>
      <c r="D54" s="84"/>
      <c r="E54" s="87"/>
      <c r="F54" s="84"/>
      <c r="G54" s="90"/>
      <c r="H54" s="93"/>
      <c r="I54" s="78"/>
      <c r="J54" s="96"/>
      <c r="K54" s="78">
        <f ca="1">IF(NOT(ISERROR(MATCH(J54,_xlfn.ANCHORARRAY(E65),0))),I67&amp;"Por favor no seleccionar los criterios de impacto",J54)</f>
        <v>0</v>
      </c>
      <c r="L54" s="93"/>
      <c r="M54" s="78"/>
      <c r="N54" s="75"/>
      <c r="O54" s="9">
        <v>3</v>
      </c>
      <c r="P54" s="25"/>
      <c r="Q54" s="11" t="str">
        <f>IF(OR(R54="Preventivo",R54="Detectivo"),"Probabilidad",IF(R54="Correctivo","Impacto",""))</f>
        <v/>
      </c>
      <c r="R54" s="12"/>
      <c r="S54" s="12"/>
      <c r="T54" s="13" t="str">
        <f t="shared" si="55"/>
        <v/>
      </c>
      <c r="U54" s="12"/>
      <c r="V54" s="12"/>
      <c r="W54" s="12"/>
      <c r="X54" s="14" t="str">
        <f>IFERROR(IF(AND(Q53="Probabilidad",Q54="Probabilidad"),(Z53-(+Z53*T54)),IF(AND(Q53="Impacto",Q54="Probabilidad"),(Z52-(+Z52*T54)),IF(Q54="Impacto",Z53,""))),"")</f>
        <v/>
      </c>
      <c r="Y54" s="15" t="str">
        <f t="shared" si="1"/>
        <v/>
      </c>
      <c r="Z54" s="16" t="str">
        <f t="shared" si="56"/>
        <v/>
      </c>
      <c r="AA54" s="15" t="str">
        <f t="shared" si="3"/>
        <v/>
      </c>
      <c r="AB54" s="16" t="str">
        <f>IFERROR(IF(AND(Q53="Impacto",Q54="Impacto"),(AB53-(+AB53*T54)),IF(AND(Q53="Probabilidad",Q54="Impacto"),(AB52-(+AB52*T54)),IF(Q54="Probabilidad",AB53,""))),"")</f>
        <v/>
      </c>
      <c r="AC54" s="17" t="str">
        <f t="shared" si="57"/>
        <v/>
      </c>
      <c r="AD54" s="18"/>
      <c r="AE54" s="19"/>
      <c r="AF54" s="21"/>
      <c r="AG54" s="24"/>
      <c r="AH54" s="24"/>
      <c r="AI54" s="19"/>
      <c r="AJ54" s="2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row>
    <row r="55" spans="1:68" ht="151.5" customHeight="1" x14ac:dyDescent="0.3">
      <c r="A55" s="81"/>
      <c r="B55" s="84"/>
      <c r="C55" s="84"/>
      <c r="D55" s="84"/>
      <c r="E55" s="87"/>
      <c r="F55" s="84"/>
      <c r="G55" s="90"/>
      <c r="H55" s="93"/>
      <c r="I55" s="78"/>
      <c r="J55" s="96"/>
      <c r="K55" s="78">
        <f ca="1">IF(NOT(ISERROR(MATCH(J55,_xlfn.ANCHORARRAY(E66),0))),I68&amp;"Por favor no seleccionar los criterios de impacto",J55)</f>
        <v>0</v>
      </c>
      <c r="L55" s="93"/>
      <c r="M55" s="78"/>
      <c r="N55" s="75"/>
      <c r="O55" s="9">
        <v>4</v>
      </c>
      <c r="P55" s="10"/>
      <c r="Q55" s="11" t="str">
        <f t="shared" ref="Q55:Q57" si="58">IF(OR(R55="Preventivo",R55="Detectivo"),"Probabilidad",IF(R55="Correctivo","Impacto",""))</f>
        <v/>
      </c>
      <c r="R55" s="12"/>
      <c r="S55" s="12"/>
      <c r="T55" s="13" t="str">
        <f t="shared" si="55"/>
        <v/>
      </c>
      <c r="U55" s="12"/>
      <c r="V55" s="12"/>
      <c r="W55" s="12"/>
      <c r="X55" s="14" t="str">
        <f t="shared" ref="X55:X57" si="59">IFERROR(IF(AND(Q54="Probabilidad",Q55="Probabilidad"),(Z54-(+Z54*T55)),IF(AND(Q54="Impacto",Q55="Probabilidad"),(Z53-(+Z53*T55)),IF(Q55="Impacto",Z54,""))),"")</f>
        <v/>
      </c>
      <c r="Y55" s="15" t="str">
        <f t="shared" si="1"/>
        <v/>
      </c>
      <c r="Z55" s="16" t="str">
        <f t="shared" si="56"/>
        <v/>
      </c>
      <c r="AA55" s="15" t="str">
        <f t="shared" si="3"/>
        <v/>
      </c>
      <c r="AB55" s="16" t="str">
        <f t="shared" ref="AB55:AB57" si="60">IFERROR(IF(AND(Q54="Impacto",Q55="Impacto"),(AB54-(+AB54*T55)),IF(AND(Q54="Probabilidad",Q55="Impacto"),(AB53-(+AB53*T55)),IF(Q55="Probabilidad",AB54,""))),"")</f>
        <v/>
      </c>
      <c r="AC55" s="17" t="str">
        <f>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18"/>
      <c r="AE55" s="19"/>
      <c r="AF55" s="21"/>
      <c r="AG55" s="24"/>
      <c r="AH55" s="24"/>
      <c r="AI55" s="19"/>
      <c r="AJ55" s="2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row>
    <row r="56" spans="1:68" ht="151.5" customHeight="1" x14ac:dyDescent="0.3">
      <c r="A56" s="81"/>
      <c r="B56" s="84"/>
      <c r="C56" s="84"/>
      <c r="D56" s="84"/>
      <c r="E56" s="87"/>
      <c r="F56" s="84"/>
      <c r="G56" s="90"/>
      <c r="H56" s="93"/>
      <c r="I56" s="78"/>
      <c r="J56" s="96"/>
      <c r="K56" s="78">
        <f ca="1">IF(NOT(ISERROR(MATCH(J56,_xlfn.ANCHORARRAY(E67),0))),I69&amp;"Por favor no seleccionar los criterios de impacto",J56)</f>
        <v>0</v>
      </c>
      <c r="L56" s="93"/>
      <c r="M56" s="78"/>
      <c r="N56" s="75"/>
      <c r="O56" s="9">
        <v>5</v>
      </c>
      <c r="P56" s="10"/>
      <c r="Q56" s="11" t="str">
        <f t="shared" si="58"/>
        <v/>
      </c>
      <c r="R56" s="12"/>
      <c r="S56" s="12"/>
      <c r="T56" s="13" t="str">
        <f t="shared" si="55"/>
        <v/>
      </c>
      <c r="U56" s="12"/>
      <c r="V56" s="12"/>
      <c r="W56" s="12"/>
      <c r="X56" s="14" t="str">
        <f t="shared" si="59"/>
        <v/>
      </c>
      <c r="Y56" s="15" t="str">
        <f t="shared" si="1"/>
        <v/>
      </c>
      <c r="Z56" s="16" t="str">
        <f t="shared" si="56"/>
        <v/>
      </c>
      <c r="AA56" s="15" t="str">
        <f t="shared" si="3"/>
        <v/>
      </c>
      <c r="AB56" s="16" t="str">
        <f t="shared" si="60"/>
        <v/>
      </c>
      <c r="AC56" s="17" t="str">
        <f t="shared" ref="AC56:AC57" si="61">IFERROR(IF(OR(AND(Y56="Muy Baja",AA56="Leve"),AND(Y56="Muy Baja",AA56="Menor"),AND(Y56="Baja",AA56="Leve")),"Bajo",IF(OR(AND(Y56="Muy baja",AA56="Moderado"),AND(Y56="Baja",AA56="Menor"),AND(Y56="Baja",AA56="Moderado"),AND(Y56="Media",AA56="Leve"),AND(Y56="Media",AA56="Menor"),AND(Y56="Media",AA56="Moderado"),AND(Y56="Alta",AA56="Leve"),AND(Y56="Alta",AA56="Menor")),"Moderado",IF(OR(AND(Y56="Muy Baja",AA56="Mayor"),AND(Y56="Baja",AA56="Mayor"),AND(Y56="Media",AA56="Mayor"),AND(Y56="Alta",AA56="Moderado"),AND(Y56="Alta",AA56="Mayor"),AND(Y56="Muy Alta",AA56="Leve"),AND(Y56="Muy Alta",AA56="Menor"),AND(Y56="Muy Alta",AA56="Moderado"),AND(Y56="Muy Alta",AA56="Mayor")),"Alto",IF(OR(AND(Y56="Muy Baja",AA56="Catastrófico"),AND(Y56="Baja",AA56="Catastrófico"),AND(Y56="Media",AA56="Catastrófico"),AND(Y56="Alta",AA56="Catastrófico"),AND(Y56="Muy Alta",AA56="Catastrófico")),"Extremo","")))),"")</f>
        <v/>
      </c>
      <c r="AD56" s="18"/>
      <c r="AE56" s="19"/>
      <c r="AF56" s="21"/>
      <c r="AG56" s="24"/>
      <c r="AH56" s="24"/>
      <c r="AI56" s="19"/>
      <c r="AJ56" s="2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row>
    <row r="57" spans="1:68" ht="151.5" customHeight="1" x14ac:dyDescent="0.3">
      <c r="A57" s="82"/>
      <c r="B57" s="85"/>
      <c r="C57" s="85"/>
      <c r="D57" s="85"/>
      <c r="E57" s="88"/>
      <c r="F57" s="85"/>
      <c r="G57" s="91"/>
      <c r="H57" s="94"/>
      <c r="I57" s="79"/>
      <c r="J57" s="97"/>
      <c r="K57" s="79">
        <f ca="1">IF(NOT(ISERROR(MATCH(J57,_xlfn.ANCHORARRAY(E68),0))),I70&amp;"Por favor no seleccionar los criterios de impacto",J57)</f>
        <v>0</v>
      </c>
      <c r="L57" s="94"/>
      <c r="M57" s="79"/>
      <c r="N57" s="76"/>
      <c r="O57" s="9">
        <v>6</v>
      </c>
      <c r="P57" s="10"/>
      <c r="Q57" s="11" t="str">
        <f t="shared" si="58"/>
        <v/>
      </c>
      <c r="R57" s="12"/>
      <c r="S57" s="12"/>
      <c r="T57" s="13" t="str">
        <f t="shared" si="55"/>
        <v/>
      </c>
      <c r="U57" s="12"/>
      <c r="V57" s="12"/>
      <c r="W57" s="12"/>
      <c r="X57" s="14" t="str">
        <f t="shared" si="59"/>
        <v/>
      </c>
      <c r="Y57" s="15" t="str">
        <f t="shared" si="1"/>
        <v/>
      </c>
      <c r="Z57" s="16" t="str">
        <f t="shared" si="56"/>
        <v/>
      </c>
      <c r="AA57" s="15" t="str">
        <f t="shared" si="3"/>
        <v/>
      </c>
      <c r="AB57" s="16" t="str">
        <f t="shared" si="60"/>
        <v/>
      </c>
      <c r="AC57" s="17" t="str">
        <f t="shared" si="61"/>
        <v/>
      </c>
      <c r="AD57" s="18"/>
      <c r="AE57" s="19"/>
      <c r="AF57" s="21"/>
      <c r="AG57" s="24"/>
      <c r="AH57" s="24"/>
      <c r="AI57" s="19"/>
      <c r="AJ57" s="2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row>
    <row r="58" spans="1:68" ht="151.5" customHeight="1" x14ac:dyDescent="0.3">
      <c r="A58" s="80">
        <v>9</v>
      </c>
      <c r="B58" s="83"/>
      <c r="C58" s="83"/>
      <c r="D58" s="83"/>
      <c r="E58" s="86"/>
      <c r="F58" s="83"/>
      <c r="G58" s="89"/>
      <c r="H58" s="92" t="str">
        <f>IF(G58&lt;=0,"",IF(G58&lt;=2,"Muy Baja",IF(G58&lt;=24,"Baja",IF(G58&lt;=500,"Media",IF(G58&lt;=5000,"Alta","Muy Alta")))))</f>
        <v/>
      </c>
      <c r="I58" s="77" t="str">
        <f>IF(H58="","",IF(H58="Muy Baja",0.2,IF(H58="Baja",0.4,IF(H58="Media",0.6,IF(H58="Alta",0.8,IF(H58="Muy Alta",1,))))))</f>
        <v/>
      </c>
      <c r="J58" s="95"/>
      <c r="K58" s="77">
        <f>IF(NOT(ISERROR(MATCH(J58,'[12]Tabla Impacto'!$B$221:$B$223,0))),'[12]Tabla Impacto'!$F$223&amp;"Por favor no seleccionar los criterios de impacto(Afectación Económica o presupuestal y Pérdida Reputacional)",J58)</f>
        <v>0</v>
      </c>
      <c r="L58" s="92" t="str">
        <f>IF(OR(K58='[12]Tabla Impacto'!$C$11,K58='[12]Tabla Impacto'!$D$11),"Leve",IF(OR(K58='[12]Tabla Impacto'!$C$12,K58='[12]Tabla Impacto'!$D$12),"Menor",IF(OR(K58='[12]Tabla Impacto'!$C$13,K58='[12]Tabla Impacto'!$D$13),"Moderado",IF(OR(K58='[12]Tabla Impacto'!$C$14,K58='[12]Tabla Impacto'!$D$14),"Mayor",IF(OR(K58='[12]Tabla Impacto'!$C$15,K58='[12]Tabla Impacto'!$D$15),"Catastrófico","")))))</f>
        <v/>
      </c>
      <c r="M58" s="77" t="str">
        <f>IF(L58="","",IF(L58="Leve",0.2,IF(L58="Menor",0.4,IF(L58="Moderado",0.6,IF(L58="Mayor",0.8,IF(L58="Catastrófico",1,))))))</f>
        <v/>
      </c>
      <c r="N58" s="74" t="str">
        <f>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9">
        <v>1</v>
      </c>
      <c r="P58" s="10"/>
      <c r="Q58" s="11" t="str">
        <f>IF(OR(R58="Preventivo",R58="Detectivo"),"Probabilidad",IF(R58="Correctivo","Impacto",""))</f>
        <v/>
      </c>
      <c r="R58" s="12"/>
      <c r="S58" s="12"/>
      <c r="T58" s="13" t="str">
        <f>IF(AND(R58="Preventivo",S58="Automático"),"50%",IF(AND(R58="Preventivo",S58="Manual"),"40%",IF(AND(R58="Detectivo",S58="Automático"),"40%",IF(AND(R58="Detectivo",S58="Manual"),"30%",IF(AND(R58="Correctivo",S58="Automático"),"35%",IF(AND(R58="Correctivo",S58="Manual"),"25%",""))))))</f>
        <v/>
      </c>
      <c r="U58" s="12"/>
      <c r="V58" s="12"/>
      <c r="W58" s="12"/>
      <c r="X58" s="14" t="str">
        <f>IFERROR(IF(Q58="Probabilidad",(I58-(+I58*T58)),IF(Q58="Impacto",I58,"")),"")</f>
        <v/>
      </c>
      <c r="Y58" s="15" t="str">
        <f>IFERROR(IF(X58="","",IF(X58&lt;=0.2,"Muy Baja",IF(X58&lt;=0.4,"Baja",IF(X58&lt;=0.6,"Media",IF(X58&lt;=0.8,"Alta","Muy Alta"))))),"")</f>
        <v/>
      </c>
      <c r="Z58" s="16" t="str">
        <f>+X58</f>
        <v/>
      </c>
      <c r="AA58" s="15" t="str">
        <f>IFERROR(IF(AB58="","",IF(AB58&lt;=0.2,"Leve",IF(AB58&lt;=0.4,"Menor",IF(AB58&lt;=0.6,"Moderado",IF(AB58&lt;=0.8,"Mayor","Catastrófico"))))),"")</f>
        <v/>
      </c>
      <c r="AB58" s="16" t="str">
        <f>IFERROR(IF(Q58="Impacto",(M58-(+M58*T58)),IF(Q58="Probabilidad",M58,"")),"")</f>
        <v/>
      </c>
      <c r="AC58" s="17" t="str">
        <f>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18"/>
      <c r="AE58" s="19"/>
      <c r="AF58" s="21"/>
      <c r="AG58" s="24"/>
      <c r="AH58" s="24"/>
      <c r="AI58" s="19"/>
      <c r="AJ58" s="2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row>
    <row r="59" spans="1:68" ht="151.5" customHeight="1" x14ac:dyDescent="0.3">
      <c r="A59" s="81"/>
      <c r="B59" s="84"/>
      <c r="C59" s="84"/>
      <c r="D59" s="84"/>
      <c r="E59" s="87"/>
      <c r="F59" s="84"/>
      <c r="G59" s="90"/>
      <c r="H59" s="93"/>
      <c r="I59" s="78"/>
      <c r="J59" s="96"/>
      <c r="K59" s="78">
        <f ca="1">IF(NOT(ISERROR(MATCH(J59,_xlfn.ANCHORARRAY(E70),0))),I72&amp;"Por favor no seleccionar los criterios de impacto",J59)</f>
        <v>0</v>
      </c>
      <c r="L59" s="93"/>
      <c r="M59" s="78"/>
      <c r="N59" s="75"/>
      <c r="O59" s="9">
        <v>2</v>
      </c>
      <c r="P59" s="10"/>
      <c r="Q59" s="11" t="str">
        <f>IF(OR(R59="Preventivo",R59="Detectivo"),"Probabilidad",IF(R59="Correctivo","Impacto",""))</f>
        <v/>
      </c>
      <c r="R59" s="12"/>
      <c r="S59" s="12"/>
      <c r="T59" s="13" t="str">
        <f t="shared" ref="T59:T63" si="62">IF(AND(R59="Preventivo",S59="Automático"),"50%",IF(AND(R59="Preventivo",S59="Manual"),"40%",IF(AND(R59="Detectivo",S59="Automático"),"40%",IF(AND(R59="Detectivo",S59="Manual"),"30%",IF(AND(R59="Correctivo",S59="Automático"),"35%",IF(AND(R59="Correctivo",S59="Manual"),"25%",""))))))</f>
        <v/>
      </c>
      <c r="U59" s="12"/>
      <c r="V59" s="12"/>
      <c r="W59" s="12"/>
      <c r="X59" s="14" t="str">
        <f>IFERROR(IF(AND(Q58="Probabilidad",Q59="Probabilidad"),(Z58-(+Z58*T59)),IF(Q59="Probabilidad",(I58-(+I58*T59)),IF(Q59="Impacto",Z58,""))),"")</f>
        <v/>
      </c>
      <c r="Y59" s="15" t="str">
        <f t="shared" si="1"/>
        <v/>
      </c>
      <c r="Z59" s="16" t="str">
        <f t="shared" ref="Z59:Z63" si="63">+X59</f>
        <v/>
      </c>
      <c r="AA59" s="15" t="str">
        <f t="shared" si="3"/>
        <v/>
      </c>
      <c r="AB59" s="16" t="str">
        <f>IFERROR(IF(AND(Q58="Impacto",Q59="Impacto"),(AB52-(+AB52*T59)),IF(Q59="Impacto",($M$58-(+$M$58*T59)),IF(Q59="Probabilidad",AB52,""))),"")</f>
        <v/>
      </c>
      <c r="AC59" s="17" t="str">
        <f t="shared" ref="AC59:AC60" si="64">IFERROR(IF(OR(AND(Y59="Muy Baja",AA59="Leve"),AND(Y59="Muy Baja",AA59="Menor"),AND(Y59="Baja",AA59="Leve")),"Bajo",IF(OR(AND(Y59="Muy baja",AA59="Moderado"),AND(Y59="Baja",AA59="Menor"),AND(Y59="Baja",AA59="Moderado"),AND(Y59="Media",AA59="Leve"),AND(Y59="Media",AA59="Menor"),AND(Y59="Media",AA59="Moderado"),AND(Y59="Alta",AA59="Leve"),AND(Y59="Alta",AA59="Menor")),"Moderado",IF(OR(AND(Y59="Muy Baja",AA59="Mayor"),AND(Y59="Baja",AA59="Mayor"),AND(Y59="Media",AA59="Mayor"),AND(Y59="Alta",AA59="Moderado"),AND(Y59="Alta",AA59="Mayor"),AND(Y59="Muy Alta",AA59="Leve"),AND(Y59="Muy Alta",AA59="Menor"),AND(Y59="Muy Alta",AA59="Moderado"),AND(Y59="Muy Alta",AA59="Mayor")),"Alto",IF(OR(AND(Y59="Muy Baja",AA59="Catastrófico"),AND(Y59="Baja",AA59="Catastrófico"),AND(Y59="Media",AA59="Catastrófico"),AND(Y59="Alta",AA59="Catastrófico"),AND(Y59="Muy Alta",AA59="Catastrófico")),"Extremo","")))),"")</f>
        <v/>
      </c>
      <c r="AD59" s="18"/>
      <c r="AE59" s="19"/>
      <c r="AF59" s="21"/>
      <c r="AG59" s="24"/>
      <c r="AH59" s="24"/>
      <c r="AI59" s="19"/>
      <c r="AJ59" s="2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row>
    <row r="60" spans="1:68" ht="151.5" customHeight="1" x14ac:dyDescent="0.3">
      <c r="A60" s="81"/>
      <c r="B60" s="84"/>
      <c r="C60" s="84"/>
      <c r="D60" s="84"/>
      <c r="E60" s="87"/>
      <c r="F60" s="84"/>
      <c r="G60" s="90"/>
      <c r="H60" s="93"/>
      <c r="I60" s="78"/>
      <c r="J60" s="96"/>
      <c r="K60" s="78">
        <f ca="1">IF(NOT(ISERROR(MATCH(J60,_xlfn.ANCHORARRAY(E71),0))),I73&amp;"Por favor no seleccionar los criterios de impacto",J60)</f>
        <v>0</v>
      </c>
      <c r="L60" s="93"/>
      <c r="M60" s="78"/>
      <c r="N60" s="75"/>
      <c r="O60" s="9">
        <v>3</v>
      </c>
      <c r="P60" s="25"/>
      <c r="Q60" s="11" t="str">
        <f>IF(OR(R60="Preventivo",R60="Detectivo"),"Probabilidad",IF(R60="Correctivo","Impacto",""))</f>
        <v/>
      </c>
      <c r="R60" s="12"/>
      <c r="S60" s="12"/>
      <c r="T60" s="13" t="str">
        <f t="shared" si="62"/>
        <v/>
      </c>
      <c r="U60" s="12"/>
      <c r="V60" s="12"/>
      <c r="W60" s="12"/>
      <c r="X60" s="14" t="str">
        <f>IFERROR(IF(AND(Q59="Probabilidad",Q60="Probabilidad"),(Z59-(+Z59*T60)),IF(AND(Q59="Impacto",Q60="Probabilidad"),(Z58-(+Z58*T60)),IF(Q60="Impacto",Z59,""))),"")</f>
        <v/>
      </c>
      <c r="Y60" s="15" t="str">
        <f t="shared" si="1"/>
        <v/>
      </c>
      <c r="Z60" s="16" t="str">
        <f t="shared" si="63"/>
        <v/>
      </c>
      <c r="AA60" s="15" t="str">
        <f t="shared" si="3"/>
        <v/>
      </c>
      <c r="AB60" s="16" t="str">
        <f>IFERROR(IF(AND(Q59="Impacto",Q60="Impacto"),(AB59-(+AB59*T60)),IF(AND(Q59="Probabilidad",Q60="Impacto"),(AB58-(+AB58*T60)),IF(Q60="Probabilidad",AB59,""))),"")</f>
        <v/>
      </c>
      <c r="AC60" s="17" t="str">
        <f t="shared" si="64"/>
        <v/>
      </c>
      <c r="AD60" s="18"/>
      <c r="AE60" s="19"/>
      <c r="AF60" s="21"/>
      <c r="AG60" s="24"/>
      <c r="AH60" s="24"/>
      <c r="AI60" s="19"/>
      <c r="AJ60" s="2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row>
    <row r="61" spans="1:68" ht="151.5" customHeight="1" x14ac:dyDescent="0.3">
      <c r="A61" s="81"/>
      <c r="B61" s="84"/>
      <c r="C61" s="84"/>
      <c r="D61" s="84"/>
      <c r="E61" s="87"/>
      <c r="F61" s="84"/>
      <c r="G61" s="90"/>
      <c r="H61" s="93"/>
      <c r="I61" s="78"/>
      <c r="J61" s="96"/>
      <c r="K61" s="78">
        <f ca="1">IF(NOT(ISERROR(MATCH(J61,_xlfn.ANCHORARRAY(E72),0))),I74&amp;"Por favor no seleccionar los criterios de impacto",J61)</f>
        <v>0</v>
      </c>
      <c r="L61" s="93"/>
      <c r="M61" s="78"/>
      <c r="N61" s="75"/>
      <c r="O61" s="9">
        <v>4</v>
      </c>
      <c r="P61" s="10"/>
      <c r="Q61" s="11" t="str">
        <f t="shared" ref="Q61:Q63" si="65">IF(OR(R61="Preventivo",R61="Detectivo"),"Probabilidad",IF(R61="Correctivo","Impacto",""))</f>
        <v/>
      </c>
      <c r="R61" s="12"/>
      <c r="S61" s="12"/>
      <c r="T61" s="13" t="str">
        <f t="shared" si="62"/>
        <v/>
      </c>
      <c r="U61" s="12"/>
      <c r="V61" s="12"/>
      <c r="W61" s="12"/>
      <c r="X61" s="14" t="str">
        <f t="shared" ref="X61:X63" si="66">IFERROR(IF(AND(Q60="Probabilidad",Q61="Probabilidad"),(Z60-(+Z60*T61)),IF(AND(Q60="Impacto",Q61="Probabilidad"),(Z59-(+Z59*T61)),IF(Q61="Impacto",Z60,""))),"")</f>
        <v/>
      </c>
      <c r="Y61" s="15" t="str">
        <f t="shared" si="1"/>
        <v/>
      </c>
      <c r="Z61" s="16" t="str">
        <f t="shared" si="63"/>
        <v/>
      </c>
      <c r="AA61" s="15" t="str">
        <f t="shared" si="3"/>
        <v/>
      </c>
      <c r="AB61" s="16" t="str">
        <f t="shared" ref="AB61:AB63" si="67">IFERROR(IF(AND(Q60="Impacto",Q61="Impacto"),(AB60-(+AB60*T61)),IF(AND(Q60="Probabilidad",Q61="Impacto"),(AB59-(+AB59*T61)),IF(Q61="Probabilidad",AB60,""))),"")</f>
        <v/>
      </c>
      <c r="AC61" s="17" t="str">
        <f>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18"/>
      <c r="AE61" s="19"/>
      <c r="AF61" s="21"/>
      <c r="AG61" s="24"/>
      <c r="AH61" s="24"/>
      <c r="AI61" s="19"/>
      <c r="AJ61" s="2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row>
    <row r="62" spans="1:68" ht="151.5" customHeight="1" x14ac:dyDescent="0.3">
      <c r="A62" s="81"/>
      <c r="B62" s="84"/>
      <c r="C62" s="84"/>
      <c r="D62" s="84"/>
      <c r="E62" s="87"/>
      <c r="F62" s="84"/>
      <c r="G62" s="90"/>
      <c r="H62" s="93"/>
      <c r="I62" s="78"/>
      <c r="J62" s="96"/>
      <c r="K62" s="78">
        <f ca="1">IF(NOT(ISERROR(MATCH(J62,_xlfn.ANCHORARRAY(E73),0))),I75&amp;"Por favor no seleccionar los criterios de impacto",J62)</f>
        <v>0</v>
      </c>
      <c r="L62" s="93"/>
      <c r="M62" s="78"/>
      <c r="N62" s="75"/>
      <c r="O62" s="9">
        <v>5</v>
      </c>
      <c r="P62" s="10"/>
      <c r="Q62" s="11" t="str">
        <f t="shared" si="65"/>
        <v/>
      </c>
      <c r="R62" s="12"/>
      <c r="S62" s="12"/>
      <c r="T62" s="13" t="str">
        <f t="shared" si="62"/>
        <v/>
      </c>
      <c r="U62" s="12"/>
      <c r="V62" s="12"/>
      <c r="W62" s="12"/>
      <c r="X62" s="14" t="str">
        <f t="shared" si="66"/>
        <v/>
      </c>
      <c r="Y62" s="15" t="str">
        <f t="shared" si="1"/>
        <v/>
      </c>
      <c r="Z62" s="16" t="str">
        <f t="shared" si="63"/>
        <v/>
      </c>
      <c r="AA62" s="15" t="str">
        <f t="shared" si="3"/>
        <v/>
      </c>
      <c r="AB62" s="16" t="str">
        <f t="shared" si="67"/>
        <v/>
      </c>
      <c r="AC62" s="17" t="str">
        <f t="shared" ref="AC62:AC63" si="68">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18"/>
      <c r="AE62" s="19"/>
      <c r="AF62" s="21"/>
      <c r="AG62" s="24"/>
      <c r="AH62" s="24"/>
      <c r="AI62" s="19"/>
      <c r="AJ62" s="2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row>
    <row r="63" spans="1:68" ht="151.5" customHeight="1" x14ac:dyDescent="0.3">
      <c r="A63" s="82"/>
      <c r="B63" s="85"/>
      <c r="C63" s="85"/>
      <c r="D63" s="85"/>
      <c r="E63" s="88"/>
      <c r="F63" s="85"/>
      <c r="G63" s="91"/>
      <c r="H63" s="94"/>
      <c r="I63" s="79"/>
      <c r="J63" s="97"/>
      <c r="K63" s="79">
        <f ca="1">IF(NOT(ISERROR(MATCH(J63,_xlfn.ANCHORARRAY(E74),0))),I76&amp;"Por favor no seleccionar los criterios de impacto",J63)</f>
        <v>0</v>
      </c>
      <c r="L63" s="94"/>
      <c r="M63" s="79"/>
      <c r="N63" s="76"/>
      <c r="O63" s="9">
        <v>6</v>
      </c>
      <c r="P63" s="10"/>
      <c r="Q63" s="11" t="str">
        <f t="shared" si="65"/>
        <v/>
      </c>
      <c r="R63" s="12"/>
      <c r="S63" s="12"/>
      <c r="T63" s="13" t="str">
        <f t="shared" si="62"/>
        <v/>
      </c>
      <c r="U63" s="12"/>
      <c r="V63" s="12"/>
      <c r="W63" s="12"/>
      <c r="X63" s="14" t="str">
        <f t="shared" si="66"/>
        <v/>
      </c>
      <c r="Y63" s="15" t="str">
        <f t="shared" si="1"/>
        <v/>
      </c>
      <c r="Z63" s="16" t="str">
        <f t="shared" si="63"/>
        <v/>
      </c>
      <c r="AA63" s="15" t="str">
        <f t="shared" si="3"/>
        <v/>
      </c>
      <c r="AB63" s="16" t="str">
        <f t="shared" si="67"/>
        <v/>
      </c>
      <c r="AC63" s="17" t="str">
        <f t="shared" si="68"/>
        <v/>
      </c>
      <c r="AD63" s="18"/>
      <c r="AE63" s="19"/>
      <c r="AF63" s="21"/>
      <c r="AG63" s="24"/>
      <c r="AH63" s="24"/>
      <c r="AI63" s="19"/>
      <c r="AJ63" s="2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row>
    <row r="64" spans="1:68" ht="151.5" customHeight="1" x14ac:dyDescent="0.3">
      <c r="A64" s="80">
        <v>10</v>
      </c>
      <c r="B64" s="83"/>
      <c r="C64" s="83"/>
      <c r="D64" s="83"/>
      <c r="E64" s="86"/>
      <c r="F64" s="83"/>
      <c r="G64" s="89"/>
      <c r="H64" s="92" t="str">
        <f>IF(G64&lt;=0,"",IF(G64&lt;=2,"Muy Baja",IF(G64&lt;=24,"Baja",IF(G64&lt;=500,"Media",IF(G64&lt;=5000,"Alta","Muy Alta")))))</f>
        <v/>
      </c>
      <c r="I64" s="77" t="str">
        <f>IF(H64="","",IF(H64="Muy Baja",0.2,IF(H64="Baja",0.4,IF(H64="Media",0.6,IF(H64="Alta",0.8,IF(H64="Muy Alta",1,))))))</f>
        <v/>
      </c>
      <c r="J64" s="95"/>
      <c r="K64" s="77">
        <f>IF(NOT(ISERROR(MATCH(J64,'[12]Tabla Impacto'!$B$221:$B$223,0))),'[12]Tabla Impacto'!$F$223&amp;"Por favor no seleccionar los criterios de impacto(Afectación Económica o presupuestal y Pérdida Reputacional)",J64)</f>
        <v>0</v>
      </c>
      <c r="L64" s="92" t="str">
        <f>IF(OR(K64='[12]Tabla Impacto'!$C$11,K64='[12]Tabla Impacto'!$D$11),"Leve",IF(OR(K64='[12]Tabla Impacto'!$C$12,K64='[12]Tabla Impacto'!$D$12),"Menor",IF(OR(K64='[12]Tabla Impacto'!$C$13,K64='[12]Tabla Impacto'!$D$13),"Moderado",IF(OR(K64='[12]Tabla Impacto'!$C$14,K64='[12]Tabla Impacto'!$D$14),"Mayor",IF(OR(K64='[12]Tabla Impacto'!$C$15,K64='[12]Tabla Impacto'!$D$15),"Catastrófico","")))))</f>
        <v/>
      </c>
      <c r="M64" s="77" t="str">
        <f>IF(L64="","",IF(L64="Leve",0.2,IF(L64="Menor",0.4,IF(L64="Moderado",0.6,IF(L64="Mayor",0.8,IF(L64="Catastrófico",1,))))))</f>
        <v/>
      </c>
      <c r="N64" s="74" t="str">
        <f>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9">
        <v>1</v>
      </c>
      <c r="P64" s="10"/>
      <c r="Q64" s="11" t="str">
        <f>IF(OR(R64="Preventivo",R64="Detectivo"),"Probabilidad",IF(R64="Correctivo","Impacto",""))</f>
        <v/>
      </c>
      <c r="R64" s="12"/>
      <c r="S64" s="12"/>
      <c r="T64" s="13" t="str">
        <f>IF(AND(R64="Preventivo",S64="Automático"),"50%",IF(AND(R64="Preventivo",S64="Manual"),"40%",IF(AND(R64="Detectivo",S64="Automático"),"40%",IF(AND(R64="Detectivo",S64="Manual"),"30%",IF(AND(R64="Correctivo",S64="Automático"),"35%",IF(AND(R64="Correctivo",S64="Manual"),"25%",""))))))</f>
        <v/>
      </c>
      <c r="U64" s="12"/>
      <c r="V64" s="12"/>
      <c r="W64" s="12"/>
      <c r="X64" s="14" t="str">
        <f>IFERROR(IF(Q64="Probabilidad",(I64-(+I64*T64)),IF(Q64="Impacto",I64,"")),"")</f>
        <v/>
      </c>
      <c r="Y64" s="15" t="str">
        <f>IFERROR(IF(X64="","",IF(X64&lt;=0.2,"Muy Baja",IF(X64&lt;=0.4,"Baja",IF(X64&lt;=0.6,"Media",IF(X64&lt;=0.8,"Alta","Muy Alta"))))),"")</f>
        <v/>
      </c>
      <c r="Z64" s="16" t="str">
        <f>+X64</f>
        <v/>
      </c>
      <c r="AA64" s="15" t="str">
        <f>IFERROR(IF(AB64="","",IF(AB64&lt;=0.2,"Leve",IF(AB64&lt;=0.4,"Menor",IF(AB64&lt;=0.6,"Moderado",IF(AB64&lt;=0.8,"Mayor","Catastrófico"))))),"")</f>
        <v/>
      </c>
      <c r="AB64" s="16" t="str">
        <f>IFERROR(IF(Q64="Impacto",(M64-(+M64*T64)),IF(Q64="Probabilidad",M64,"")),"")</f>
        <v/>
      </c>
      <c r="AC64" s="17"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18"/>
      <c r="AE64" s="19"/>
      <c r="AF64" s="21"/>
      <c r="AG64" s="24"/>
      <c r="AH64" s="24"/>
      <c r="AI64" s="19"/>
      <c r="AJ64" s="2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row>
    <row r="65" spans="1:36" ht="151.5" customHeight="1" x14ac:dyDescent="0.3">
      <c r="A65" s="81"/>
      <c r="B65" s="84"/>
      <c r="C65" s="84"/>
      <c r="D65" s="84"/>
      <c r="E65" s="87"/>
      <c r="F65" s="84"/>
      <c r="G65" s="90"/>
      <c r="H65" s="93"/>
      <c r="I65" s="78"/>
      <c r="J65" s="96"/>
      <c r="K65" s="78">
        <f ca="1">IF(NOT(ISERROR(MATCH(J65,_xlfn.ANCHORARRAY(E76),0))),I78&amp;"Por favor no seleccionar los criterios de impacto",J65)</f>
        <v>0</v>
      </c>
      <c r="L65" s="93"/>
      <c r="M65" s="78"/>
      <c r="N65" s="75"/>
      <c r="O65" s="9">
        <v>2</v>
      </c>
      <c r="P65" s="10"/>
      <c r="Q65" s="11" t="str">
        <f>IF(OR(R65="Preventivo",R65="Detectivo"),"Probabilidad",IF(R65="Correctivo","Impacto",""))</f>
        <v/>
      </c>
      <c r="R65" s="12"/>
      <c r="S65" s="12"/>
      <c r="T65" s="13" t="str">
        <f t="shared" ref="T65:T69" si="69">IF(AND(R65="Preventivo",S65="Automático"),"50%",IF(AND(R65="Preventivo",S65="Manual"),"40%",IF(AND(R65="Detectivo",S65="Automático"),"40%",IF(AND(R65="Detectivo",S65="Manual"),"30%",IF(AND(R65="Correctivo",S65="Automático"),"35%",IF(AND(R65="Correctivo",S65="Manual"),"25%",""))))))</f>
        <v/>
      </c>
      <c r="U65" s="12"/>
      <c r="V65" s="12"/>
      <c r="W65" s="12"/>
      <c r="X65" s="14" t="str">
        <f>IFERROR(IF(AND(Q64="Probabilidad",Q65="Probabilidad"),(Z64-(+Z64*T65)),IF(Q65="Probabilidad",(I64-(+I64*T65)),IF(Q65="Impacto",Z64,""))),"")</f>
        <v/>
      </c>
      <c r="Y65" s="15" t="str">
        <f t="shared" si="1"/>
        <v/>
      </c>
      <c r="Z65" s="16" t="str">
        <f t="shared" ref="Z65:Z69" si="70">+X65</f>
        <v/>
      </c>
      <c r="AA65" s="15" t="str">
        <f t="shared" si="3"/>
        <v/>
      </c>
      <c r="AB65" s="16" t="str">
        <f>IFERROR(IF(AND(Q64="Impacto",Q65="Impacto"),(AB58-(+AB58*T65)),IF(Q65="Impacto",($M$64-(+$M$64*T65)),IF(Q65="Probabilidad",AB58,""))),"")</f>
        <v/>
      </c>
      <c r="AC65" s="17" t="str">
        <f t="shared" ref="AC65:AC66" si="71">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18"/>
      <c r="AE65" s="19"/>
      <c r="AF65" s="21"/>
      <c r="AG65" s="24"/>
      <c r="AH65" s="24"/>
      <c r="AI65" s="19"/>
      <c r="AJ65" s="21"/>
    </row>
    <row r="66" spans="1:36" ht="151.5" customHeight="1" x14ac:dyDescent="0.3">
      <c r="A66" s="81"/>
      <c r="B66" s="84"/>
      <c r="C66" s="84"/>
      <c r="D66" s="84"/>
      <c r="E66" s="87"/>
      <c r="F66" s="84"/>
      <c r="G66" s="90"/>
      <c r="H66" s="93"/>
      <c r="I66" s="78"/>
      <c r="J66" s="96"/>
      <c r="K66" s="78">
        <f ca="1">IF(NOT(ISERROR(MATCH(J66,_xlfn.ANCHORARRAY(E77),0))),I79&amp;"Por favor no seleccionar los criterios de impacto",J66)</f>
        <v>0</v>
      </c>
      <c r="L66" s="93"/>
      <c r="M66" s="78"/>
      <c r="N66" s="75"/>
      <c r="O66" s="9">
        <v>3</v>
      </c>
      <c r="P66" s="25"/>
      <c r="Q66" s="11" t="str">
        <f>IF(OR(R66="Preventivo",R66="Detectivo"),"Probabilidad",IF(R66="Correctivo","Impacto",""))</f>
        <v/>
      </c>
      <c r="R66" s="12"/>
      <c r="S66" s="12"/>
      <c r="T66" s="13" t="str">
        <f t="shared" si="69"/>
        <v/>
      </c>
      <c r="U66" s="12"/>
      <c r="V66" s="12"/>
      <c r="W66" s="12"/>
      <c r="X66" s="14" t="str">
        <f>IFERROR(IF(AND(Q65="Probabilidad",Q66="Probabilidad"),(Z65-(+Z65*T66)),IF(AND(Q65="Impacto",Q66="Probabilidad"),(Z64-(+Z64*T66)),IF(Q66="Impacto",Z65,""))),"")</f>
        <v/>
      </c>
      <c r="Y66" s="15" t="str">
        <f t="shared" si="1"/>
        <v/>
      </c>
      <c r="Z66" s="16" t="str">
        <f t="shared" si="70"/>
        <v/>
      </c>
      <c r="AA66" s="15" t="str">
        <f t="shared" si="3"/>
        <v/>
      </c>
      <c r="AB66" s="16" t="str">
        <f>IFERROR(IF(AND(Q65="Impacto",Q66="Impacto"),(AB65-(+AB65*T66)),IF(AND(Q65="Probabilidad",Q66="Impacto"),(AB64-(+AB64*T66)),IF(Q66="Probabilidad",AB65,""))),"")</f>
        <v/>
      </c>
      <c r="AC66" s="17" t="str">
        <f t="shared" si="71"/>
        <v/>
      </c>
      <c r="AD66" s="18"/>
      <c r="AE66" s="19"/>
      <c r="AF66" s="21"/>
      <c r="AG66" s="24"/>
      <c r="AH66" s="24"/>
      <c r="AI66" s="19"/>
      <c r="AJ66" s="21"/>
    </row>
    <row r="67" spans="1:36" ht="151.5" customHeight="1" x14ac:dyDescent="0.3">
      <c r="A67" s="81"/>
      <c r="B67" s="84"/>
      <c r="C67" s="84"/>
      <c r="D67" s="84"/>
      <c r="E67" s="87"/>
      <c r="F67" s="84"/>
      <c r="G67" s="90"/>
      <c r="H67" s="93"/>
      <c r="I67" s="78"/>
      <c r="J67" s="96"/>
      <c r="K67" s="78">
        <f ca="1">IF(NOT(ISERROR(MATCH(J67,_xlfn.ANCHORARRAY(E78),0))),I80&amp;"Por favor no seleccionar los criterios de impacto",J67)</f>
        <v>0</v>
      </c>
      <c r="L67" s="93"/>
      <c r="M67" s="78"/>
      <c r="N67" s="75"/>
      <c r="O67" s="9">
        <v>4</v>
      </c>
      <c r="P67" s="10"/>
      <c r="Q67" s="11" t="str">
        <f t="shared" ref="Q67:Q69" si="72">IF(OR(R67="Preventivo",R67="Detectivo"),"Probabilidad",IF(R67="Correctivo","Impacto",""))</f>
        <v/>
      </c>
      <c r="R67" s="12"/>
      <c r="S67" s="12"/>
      <c r="T67" s="13" t="str">
        <f t="shared" si="69"/>
        <v/>
      </c>
      <c r="U67" s="12"/>
      <c r="V67" s="12"/>
      <c r="W67" s="12"/>
      <c r="X67" s="14" t="str">
        <f t="shared" ref="X67:X69" si="73">IFERROR(IF(AND(Q66="Probabilidad",Q67="Probabilidad"),(Z66-(+Z66*T67)),IF(AND(Q66="Impacto",Q67="Probabilidad"),(Z65-(+Z65*T67)),IF(Q67="Impacto",Z66,""))),"")</f>
        <v/>
      </c>
      <c r="Y67" s="15" t="str">
        <f t="shared" si="1"/>
        <v/>
      </c>
      <c r="Z67" s="16" t="str">
        <f t="shared" si="70"/>
        <v/>
      </c>
      <c r="AA67" s="15" t="str">
        <f t="shared" si="3"/>
        <v/>
      </c>
      <c r="AB67" s="16" t="str">
        <f t="shared" ref="AB67:AB69" si="74">IFERROR(IF(AND(Q66="Impacto",Q67="Impacto"),(AB66-(+AB66*T67)),IF(AND(Q66="Probabilidad",Q67="Impacto"),(AB65-(+AB65*T67)),IF(Q67="Probabilidad",AB66,""))),"")</f>
        <v/>
      </c>
      <c r="AC67" s="17" t="str">
        <f>IFERROR(IF(OR(AND(Y67="Muy Baja",AA67="Leve"),AND(Y67="Muy Baja",AA67="Menor"),AND(Y67="Baja",AA67="Leve")),"Bajo",IF(OR(AND(Y67="Muy baja",AA67="Moderado"),AND(Y67="Baja",AA67="Menor"),AND(Y67="Baja",AA67="Moderado"),AND(Y67="Media",AA67="Leve"),AND(Y67="Media",AA67="Menor"),AND(Y67="Media",AA67="Moderado"),AND(Y67="Alta",AA67="Leve"),AND(Y67="Alta",AA67="Menor")),"Moderado",IF(OR(AND(Y67="Muy Baja",AA67="Mayor"),AND(Y67="Baja",AA67="Mayor"),AND(Y67="Media",AA67="Mayor"),AND(Y67="Alta",AA67="Moderado"),AND(Y67="Alta",AA67="Mayor"),AND(Y67="Muy Alta",AA67="Leve"),AND(Y67="Muy Alta",AA67="Menor"),AND(Y67="Muy Alta",AA67="Moderado"),AND(Y67="Muy Alta",AA67="Mayor")),"Alto",IF(OR(AND(Y67="Muy Baja",AA67="Catastrófico"),AND(Y67="Baja",AA67="Catastrófico"),AND(Y67="Media",AA67="Catastrófico"),AND(Y67="Alta",AA67="Catastrófico"),AND(Y67="Muy Alta",AA67="Catastrófico")),"Extremo","")))),"")</f>
        <v/>
      </c>
      <c r="AD67" s="18"/>
      <c r="AE67" s="19"/>
      <c r="AF67" s="21"/>
      <c r="AG67" s="24"/>
      <c r="AH67" s="24"/>
      <c r="AI67" s="19"/>
      <c r="AJ67" s="21"/>
    </row>
    <row r="68" spans="1:36" ht="151.5" customHeight="1" x14ac:dyDescent="0.3">
      <c r="A68" s="81"/>
      <c r="B68" s="84"/>
      <c r="C68" s="84"/>
      <c r="D68" s="84"/>
      <c r="E68" s="87"/>
      <c r="F68" s="84"/>
      <c r="G68" s="90"/>
      <c r="H68" s="93"/>
      <c r="I68" s="78"/>
      <c r="J68" s="96"/>
      <c r="K68" s="78">
        <f ca="1">IF(NOT(ISERROR(MATCH(J68,_xlfn.ANCHORARRAY(E79),0))),I81&amp;"Por favor no seleccionar los criterios de impacto",J68)</f>
        <v>0</v>
      </c>
      <c r="L68" s="93"/>
      <c r="M68" s="78"/>
      <c r="N68" s="75"/>
      <c r="O68" s="9">
        <v>5</v>
      </c>
      <c r="P68" s="10"/>
      <c r="Q68" s="11" t="str">
        <f t="shared" si="72"/>
        <v/>
      </c>
      <c r="R68" s="12"/>
      <c r="S68" s="12"/>
      <c r="T68" s="13" t="str">
        <f t="shared" si="69"/>
        <v/>
      </c>
      <c r="U68" s="12"/>
      <c r="V68" s="12"/>
      <c r="W68" s="12"/>
      <c r="X68" s="14" t="str">
        <f t="shared" si="73"/>
        <v/>
      </c>
      <c r="Y68" s="15" t="str">
        <f t="shared" si="1"/>
        <v/>
      </c>
      <c r="Z68" s="16" t="str">
        <f t="shared" si="70"/>
        <v/>
      </c>
      <c r="AA68" s="15" t="str">
        <f t="shared" si="3"/>
        <v/>
      </c>
      <c r="AB68" s="16" t="str">
        <f t="shared" si="74"/>
        <v/>
      </c>
      <c r="AC68" s="17" t="str">
        <f t="shared" ref="AC68:AC69" si="75">IFERROR(IF(OR(AND(Y68="Muy Baja",AA68="Leve"),AND(Y68="Muy Baja",AA68="Menor"),AND(Y68="Baja",AA68="Leve")),"Bajo",IF(OR(AND(Y68="Muy baja",AA68="Moderado"),AND(Y68="Baja",AA68="Menor"),AND(Y68="Baja",AA68="Moderado"),AND(Y68="Media",AA68="Leve"),AND(Y68="Media",AA68="Menor"),AND(Y68="Media",AA68="Moderado"),AND(Y68="Alta",AA68="Leve"),AND(Y68="Alta",AA68="Menor")),"Moderado",IF(OR(AND(Y68="Muy Baja",AA68="Mayor"),AND(Y68="Baja",AA68="Mayor"),AND(Y68="Media",AA68="Mayor"),AND(Y68="Alta",AA68="Moderado"),AND(Y68="Alta",AA68="Mayor"),AND(Y68="Muy Alta",AA68="Leve"),AND(Y68="Muy Alta",AA68="Menor"),AND(Y68="Muy Alta",AA68="Moderado"),AND(Y68="Muy Alta",AA68="Mayor")),"Alto",IF(OR(AND(Y68="Muy Baja",AA68="Catastrófico"),AND(Y68="Baja",AA68="Catastrófico"),AND(Y68="Media",AA68="Catastrófico"),AND(Y68="Alta",AA68="Catastrófico"),AND(Y68="Muy Alta",AA68="Catastrófico")),"Extremo","")))),"")</f>
        <v/>
      </c>
      <c r="AD68" s="18"/>
      <c r="AE68" s="19"/>
      <c r="AF68" s="21"/>
      <c r="AG68" s="24"/>
      <c r="AH68" s="24"/>
      <c r="AI68" s="19"/>
      <c r="AJ68" s="21"/>
    </row>
    <row r="69" spans="1:36" ht="151.5" customHeight="1" x14ac:dyDescent="0.3">
      <c r="A69" s="82"/>
      <c r="B69" s="85"/>
      <c r="C69" s="85"/>
      <c r="D69" s="85"/>
      <c r="E69" s="88"/>
      <c r="F69" s="85"/>
      <c r="G69" s="91"/>
      <c r="H69" s="94"/>
      <c r="I69" s="79"/>
      <c r="J69" s="97"/>
      <c r="K69" s="79">
        <f ca="1">IF(NOT(ISERROR(MATCH(J69,_xlfn.ANCHORARRAY(E80),0))),I82&amp;"Por favor no seleccionar los criterios de impacto",J69)</f>
        <v>0</v>
      </c>
      <c r="L69" s="94"/>
      <c r="M69" s="79"/>
      <c r="N69" s="76"/>
      <c r="O69" s="9">
        <v>6</v>
      </c>
      <c r="P69" s="10"/>
      <c r="Q69" s="11" t="str">
        <f t="shared" si="72"/>
        <v/>
      </c>
      <c r="R69" s="12"/>
      <c r="S69" s="12"/>
      <c r="T69" s="13" t="str">
        <f t="shared" si="69"/>
        <v/>
      </c>
      <c r="U69" s="12"/>
      <c r="V69" s="12"/>
      <c r="W69" s="12"/>
      <c r="X69" s="14" t="str">
        <f t="shared" si="73"/>
        <v/>
      </c>
      <c r="Y69" s="15" t="str">
        <f t="shared" si="1"/>
        <v/>
      </c>
      <c r="Z69" s="16" t="str">
        <f t="shared" si="70"/>
        <v/>
      </c>
      <c r="AA69" s="15" t="str">
        <f t="shared" si="3"/>
        <v/>
      </c>
      <c r="AB69" s="16" t="str">
        <f t="shared" si="74"/>
        <v/>
      </c>
      <c r="AC69" s="17" t="str">
        <f t="shared" si="75"/>
        <v/>
      </c>
      <c r="AD69" s="18"/>
      <c r="AE69" s="19"/>
      <c r="AF69" s="21"/>
      <c r="AG69" s="24"/>
      <c r="AH69" s="24"/>
      <c r="AI69" s="19"/>
      <c r="AJ69" s="21"/>
    </row>
    <row r="70" spans="1:36" ht="49.5" customHeight="1" x14ac:dyDescent="0.3">
      <c r="A70" s="9"/>
      <c r="B70" s="98" t="s">
        <v>74</v>
      </c>
      <c r="C70" s="99"/>
      <c r="D70" s="99"/>
      <c r="E70" s="99"/>
      <c r="F70" s="99"/>
      <c r="G70" s="99"/>
      <c r="H70" s="99"/>
      <c r="I70" s="99"/>
      <c r="J70" s="99"/>
      <c r="K70" s="99"/>
      <c r="L70" s="99"/>
      <c r="M70" s="99"/>
      <c r="N70" s="99"/>
      <c r="O70" s="99"/>
      <c r="P70" s="99"/>
      <c r="Q70" s="99"/>
      <c r="R70" s="99"/>
      <c r="S70" s="99"/>
      <c r="T70" s="99"/>
      <c r="U70" s="99"/>
      <c r="V70" s="99"/>
      <c r="W70" s="99"/>
      <c r="X70" s="99"/>
      <c r="Y70" s="99"/>
      <c r="Z70" s="99"/>
      <c r="AA70" s="99"/>
      <c r="AB70" s="99"/>
      <c r="AC70" s="99"/>
      <c r="AD70" s="99"/>
      <c r="AE70" s="99"/>
      <c r="AF70" s="99"/>
      <c r="AG70" s="99"/>
      <c r="AH70" s="99"/>
      <c r="AI70" s="99"/>
      <c r="AJ70" s="100"/>
    </row>
    <row r="72" spans="1:36" x14ac:dyDescent="0.3">
      <c r="A72" s="2"/>
      <c r="B72" s="28" t="s">
        <v>75</v>
      </c>
      <c r="C72" s="2"/>
      <c r="D72" s="2"/>
      <c r="F72" s="2"/>
    </row>
  </sheetData>
  <sheetProtection algorithmName="SHA-512" hashValue="sVoqu7kJshpFydYKkkW8R62PwbHkQ9zgyUzrQTDSexXBIdbfmbh3HSh+Gofw37b3YGg2PRU2wgjt3LhxsWd93g==" saltValue="gArFcdkKpQaxc61f24i61A==" spinCount="100000" sheet="1" objects="1" scenarios="1"/>
  <dataConsolidate/>
  <mergeCells count="185">
    <mergeCell ref="B70:AJ70"/>
    <mergeCell ref="I64:I69"/>
    <mergeCell ref="J64:J69"/>
    <mergeCell ref="K64:K69"/>
    <mergeCell ref="L64:L69"/>
    <mergeCell ref="M64:M69"/>
    <mergeCell ref="N64:N69"/>
    <mergeCell ref="M58:M63"/>
    <mergeCell ref="N58:N63"/>
    <mergeCell ref="I58:I63"/>
    <mergeCell ref="J58:J63"/>
    <mergeCell ref="K58:K63"/>
    <mergeCell ref="L58:L63"/>
    <mergeCell ref="A64:A69"/>
    <mergeCell ref="B64:B69"/>
    <mergeCell ref="C64:C69"/>
    <mergeCell ref="D64:D69"/>
    <mergeCell ref="E64:E69"/>
    <mergeCell ref="F64:F69"/>
    <mergeCell ref="G64:G69"/>
    <mergeCell ref="H64:H69"/>
    <mergeCell ref="G58:G63"/>
    <mergeCell ref="H58:H63"/>
    <mergeCell ref="A58:A63"/>
    <mergeCell ref="B58:B63"/>
    <mergeCell ref="C58:C63"/>
    <mergeCell ref="D58:D63"/>
    <mergeCell ref="E58:E63"/>
    <mergeCell ref="F58:F63"/>
    <mergeCell ref="I52:I57"/>
    <mergeCell ref="J52:J57"/>
    <mergeCell ref="K52:K57"/>
    <mergeCell ref="L52:L57"/>
    <mergeCell ref="M52:M57"/>
    <mergeCell ref="N52:N57"/>
    <mergeCell ref="M46:M51"/>
    <mergeCell ref="N46:N51"/>
    <mergeCell ref="A52:A57"/>
    <mergeCell ref="B52:B57"/>
    <mergeCell ref="C52:C57"/>
    <mergeCell ref="D52:D57"/>
    <mergeCell ref="E52:E57"/>
    <mergeCell ref="F52:F57"/>
    <mergeCell ref="G52:G57"/>
    <mergeCell ref="H52:H57"/>
    <mergeCell ref="G46:G51"/>
    <mergeCell ref="H46:H51"/>
    <mergeCell ref="I46:I51"/>
    <mergeCell ref="J46:J51"/>
    <mergeCell ref="K46:K51"/>
    <mergeCell ref="L46:L51"/>
    <mergeCell ref="A46:A51"/>
    <mergeCell ref="B46:B51"/>
    <mergeCell ref="C46:C51"/>
    <mergeCell ref="D46:D51"/>
    <mergeCell ref="E46:E51"/>
    <mergeCell ref="F46:F51"/>
    <mergeCell ref="I40:I45"/>
    <mergeCell ref="J40:J45"/>
    <mergeCell ref="K40:K45"/>
    <mergeCell ref="L40:L45"/>
    <mergeCell ref="M40:M45"/>
    <mergeCell ref="N40:N45"/>
    <mergeCell ref="M34:M39"/>
    <mergeCell ref="N34:N39"/>
    <mergeCell ref="A40:A45"/>
    <mergeCell ref="B40:B45"/>
    <mergeCell ref="C40:C45"/>
    <mergeCell ref="D40:D45"/>
    <mergeCell ref="E40:E45"/>
    <mergeCell ref="F40:F45"/>
    <mergeCell ref="G40:G45"/>
    <mergeCell ref="H40:H45"/>
    <mergeCell ref="G34:G39"/>
    <mergeCell ref="H34:H39"/>
    <mergeCell ref="I34:I39"/>
    <mergeCell ref="J34:J39"/>
    <mergeCell ref="K34:K39"/>
    <mergeCell ref="L34:L39"/>
    <mergeCell ref="A34:A39"/>
    <mergeCell ref="B34:B39"/>
    <mergeCell ref="C34:C39"/>
    <mergeCell ref="D34:D39"/>
    <mergeCell ref="E34:E39"/>
    <mergeCell ref="F34:F39"/>
    <mergeCell ref="I28:I33"/>
    <mergeCell ref="J28:J33"/>
    <mergeCell ref="K28:K33"/>
    <mergeCell ref="L28:L33"/>
    <mergeCell ref="M28:M33"/>
    <mergeCell ref="N28:N33"/>
    <mergeCell ref="M22:M27"/>
    <mergeCell ref="N22:N27"/>
    <mergeCell ref="A28:A33"/>
    <mergeCell ref="B28:B33"/>
    <mergeCell ref="C28:C33"/>
    <mergeCell ref="D28:D33"/>
    <mergeCell ref="E28:E33"/>
    <mergeCell ref="F28:F33"/>
    <mergeCell ref="G28:G33"/>
    <mergeCell ref="H28:H33"/>
    <mergeCell ref="G22:G27"/>
    <mergeCell ref="H22:H27"/>
    <mergeCell ref="I22:I27"/>
    <mergeCell ref="J22:J27"/>
    <mergeCell ref="K22:K27"/>
    <mergeCell ref="L22:L27"/>
    <mergeCell ref="A22:A27"/>
    <mergeCell ref="B22:B27"/>
    <mergeCell ref="C22:C27"/>
    <mergeCell ref="D22:D27"/>
    <mergeCell ref="E22:E27"/>
    <mergeCell ref="F22:F27"/>
    <mergeCell ref="I16:I21"/>
    <mergeCell ref="J16:J21"/>
    <mergeCell ref="K16:K21"/>
    <mergeCell ref="L16:L21"/>
    <mergeCell ref="M16:M21"/>
    <mergeCell ref="M10:M15"/>
    <mergeCell ref="N10:N15"/>
    <mergeCell ref="A16:A21"/>
    <mergeCell ref="B16:B21"/>
    <mergeCell ref="C16:C21"/>
    <mergeCell ref="D16:D21"/>
    <mergeCell ref="E16:E21"/>
    <mergeCell ref="F16:F21"/>
    <mergeCell ref="G16:G21"/>
    <mergeCell ref="H16:H21"/>
    <mergeCell ref="G10:G15"/>
    <mergeCell ref="H10:H15"/>
    <mergeCell ref="I10:I15"/>
    <mergeCell ref="J10:J15"/>
    <mergeCell ref="K10:K15"/>
    <mergeCell ref="L10:L15"/>
    <mergeCell ref="A10:A15"/>
    <mergeCell ref="B10:B15"/>
    <mergeCell ref="C10:C15"/>
    <mergeCell ref="D10:D15"/>
    <mergeCell ref="E10:E15"/>
    <mergeCell ref="F10:F15"/>
    <mergeCell ref="AB8:AB9"/>
    <mergeCell ref="AC8:AC9"/>
    <mergeCell ref="P8:P9"/>
    <mergeCell ref="Q8:Q9"/>
    <mergeCell ref="R8:W8"/>
    <mergeCell ref="X8:X9"/>
    <mergeCell ref="Y8:Y9"/>
    <mergeCell ref="Z8:Z9"/>
    <mergeCell ref="N16:N21"/>
    <mergeCell ref="J8:J9"/>
    <mergeCell ref="K8:K9"/>
    <mergeCell ref="L8:L9"/>
    <mergeCell ref="M8:M9"/>
    <mergeCell ref="N8:N9"/>
    <mergeCell ref="O8:O9"/>
    <mergeCell ref="AE7:AJ7"/>
    <mergeCell ref="A8:A9"/>
    <mergeCell ref="B8:B9"/>
    <mergeCell ref="C8:C9"/>
    <mergeCell ref="D8:D9"/>
    <mergeCell ref="E8:E9"/>
    <mergeCell ref="F8:F9"/>
    <mergeCell ref="G8:G9"/>
    <mergeCell ref="H8:H9"/>
    <mergeCell ref="I8:I9"/>
    <mergeCell ref="AG8:AG9"/>
    <mergeCell ref="AH8:AH9"/>
    <mergeCell ref="AI8:AI9"/>
    <mergeCell ref="AJ8:AJ9"/>
    <mergeCell ref="AD8:AD9"/>
    <mergeCell ref="AE8:AE9"/>
    <mergeCell ref="AF8:AF9"/>
    <mergeCell ref="AA8:AA9"/>
    <mergeCell ref="A6:B6"/>
    <mergeCell ref="C6:N6"/>
    <mergeCell ref="A7:G7"/>
    <mergeCell ref="H7:N7"/>
    <mergeCell ref="O7:W7"/>
    <mergeCell ref="X7:AD7"/>
    <mergeCell ref="A1:AJ2"/>
    <mergeCell ref="A4:B4"/>
    <mergeCell ref="C4:N4"/>
    <mergeCell ref="O4:Q4"/>
    <mergeCell ref="A5:B5"/>
    <mergeCell ref="C5:N5"/>
  </mergeCells>
  <conditionalFormatting sqref="H10 H16">
    <cfRule type="cellIs" dxfId="1616" priority="227" operator="equal">
      <formula>"Muy Alta"</formula>
    </cfRule>
    <cfRule type="cellIs" dxfId="1615" priority="228" operator="equal">
      <formula>"Alta"</formula>
    </cfRule>
    <cfRule type="cellIs" dxfId="1614" priority="229" operator="equal">
      <formula>"Media"</formula>
    </cfRule>
    <cfRule type="cellIs" dxfId="1613" priority="230" operator="equal">
      <formula>"Baja"</formula>
    </cfRule>
    <cfRule type="cellIs" dxfId="1612" priority="231" operator="equal">
      <formula>"Muy Baja"</formula>
    </cfRule>
  </conditionalFormatting>
  <conditionalFormatting sqref="L10 L16 L22 L28 L34 L40 L46 L52 L58 L64">
    <cfRule type="cellIs" dxfId="1611" priority="222" operator="equal">
      <formula>"Catastrófico"</formula>
    </cfRule>
    <cfRule type="cellIs" dxfId="1610" priority="223" operator="equal">
      <formula>"Mayor"</formula>
    </cfRule>
    <cfRule type="cellIs" dxfId="1609" priority="224" operator="equal">
      <formula>"Moderado"</formula>
    </cfRule>
    <cfRule type="cellIs" dxfId="1608" priority="225" operator="equal">
      <formula>"Menor"</formula>
    </cfRule>
    <cfRule type="cellIs" dxfId="1607" priority="226" operator="equal">
      <formula>"Leve"</formula>
    </cfRule>
  </conditionalFormatting>
  <conditionalFormatting sqref="N10">
    <cfRule type="cellIs" dxfId="1606" priority="218" operator="equal">
      <formula>"Extremo"</formula>
    </cfRule>
    <cfRule type="cellIs" dxfId="1605" priority="219" operator="equal">
      <formula>"Alto"</formula>
    </cfRule>
    <cfRule type="cellIs" dxfId="1604" priority="220" operator="equal">
      <formula>"Moderado"</formula>
    </cfRule>
    <cfRule type="cellIs" dxfId="1603" priority="221" operator="equal">
      <formula>"Bajo"</formula>
    </cfRule>
  </conditionalFormatting>
  <conditionalFormatting sqref="Y10:Y15">
    <cfRule type="cellIs" dxfId="1602" priority="213" operator="equal">
      <formula>"Muy Alta"</formula>
    </cfRule>
    <cfRule type="cellIs" dxfId="1601" priority="214" operator="equal">
      <formula>"Alta"</formula>
    </cfRule>
    <cfRule type="cellIs" dxfId="1600" priority="215" operator="equal">
      <formula>"Media"</formula>
    </cfRule>
    <cfRule type="cellIs" dxfId="1599" priority="216" operator="equal">
      <formula>"Baja"</formula>
    </cfRule>
    <cfRule type="cellIs" dxfId="1598" priority="217" operator="equal">
      <formula>"Muy Baja"</formula>
    </cfRule>
  </conditionalFormatting>
  <conditionalFormatting sqref="AA10:AA15">
    <cfRule type="cellIs" dxfId="1597" priority="208" operator="equal">
      <formula>"Catastrófico"</formula>
    </cfRule>
    <cfRule type="cellIs" dxfId="1596" priority="209" operator="equal">
      <formula>"Mayor"</formula>
    </cfRule>
    <cfRule type="cellIs" dxfId="1595" priority="210" operator="equal">
      <formula>"Moderado"</formula>
    </cfRule>
    <cfRule type="cellIs" dxfId="1594" priority="211" operator="equal">
      <formula>"Menor"</formula>
    </cfRule>
    <cfRule type="cellIs" dxfId="1593" priority="212" operator="equal">
      <formula>"Leve"</formula>
    </cfRule>
  </conditionalFormatting>
  <conditionalFormatting sqref="AC10:AC15">
    <cfRule type="cellIs" dxfId="1592" priority="204" operator="equal">
      <formula>"Extremo"</formula>
    </cfRule>
    <cfRule type="cellIs" dxfId="1591" priority="205" operator="equal">
      <formula>"Alto"</formula>
    </cfRule>
    <cfRule type="cellIs" dxfId="1590" priority="206" operator="equal">
      <formula>"Moderado"</formula>
    </cfRule>
    <cfRule type="cellIs" dxfId="1589" priority="207" operator="equal">
      <formula>"Bajo"</formula>
    </cfRule>
  </conditionalFormatting>
  <conditionalFormatting sqref="H58">
    <cfRule type="cellIs" dxfId="1588" priority="43" operator="equal">
      <formula>"Muy Alta"</formula>
    </cfRule>
    <cfRule type="cellIs" dxfId="1587" priority="44" operator="equal">
      <formula>"Alta"</formula>
    </cfRule>
    <cfRule type="cellIs" dxfId="1586" priority="45" operator="equal">
      <formula>"Media"</formula>
    </cfRule>
    <cfRule type="cellIs" dxfId="1585" priority="46" operator="equal">
      <formula>"Baja"</formula>
    </cfRule>
    <cfRule type="cellIs" dxfId="1584" priority="47" operator="equal">
      <formula>"Muy Baja"</formula>
    </cfRule>
  </conditionalFormatting>
  <conditionalFormatting sqref="N16">
    <cfRule type="cellIs" dxfId="1583" priority="200" operator="equal">
      <formula>"Extremo"</formula>
    </cfRule>
    <cfRule type="cellIs" dxfId="1582" priority="201" operator="equal">
      <formula>"Alto"</formula>
    </cfRule>
    <cfRule type="cellIs" dxfId="1581" priority="202" operator="equal">
      <formula>"Moderado"</formula>
    </cfRule>
    <cfRule type="cellIs" dxfId="1580" priority="203" operator="equal">
      <formula>"Bajo"</formula>
    </cfRule>
  </conditionalFormatting>
  <conditionalFormatting sqref="Y16:Y21">
    <cfRule type="cellIs" dxfId="1579" priority="195" operator="equal">
      <formula>"Muy Alta"</formula>
    </cfRule>
    <cfRule type="cellIs" dxfId="1578" priority="196" operator="equal">
      <formula>"Alta"</formula>
    </cfRule>
    <cfRule type="cellIs" dxfId="1577" priority="197" operator="equal">
      <formula>"Media"</formula>
    </cfRule>
    <cfRule type="cellIs" dxfId="1576" priority="198" operator="equal">
      <formula>"Baja"</formula>
    </cfRule>
    <cfRule type="cellIs" dxfId="1575" priority="199" operator="equal">
      <formula>"Muy Baja"</formula>
    </cfRule>
  </conditionalFormatting>
  <conditionalFormatting sqref="AA16:AA21">
    <cfRule type="cellIs" dxfId="1574" priority="190" operator="equal">
      <formula>"Catastrófico"</formula>
    </cfRule>
    <cfRule type="cellIs" dxfId="1573" priority="191" operator="equal">
      <formula>"Mayor"</formula>
    </cfRule>
    <cfRule type="cellIs" dxfId="1572" priority="192" operator="equal">
      <formula>"Moderado"</formula>
    </cfRule>
    <cfRule type="cellIs" dxfId="1571" priority="193" operator="equal">
      <formula>"Menor"</formula>
    </cfRule>
    <cfRule type="cellIs" dxfId="1570" priority="194" operator="equal">
      <formula>"Leve"</formula>
    </cfRule>
  </conditionalFormatting>
  <conditionalFormatting sqref="AC16:AC21">
    <cfRule type="cellIs" dxfId="1569" priority="186" operator="equal">
      <formula>"Extremo"</formula>
    </cfRule>
    <cfRule type="cellIs" dxfId="1568" priority="187" operator="equal">
      <formula>"Alto"</formula>
    </cfRule>
    <cfRule type="cellIs" dxfId="1567" priority="188" operator="equal">
      <formula>"Moderado"</formula>
    </cfRule>
    <cfRule type="cellIs" dxfId="1566" priority="189" operator="equal">
      <formula>"Bajo"</formula>
    </cfRule>
  </conditionalFormatting>
  <conditionalFormatting sqref="H22">
    <cfRule type="cellIs" dxfId="1565" priority="181" operator="equal">
      <formula>"Muy Alta"</formula>
    </cfRule>
    <cfRule type="cellIs" dxfId="1564" priority="182" operator="equal">
      <formula>"Alta"</formula>
    </cfRule>
    <cfRule type="cellIs" dxfId="1563" priority="183" operator="equal">
      <formula>"Media"</formula>
    </cfRule>
    <cfRule type="cellIs" dxfId="1562" priority="184" operator="equal">
      <formula>"Baja"</formula>
    </cfRule>
    <cfRule type="cellIs" dxfId="1561" priority="185" operator="equal">
      <formula>"Muy Baja"</formula>
    </cfRule>
  </conditionalFormatting>
  <conditionalFormatting sqref="N22">
    <cfRule type="cellIs" dxfId="1560" priority="177" operator="equal">
      <formula>"Extremo"</formula>
    </cfRule>
    <cfRule type="cellIs" dxfId="1559" priority="178" operator="equal">
      <formula>"Alto"</formula>
    </cfRule>
    <cfRule type="cellIs" dxfId="1558" priority="179" operator="equal">
      <formula>"Moderado"</formula>
    </cfRule>
    <cfRule type="cellIs" dxfId="1557" priority="180" operator="equal">
      <formula>"Bajo"</formula>
    </cfRule>
  </conditionalFormatting>
  <conditionalFormatting sqref="Y22:Y27">
    <cfRule type="cellIs" dxfId="1556" priority="172" operator="equal">
      <formula>"Muy Alta"</formula>
    </cfRule>
    <cfRule type="cellIs" dxfId="1555" priority="173" operator="equal">
      <formula>"Alta"</formula>
    </cfRule>
    <cfRule type="cellIs" dxfId="1554" priority="174" operator="equal">
      <formula>"Media"</formula>
    </cfRule>
    <cfRule type="cellIs" dxfId="1553" priority="175" operator="equal">
      <formula>"Baja"</formula>
    </cfRule>
    <cfRule type="cellIs" dxfId="1552" priority="176" operator="equal">
      <formula>"Muy Baja"</formula>
    </cfRule>
  </conditionalFormatting>
  <conditionalFormatting sqref="AA22:AA27">
    <cfRule type="cellIs" dxfId="1551" priority="167" operator="equal">
      <formula>"Catastrófico"</formula>
    </cfRule>
    <cfRule type="cellIs" dxfId="1550" priority="168" operator="equal">
      <formula>"Mayor"</formula>
    </cfRule>
    <cfRule type="cellIs" dxfId="1549" priority="169" operator="equal">
      <formula>"Moderado"</formula>
    </cfRule>
    <cfRule type="cellIs" dxfId="1548" priority="170" operator="equal">
      <formula>"Menor"</formula>
    </cfRule>
    <cfRule type="cellIs" dxfId="1547" priority="171" operator="equal">
      <formula>"Leve"</formula>
    </cfRule>
  </conditionalFormatting>
  <conditionalFormatting sqref="AC22:AC27">
    <cfRule type="cellIs" dxfId="1546" priority="163" operator="equal">
      <formula>"Extremo"</formula>
    </cfRule>
    <cfRule type="cellIs" dxfId="1545" priority="164" operator="equal">
      <formula>"Alto"</formula>
    </cfRule>
    <cfRule type="cellIs" dxfId="1544" priority="165" operator="equal">
      <formula>"Moderado"</formula>
    </cfRule>
    <cfRule type="cellIs" dxfId="1543" priority="166" operator="equal">
      <formula>"Bajo"</formula>
    </cfRule>
  </conditionalFormatting>
  <conditionalFormatting sqref="H28">
    <cfRule type="cellIs" dxfId="1542" priority="158" operator="equal">
      <formula>"Muy Alta"</formula>
    </cfRule>
    <cfRule type="cellIs" dxfId="1541" priority="159" operator="equal">
      <formula>"Alta"</formula>
    </cfRule>
    <cfRule type="cellIs" dxfId="1540" priority="160" operator="equal">
      <formula>"Media"</formula>
    </cfRule>
    <cfRule type="cellIs" dxfId="1539" priority="161" operator="equal">
      <formula>"Baja"</formula>
    </cfRule>
    <cfRule type="cellIs" dxfId="1538" priority="162" operator="equal">
      <formula>"Muy Baja"</formula>
    </cfRule>
  </conditionalFormatting>
  <conditionalFormatting sqref="N28">
    <cfRule type="cellIs" dxfId="1537" priority="154" operator="equal">
      <formula>"Extremo"</formula>
    </cfRule>
    <cfRule type="cellIs" dxfId="1536" priority="155" operator="equal">
      <formula>"Alto"</formula>
    </cfRule>
    <cfRule type="cellIs" dxfId="1535" priority="156" operator="equal">
      <formula>"Moderado"</formula>
    </cfRule>
    <cfRule type="cellIs" dxfId="1534" priority="157" operator="equal">
      <formula>"Bajo"</formula>
    </cfRule>
  </conditionalFormatting>
  <conditionalFormatting sqref="Y28:Y33">
    <cfRule type="cellIs" dxfId="1533" priority="149" operator="equal">
      <formula>"Muy Alta"</formula>
    </cfRule>
    <cfRule type="cellIs" dxfId="1532" priority="150" operator="equal">
      <formula>"Alta"</formula>
    </cfRule>
    <cfRule type="cellIs" dxfId="1531" priority="151" operator="equal">
      <formula>"Media"</formula>
    </cfRule>
    <cfRule type="cellIs" dxfId="1530" priority="152" operator="equal">
      <formula>"Baja"</formula>
    </cfRule>
    <cfRule type="cellIs" dxfId="1529" priority="153" operator="equal">
      <formula>"Muy Baja"</formula>
    </cfRule>
  </conditionalFormatting>
  <conditionalFormatting sqref="AA28:AA33">
    <cfRule type="cellIs" dxfId="1528" priority="144" operator="equal">
      <formula>"Catastrófico"</formula>
    </cfRule>
    <cfRule type="cellIs" dxfId="1527" priority="145" operator="equal">
      <formula>"Mayor"</formula>
    </cfRule>
    <cfRule type="cellIs" dxfId="1526" priority="146" operator="equal">
      <formula>"Moderado"</formula>
    </cfRule>
    <cfRule type="cellIs" dxfId="1525" priority="147" operator="equal">
      <formula>"Menor"</formula>
    </cfRule>
    <cfRule type="cellIs" dxfId="1524" priority="148" operator="equal">
      <formula>"Leve"</formula>
    </cfRule>
  </conditionalFormatting>
  <conditionalFormatting sqref="AC28:AC33">
    <cfRule type="cellIs" dxfId="1523" priority="140" operator="equal">
      <formula>"Extremo"</formula>
    </cfRule>
    <cfRule type="cellIs" dxfId="1522" priority="141" operator="equal">
      <formula>"Alto"</formula>
    </cfRule>
    <cfRule type="cellIs" dxfId="1521" priority="142" operator="equal">
      <formula>"Moderado"</formula>
    </cfRule>
    <cfRule type="cellIs" dxfId="1520" priority="143" operator="equal">
      <formula>"Bajo"</formula>
    </cfRule>
  </conditionalFormatting>
  <conditionalFormatting sqref="H34">
    <cfRule type="cellIs" dxfId="1519" priority="135" operator="equal">
      <formula>"Muy Alta"</formula>
    </cfRule>
    <cfRule type="cellIs" dxfId="1518" priority="136" operator="equal">
      <formula>"Alta"</formula>
    </cfRule>
    <cfRule type="cellIs" dxfId="1517" priority="137" operator="equal">
      <formula>"Media"</formula>
    </cfRule>
    <cfRule type="cellIs" dxfId="1516" priority="138" operator="equal">
      <formula>"Baja"</formula>
    </cfRule>
    <cfRule type="cellIs" dxfId="1515" priority="139" operator="equal">
      <formula>"Muy Baja"</formula>
    </cfRule>
  </conditionalFormatting>
  <conditionalFormatting sqref="N34">
    <cfRule type="cellIs" dxfId="1514" priority="131" operator="equal">
      <formula>"Extremo"</formula>
    </cfRule>
    <cfRule type="cellIs" dxfId="1513" priority="132" operator="equal">
      <formula>"Alto"</formula>
    </cfRule>
    <cfRule type="cellIs" dxfId="1512" priority="133" operator="equal">
      <formula>"Moderado"</formula>
    </cfRule>
    <cfRule type="cellIs" dxfId="1511" priority="134" operator="equal">
      <formula>"Bajo"</formula>
    </cfRule>
  </conditionalFormatting>
  <conditionalFormatting sqref="Y34:Y39">
    <cfRule type="cellIs" dxfId="1510" priority="126" operator="equal">
      <formula>"Muy Alta"</formula>
    </cfRule>
    <cfRule type="cellIs" dxfId="1509" priority="127" operator="equal">
      <formula>"Alta"</formula>
    </cfRule>
    <cfRule type="cellIs" dxfId="1508" priority="128" operator="equal">
      <formula>"Media"</formula>
    </cfRule>
    <cfRule type="cellIs" dxfId="1507" priority="129" operator="equal">
      <formula>"Baja"</formula>
    </cfRule>
    <cfRule type="cellIs" dxfId="1506" priority="130" operator="equal">
      <formula>"Muy Baja"</formula>
    </cfRule>
  </conditionalFormatting>
  <conditionalFormatting sqref="AA34:AA39">
    <cfRule type="cellIs" dxfId="1505" priority="121" operator="equal">
      <formula>"Catastrófico"</formula>
    </cfRule>
    <cfRule type="cellIs" dxfId="1504" priority="122" operator="equal">
      <formula>"Mayor"</formula>
    </cfRule>
    <cfRule type="cellIs" dxfId="1503" priority="123" operator="equal">
      <formula>"Moderado"</formula>
    </cfRule>
    <cfRule type="cellIs" dxfId="1502" priority="124" operator="equal">
      <formula>"Menor"</formula>
    </cfRule>
    <cfRule type="cellIs" dxfId="1501" priority="125" operator="equal">
      <formula>"Leve"</formula>
    </cfRule>
  </conditionalFormatting>
  <conditionalFormatting sqref="AC34:AC39">
    <cfRule type="cellIs" dxfId="1500" priority="117" operator="equal">
      <formula>"Extremo"</formula>
    </cfRule>
    <cfRule type="cellIs" dxfId="1499" priority="118" operator="equal">
      <formula>"Alto"</formula>
    </cfRule>
    <cfRule type="cellIs" dxfId="1498" priority="119" operator="equal">
      <formula>"Moderado"</formula>
    </cfRule>
    <cfRule type="cellIs" dxfId="1497" priority="120" operator="equal">
      <formula>"Bajo"</formula>
    </cfRule>
  </conditionalFormatting>
  <conditionalFormatting sqref="H40">
    <cfRule type="cellIs" dxfId="1496" priority="112" operator="equal">
      <formula>"Muy Alta"</formula>
    </cfRule>
    <cfRule type="cellIs" dxfId="1495" priority="113" operator="equal">
      <formula>"Alta"</formula>
    </cfRule>
    <cfRule type="cellIs" dxfId="1494" priority="114" operator="equal">
      <formula>"Media"</formula>
    </cfRule>
    <cfRule type="cellIs" dxfId="1493" priority="115" operator="equal">
      <formula>"Baja"</formula>
    </cfRule>
    <cfRule type="cellIs" dxfId="1492" priority="116" operator="equal">
      <formula>"Muy Baja"</formula>
    </cfRule>
  </conditionalFormatting>
  <conditionalFormatting sqref="N40">
    <cfRule type="cellIs" dxfId="1491" priority="108" operator="equal">
      <formula>"Extremo"</formula>
    </cfRule>
    <cfRule type="cellIs" dxfId="1490" priority="109" operator="equal">
      <formula>"Alto"</formula>
    </cfRule>
    <cfRule type="cellIs" dxfId="1489" priority="110" operator="equal">
      <formula>"Moderado"</formula>
    </cfRule>
    <cfRule type="cellIs" dxfId="1488" priority="111" operator="equal">
      <formula>"Bajo"</formula>
    </cfRule>
  </conditionalFormatting>
  <conditionalFormatting sqref="Y40:Y45">
    <cfRule type="cellIs" dxfId="1487" priority="103" operator="equal">
      <formula>"Muy Alta"</formula>
    </cfRule>
    <cfRule type="cellIs" dxfId="1486" priority="104" operator="equal">
      <formula>"Alta"</formula>
    </cfRule>
    <cfRule type="cellIs" dxfId="1485" priority="105" operator="equal">
      <formula>"Media"</formula>
    </cfRule>
    <cfRule type="cellIs" dxfId="1484" priority="106" operator="equal">
      <formula>"Baja"</formula>
    </cfRule>
    <cfRule type="cellIs" dxfId="1483" priority="107" operator="equal">
      <formula>"Muy Baja"</formula>
    </cfRule>
  </conditionalFormatting>
  <conditionalFormatting sqref="AA40:AA45">
    <cfRule type="cellIs" dxfId="1482" priority="98" operator="equal">
      <formula>"Catastrófico"</formula>
    </cfRule>
    <cfRule type="cellIs" dxfId="1481" priority="99" operator="equal">
      <formula>"Mayor"</formula>
    </cfRule>
    <cfRule type="cellIs" dxfId="1480" priority="100" operator="equal">
      <formula>"Moderado"</formula>
    </cfRule>
    <cfRule type="cellIs" dxfId="1479" priority="101" operator="equal">
      <formula>"Menor"</formula>
    </cfRule>
    <cfRule type="cellIs" dxfId="1478" priority="102" operator="equal">
      <formula>"Leve"</formula>
    </cfRule>
  </conditionalFormatting>
  <conditionalFormatting sqref="AC40:AC45">
    <cfRule type="cellIs" dxfId="1477" priority="94" operator="equal">
      <formula>"Extremo"</formula>
    </cfRule>
    <cfRule type="cellIs" dxfId="1476" priority="95" operator="equal">
      <formula>"Alto"</formula>
    </cfRule>
    <cfRule type="cellIs" dxfId="1475" priority="96" operator="equal">
      <formula>"Moderado"</formula>
    </cfRule>
    <cfRule type="cellIs" dxfId="1474" priority="97" operator="equal">
      <formula>"Bajo"</formula>
    </cfRule>
  </conditionalFormatting>
  <conditionalFormatting sqref="H46">
    <cfRule type="cellIs" dxfId="1473" priority="89" operator="equal">
      <formula>"Muy Alta"</formula>
    </cfRule>
    <cfRule type="cellIs" dxfId="1472" priority="90" operator="equal">
      <formula>"Alta"</formula>
    </cfRule>
    <cfRule type="cellIs" dxfId="1471" priority="91" operator="equal">
      <formula>"Media"</formula>
    </cfRule>
    <cfRule type="cellIs" dxfId="1470" priority="92" operator="equal">
      <formula>"Baja"</formula>
    </cfRule>
    <cfRule type="cellIs" dxfId="1469" priority="93" operator="equal">
      <formula>"Muy Baja"</formula>
    </cfRule>
  </conditionalFormatting>
  <conditionalFormatting sqref="N46">
    <cfRule type="cellIs" dxfId="1468" priority="85" operator="equal">
      <formula>"Extremo"</formula>
    </cfRule>
    <cfRule type="cellIs" dxfId="1467" priority="86" operator="equal">
      <formula>"Alto"</formula>
    </cfRule>
    <cfRule type="cellIs" dxfId="1466" priority="87" operator="equal">
      <formula>"Moderado"</formula>
    </cfRule>
    <cfRule type="cellIs" dxfId="1465" priority="88" operator="equal">
      <formula>"Bajo"</formula>
    </cfRule>
  </conditionalFormatting>
  <conditionalFormatting sqref="Y46:Y51">
    <cfRule type="cellIs" dxfId="1464" priority="80" operator="equal">
      <formula>"Muy Alta"</formula>
    </cfRule>
    <cfRule type="cellIs" dxfId="1463" priority="81" operator="equal">
      <formula>"Alta"</formula>
    </cfRule>
    <cfRule type="cellIs" dxfId="1462" priority="82" operator="equal">
      <formula>"Media"</formula>
    </cfRule>
    <cfRule type="cellIs" dxfId="1461" priority="83" operator="equal">
      <formula>"Baja"</formula>
    </cfRule>
    <cfRule type="cellIs" dxfId="1460" priority="84" operator="equal">
      <formula>"Muy Baja"</formula>
    </cfRule>
  </conditionalFormatting>
  <conditionalFormatting sqref="AA46:AA51">
    <cfRule type="cellIs" dxfId="1459" priority="75" operator="equal">
      <formula>"Catastrófico"</formula>
    </cfRule>
    <cfRule type="cellIs" dxfId="1458" priority="76" operator="equal">
      <formula>"Mayor"</formula>
    </cfRule>
    <cfRule type="cellIs" dxfId="1457" priority="77" operator="equal">
      <formula>"Moderado"</formula>
    </cfRule>
    <cfRule type="cellIs" dxfId="1456" priority="78" operator="equal">
      <formula>"Menor"</formula>
    </cfRule>
    <cfRule type="cellIs" dxfId="1455" priority="79" operator="equal">
      <formula>"Leve"</formula>
    </cfRule>
  </conditionalFormatting>
  <conditionalFormatting sqref="AC46:AC51">
    <cfRule type="cellIs" dxfId="1454" priority="71" operator="equal">
      <formula>"Extremo"</formula>
    </cfRule>
    <cfRule type="cellIs" dxfId="1453" priority="72" operator="equal">
      <formula>"Alto"</formula>
    </cfRule>
    <cfRule type="cellIs" dxfId="1452" priority="73" operator="equal">
      <formula>"Moderado"</formula>
    </cfRule>
    <cfRule type="cellIs" dxfId="1451" priority="74" operator="equal">
      <formula>"Bajo"</formula>
    </cfRule>
  </conditionalFormatting>
  <conditionalFormatting sqref="H52">
    <cfRule type="cellIs" dxfId="1450" priority="66" operator="equal">
      <formula>"Muy Alta"</formula>
    </cfRule>
    <cfRule type="cellIs" dxfId="1449" priority="67" operator="equal">
      <formula>"Alta"</formula>
    </cfRule>
    <cfRule type="cellIs" dxfId="1448" priority="68" operator="equal">
      <formula>"Media"</formula>
    </cfRule>
    <cfRule type="cellIs" dxfId="1447" priority="69" operator="equal">
      <formula>"Baja"</formula>
    </cfRule>
    <cfRule type="cellIs" dxfId="1446" priority="70" operator="equal">
      <formula>"Muy Baja"</formula>
    </cfRule>
  </conditionalFormatting>
  <conditionalFormatting sqref="N52">
    <cfRule type="cellIs" dxfId="1445" priority="62" operator="equal">
      <formula>"Extremo"</formula>
    </cfRule>
    <cfRule type="cellIs" dxfId="1444" priority="63" operator="equal">
      <formula>"Alto"</formula>
    </cfRule>
    <cfRule type="cellIs" dxfId="1443" priority="64" operator="equal">
      <formula>"Moderado"</formula>
    </cfRule>
    <cfRule type="cellIs" dxfId="1442" priority="65" operator="equal">
      <formula>"Bajo"</formula>
    </cfRule>
  </conditionalFormatting>
  <conditionalFormatting sqref="Y52:Y57">
    <cfRule type="cellIs" dxfId="1441" priority="57" operator="equal">
      <formula>"Muy Alta"</formula>
    </cfRule>
    <cfRule type="cellIs" dxfId="1440" priority="58" operator="equal">
      <formula>"Alta"</formula>
    </cfRule>
    <cfRule type="cellIs" dxfId="1439" priority="59" operator="equal">
      <formula>"Media"</formula>
    </cfRule>
    <cfRule type="cellIs" dxfId="1438" priority="60" operator="equal">
      <formula>"Baja"</formula>
    </cfRule>
    <cfRule type="cellIs" dxfId="1437" priority="61" operator="equal">
      <formula>"Muy Baja"</formula>
    </cfRule>
  </conditionalFormatting>
  <conditionalFormatting sqref="AA52:AA57">
    <cfRule type="cellIs" dxfId="1436" priority="52" operator="equal">
      <formula>"Catastrófico"</formula>
    </cfRule>
    <cfRule type="cellIs" dxfId="1435" priority="53" operator="equal">
      <formula>"Mayor"</formula>
    </cfRule>
    <cfRule type="cellIs" dxfId="1434" priority="54" operator="equal">
      <formula>"Moderado"</formula>
    </cfRule>
    <cfRule type="cellIs" dxfId="1433" priority="55" operator="equal">
      <formula>"Menor"</formula>
    </cfRule>
    <cfRule type="cellIs" dxfId="1432" priority="56" operator="equal">
      <formula>"Leve"</formula>
    </cfRule>
  </conditionalFormatting>
  <conditionalFormatting sqref="AC52:AC57">
    <cfRule type="cellIs" dxfId="1431" priority="48" operator="equal">
      <formula>"Extremo"</formula>
    </cfRule>
    <cfRule type="cellIs" dxfId="1430" priority="49" operator="equal">
      <formula>"Alto"</formula>
    </cfRule>
    <cfRule type="cellIs" dxfId="1429" priority="50" operator="equal">
      <formula>"Moderado"</formula>
    </cfRule>
    <cfRule type="cellIs" dxfId="1428" priority="51" operator="equal">
      <formula>"Bajo"</formula>
    </cfRule>
  </conditionalFormatting>
  <conditionalFormatting sqref="N58">
    <cfRule type="cellIs" dxfId="1427" priority="39" operator="equal">
      <formula>"Extremo"</formula>
    </cfRule>
    <cfRule type="cellIs" dxfId="1426" priority="40" operator="equal">
      <formula>"Alto"</formula>
    </cfRule>
    <cfRule type="cellIs" dxfId="1425" priority="41" operator="equal">
      <formula>"Moderado"</formula>
    </cfRule>
    <cfRule type="cellIs" dxfId="1424" priority="42" operator="equal">
      <formula>"Bajo"</formula>
    </cfRule>
  </conditionalFormatting>
  <conditionalFormatting sqref="Y58:Y63">
    <cfRule type="cellIs" dxfId="1423" priority="34" operator="equal">
      <formula>"Muy Alta"</formula>
    </cfRule>
    <cfRule type="cellIs" dxfId="1422" priority="35" operator="equal">
      <formula>"Alta"</formula>
    </cfRule>
    <cfRule type="cellIs" dxfId="1421" priority="36" operator="equal">
      <formula>"Media"</formula>
    </cfRule>
    <cfRule type="cellIs" dxfId="1420" priority="37" operator="equal">
      <formula>"Baja"</formula>
    </cfRule>
    <cfRule type="cellIs" dxfId="1419" priority="38" operator="equal">
      <formula>"Muy Baja"</formula>
    </cfRule>
  </conditionalFormatting>
  <conditionalFormatting sqref="AA58:AA63">
    <cfRule type="cellIs" dxfId="1418" priority="29" operator="equal">
      <formula>"Catastrófico"</formula>
    </cfRule>
    <cfRule type="cellIs" dxfId="1417" priority="30" operator="equal">
      <formula>"Mayor"</formula>
    </cfRule>
    <cfRule type="cellIs" dxfId="1416" priority="31" operator="equal">
      <formula>"Moderado"</formula>
    </cfRule>
    <cfRule type="cellIs" dxfId="1415" priority="32" operator="equal">
      <formula>"Menor"</formula>
    </cfRule>
    <cfRule type="cellIs" dxfId="1414" priority="33" operator="equal">
      <formula>"Leve"</formula>
    </cfRule>
  </conditionalFormatting>
  <conditionalFormatting sqref="AC58:AC63">
    <cfRule type="cellIs" dxfId="1413" priority="25" operator="equal">
      <formula>"Extremo"</formula>
    </cfRule>
    <cfRule type="cellIs" dxfId="1412" priority="26" operator="equal">
      <formula>"Alto"</formula>
    </cfRule>
    <cfRule type="cellIs" dxfId="1411" priority="27" operator="equal">
      <formula>"Moderado"</formula>
    </cfRule>
    <cfRule type="cellIs" dxfId="1410" priority="28" operator="equal">
      <formula>"Bajo"</formula>
    </cfRule>
  </conditionalFormatting>
  <conditionalFormatting sqref="H64">
    <cfRule type="cellIs" dxfId="1409" priority="20" operator="equal">
      <formula>"Muy Alta"</formula>
    </cfRule>
    <cfRule type="cellIs" dxfId="1408" priority="21" operator="equal">
      <formula>"Alta"</formula>
    </cfRule>
    <cfRule type="cellIs" dxfId="1407" priority="22" operator="equal">
      <formula>"Media"</formula>
    </cfRule>
    <cfRule type="cellIs" dxfId="1406" priority="23" operator="equal">
      <formula>"Baja"</formula>
    </cfRule>
    <cfRule type="cellIs" dxfId="1405" priority="24" operator="equal">
      <formula>"Muy Baja"</formula>
    </cfRule>
  </conditionalFormatting>
  <conditionalFormatting sqref="N64">
    <cfRule type="cellIs" dxfId="1404" priority="16" operator="equal">
      <formula>"Extremo"</formula>
    </cfRule>
    <cfRule type="cellIs" dxfId="1403" priority="17" operator="equal">
      <formula>"Alto"</formula>
    </cfRule>
    <cfRule type="cellIs" dxfId="1402" priority="18" operator="equal">
      <formula>"Moderado"</formula>
    </cfRule>
    <cfRule type="cellIs" dxfId="1401" priority="19" operator="equal">
      <formula>"Bajo"</formula>
    </cfRule>
  </conditionalFormatting>
  <conditionalFormatting sqref="Y64:Y69">
    <cfRule type="cellIs" dxfId="1400" priority="11" operator="equal">
      <formula>"Muy Alta"</formula>
    </cfRule>
    <cfRule type="cellIs" dxfId="1399" priority="12" operator="equal">
      <formula>"Alta"</formula>
    </cfRule>
    <cfRule type="cellIs" dxfId="1398" priority="13" operator="equal">
      <formula>"Media"</formula>
    </cfRule>
    <cfRule type="cellIs" dxfId="1397" priority="14" operator="equal">
      <formula>"Baja"</formula>
    </cfRule>
    <cfRule type="cellIs" dxfId="1396" priority="15" operator="equal">
      <formula>"Muy Baja"</formula>
    </cfRule>
  </conditionalFormatting>
  <conditionalFormatting sqref="AA64:AA69">
    <cfRule type="cellIs" dxfId="1395" priority="6" operator="equal">
      <formula>"Catastrófico"</formula>
    </cfRule>
    <cfRule type="cellIs" dxfId="1394" priority="7" operator="equal">
      <formula>"Mayor"</formula>
    </cfRule>
    <cfRule type="cellIs" dxfId="1393" priority="8" operator="equal">
      <formula>"Moderado"</formula>
    </cfRule>
    <cfRule type="cellIs" dxfId="1392" priority="9" operator="equal">
      <formula>"Menor"</formula>
    </cfRule>
    <cfRule type="cellIs" dxfId="1391" priority="10" operator="equal">
      <formula>"Leve"</formula>
    </cfRule>
  </conditionalFormatting>
  <conditionalFormatting sqref="AC64:AC69">
    <cfRule type="cellIs" dxfId="1390" priority="2" operator="equal">
      <formula>"Extremo"</formula>
    </cfRule>
    <cfRule type="cellIs" dxfId="1389" priority="3" operator="equal">
      <formula>"Alto"</formula>
    </cfRule>
    <cfRule type="cellIs" dxfId="1388" priority="4" operator="equal">
      <formula>"Moderado"</formula>
    </cfRule>
    <cfRule type="cellIs" dxfId="1387" priority="5" operator="equal">
      <formula>"Bajo"</formula>
    </cfRule>
  </conditionalFormatting>
  <conditionalFormatting sqref="K10:K69">
    <cfRule type="containsText" dxfId="1386" priority="1" operator="containsText" text="❌">
      <formula>NOT(ISERROR(SEARCH("❌",K10)))</formula>
    </cfRule>
  </conditionalFormatting>
  <pageMargins left="0.70866141732283472" right="0.70866141732283472" top="0.9055118110236221" bottom="0.94488188976377963" header="0.31496062992125984" footer="0.31496062992125984"/>
  <pageSetup paperSize="5" scale="19" fitToHeight="0" orientation="landscape" r:id="rId1"/>
  <headerFooter>
    <oddHeader>&amp;L&amp;G&amp;C&amp;"Montserrat,Negrita"&amp;14&amp;K0070C0
MATRIZ RIESGOS DE GESTIÓN 2023&amp;R&amp;G</oddHeader>
    <oddFooter>&amp;L&amp;"Montserrat,Normal"
Dirección: Calle 24A No. 59-42 Torre 4 Piso 3 
Centro Empresarial Sarmiento Angulo
Conmutador: (+601) 307 8038
Línea gratuita: 01 8000 119703&amp;C&amp;P de &amp;N
FOR-SIG-121-024
02/08/2023 Versión: 03
&amp;G&amp;R&amp;G</oddFooter>
  </headerFooter>
  <legacyDrawingHF r:id="rId2"/>
  <extLst>
    <ext xmlns:x14="http://schemas.microsoft.com/office/spreadsheetml/2009/9/main" uri="{CCE6A557-97BC-4b89-ADB6-D9C93CAAB3DF}">
      <x14:dataValidations xmlns:xm="http://schemas.microsoft.com/office/excel/2006/main" count="8">
        <x14:dataValidation type="custom" allowBlank="1" showInputMessage="1" showErrorMessage="1" error="Recuerde que las acciones se generan bajo la medida de mitigar el riesgo">
          <x14:formula1>
            <xm:f>IF(OR(AD10='https://supervigilanciagovco-my.sharepoint.com/personal/krivera_supervigilancia_gov_co/Documents/Documentos - copia/2023/PLAN DE RIESGOS/RIESGOS DE GESTION 2023/[MATRIZ RIESGO DE GESTION INSP CONTROL Y VIGILANCJA.xlsx]Opciones Tratamiento'!#REF!,AD10='https://supervigilanciagovco-my.sharepoint.com/personal/krivera_supervigilancia_gov_co/Documents/Documentos - copia/2023/PLAN DE RIESGOS/RIESGOS DE GESTION 2023/[MATRIZ RIESGO DE GESTION INSP CONTROL Y VIGILANCJA.xlsx]Opciones Tratamiento'!#REF!,AD10='https://supervigilanciagovco-my.sharepoint.com/personal/krivera_supervigilancia_gov_co/Documents/Documentos - copia/2023/PLAN DE RIESGOS/RIESGOS DE GESTION 2023/[MATRIZ RIESGO DE GESTION INSP CONTROL Y VIGILANCJA.xlsx]Opciones Tratamiento'!#REF!),ISBLANK(AD10),ISTEXT(AD10))</xm:f>
          </x14:formula1>
          <xm:sqref>AH10:AH23 AH26:AH69</xm:sqref>
        </x14:dataValidation>
        <x14:dataValidation type="custom" allowBlank="1" showInputMessage="1" showErrorMessage="1" error="Recuerde que las acciones se generan bajo la medida de mitigar el riesgo">
          <x14:formula1>
            <xm:f>IF(OR(AD10='https://supervigilanciagovco-my.sharepoint.com/personal/krivera_supervigilancia_gov_co/Documents/Documentos - copia/2023/PLAN DE RIESGOS/RIESGOS DE GESTION 2023/[MATRIZ RIESGO DE GESTION INSP CONTROL Y VIGILANCJA.xlsx]Opciones Tratamiento'!#REF!,AD10='https://supervigilanciagovco-my.sharepoint.com/personal/krivera_supervigilancia_gov_co/Documents/Documentos - copia/2023/PLAN DE RIESGOS/RIESGOS DE GESTION 2023/[MATRIZ RIESGO DE GESTION INSP CONTROL Y VIGILANCJA.xlsx]Opciones Tratamiento'!#REF!,AD10='https://supervigilanciagovco-my.sharepoint.com/personal/krivera_supervigilancia_gov_co/Documents/Documentos - copia/2023/PLAN DE RIESGOS/RIESGOS DE GESTION 2023/[MATRIZ RIESGO DE GESTION INSP CONTROL Y VIGILANCJA.xlsx]Opciones Tratamiento'!#REF!),ISBLANK(AD10),ISTEXT(AD10))</xm:f>
          </x14:formula1>
          <xm:sqref>AI10:AI69</xm:sqref>
        </x14:dataValidation>
        <x14:dataValidation type="custom" allowBlank="1" showInputMessage="1" showErrorMessage="1" error="Recuerde que las acciones se generan bajo la medida de mitigar el riesgo">
          <x14:formula1>
            <xm:f>IF(OR(AD10='https://supervigilanciagovco-my.sharepoint.com/personal/krivera_supervigilancia_gov_co/Documents/Documentos - copia/2023/PLAN DE RIESGOS/RIESGOS DE GESTION 2023/[MATRIZ RIESGO DE GESTION INSP CONTROL Y VIGILANCJA.xlsx]Opciones Tratamiento'!#REF!,AD10='https://supervigilanciagovco-my.sharepoint.com/personal/krivera_supervigilancia_gov_co/Documents/Documentos - copia/2023/PLAN DE RIESGOS/RIESGOS DE GESTION 2023/[MATRIZ RIESGO DE GESTION INSP CONTROL Y VIGILANCJA.xlsx]Opciones Tratamiento'!#REF!,AD10='https://supervigilanciagovco-my.sharepoint.com/personal/krivera_supervigilancia_gov_co/Documents/Documentos - copia/2023/PLAN DE RIESGOS/RIESGOS DE GESTION 2023/[MATRIZ RIESGO DE GESTION INSP CONTROL Y VIGILANCJA.xlsx]Opciones Tratamiento'!#REF!),ISBLANK(AD10),ISTEXT(AD10))</xm:f>
          </x14:formula1>
          <xm:sqref>AG10:AG69</xm:sqref>
        </x14:dataValidation>
        <x14:dataValidation type="custom" allowBlank="1" showInputMessage="1" showErrorMessage="1" error="Recuerde que las acciones se generan bajo la medida de mitigar el riesgo">
          <x14:formula1>
            <xm:f>IF(OR(AD10='https://supervigilanciagovco-my.sharepoint.com/personal/krivera_supervigilancia_gov_co/Documents/Documentos - copia/2023/PLAN DE RIESGOS/RIESGOS DE GESTION 2023/[MATRIZ RIESGO DE GESTION INSP CONTROL Y VIGILANCJA.xlsx]Opciones Tratamiento'!#REF!,AD10='https://supervigilanciagovco-my.sharepoint.com/personal/krivera_supervigilancia_gov_co/Documents/Documentos - copia/2023/PLAN DE RIESGOS/RIESGOS DE GESTION 2023/[MATRIZ RIESGO DE GESTION INSP CONTROL Y VIGILANCJA.xlsx]Opciones Tratamiento'!#REF!,AD10='https://supervigilanciagovco-my.sharepoint.com/personal/krivera_supervigilancia_gov_co/Documents/Documentos - copia/2023/PLAN DE RIESGOS/RIESGOS DE GESTION 2023/[MATRIZ RIESGO DE GESTION INSP CONTROL Y VIGILANCJA.xlsx]Opciones Tratamiento'!#REF!),ISBLANK(AD10),ISTEXT(AD10))</xm:f>
          </x14:formula1>
          <xm:sqref>AF10:AF69</xm:sqref>
        </x14:dataValidation>
        <x14:dataValidation type="custom" allowBlank="1" showInputMessage="1" showErrorMessage="1" error="Recuerde que las acciones se generan bajo la medida de mitigar el riesgo">
          <x14:formula1>
            <xm:f>IF(OR(AD10='https://supervigilanciagovco-my.sharepoint.com/personal/krivera_supervigilancia_gov_co/Documents/Documentos - copia/2023/PLAN DE RIESGOS/RIESGOS DE GESTION 2023/[MATRIZ RIESGO DE GESTION INSP CONTROL Y VIGILANCJA.xlsx]Opciones Tratamiento'!#REF!,AD10='https://supervigilanciagovco-my.sharepoint.com/personal/krivera_supervigilancia_gov_co/Documents/Documentos - copia/2023/PLAN DE RIESGOS/RIESGOS DE GESTION 2023/[MATRIZ RIESGO DE GESTION INSP CONTROL Y VIGILANCJA.xlsx]Opciones Tratamiento'!#REF!,AD10='https://supervigilanciagovco-my.sharepoint.com/personal/krivera_supervigilancia_gov_co/Documents/Documentos - copia/2023/PLAN DE RIESGOS/RIESGOS DE GESTION 2023/[MATRIZ RIESGO DE GESTION INSP CONTROL Y VIGILANCJA.xlsx]Opciones Tratamiento'!#REF!),ISBLANK(AD10),ISTEXT(AD10))</xm:f>
          </x14:formula1>
          <xm:sqref>AE10:AE17 AE19:AE69</xm:sqref>
        </x14:dataValidation>
        <x14:dataValidation type="list" allowBlank="1" showInputMessage="1" showErrorMessage="1">
          <x14:formula1>
            <xm:f>'https://supervigilanciagovco-my.sharepoint.com/personal/krivera_supervigilancia_gov_co/Documents/Documentos - copia/2023/PLAN DE RIESGOS/RIESGOS DE GESTION 2023/[MATRIZ RIESGO DE GESTION INSP CONTROL Y VIGILANCJA.xlsx]Tabla Impacto'!#REF!</xm:f>
          </x14:formula1>
          <xm:sqref>J10:J69</xm:sqref>
        </x14:dataValidation>
        <x14:dataValidation type="list" allowBlank="1" showInputMessage="1" showErrorMessage="1">
          <x14:formula1>
            <xm:f>'https://supervigilanciagovco-my.sharepoint.com/personal/krivera_supervigilancia_gov_co/Documents/Documentos - copia/2023/PLAN DE RIESGOS/RIESGOS DE GESTION 2023/[MATRIZ RIESGO DE GESTION INSP CONTROL Y VIGILANCJA.xlsx]Opciones Tratamiento'!#REF!</xm:f>
          </x14:formula1>
          <xm:sqref>AD10:AD69 AJ10:AJ11 AJ13:AJ14 AJ16:AJ17 AJ19:AJ20 AJ22:AJ23 AJ25:AJ26 AJ28:AJ29 AJ31:AJ32 AJ34:AJ35 AJ37:AJ38 AJ40:AJ41 AJ43:AJ44 AJ46:AJ47 AJ49:AJ50 AJ52:AJ53 AJ55:AJ56 AJ58:AJ59 AJ61:AJ62 AJ64:AJ65 AJ67:AJ68 F10:F69 B10:B69</xm:sqref>
        </x14:dataValidation>
        <x14:dataValidation type="list" allowBlank="1" showInputMessage="1" showErrorMessage="1">
          <x14:formula1>
            <xm:f>'https://supervigilanciagovco-my.sharepoint.com/personal/krivera_supervigilancia_gov_co/Documents/Documentos - copia/2023/PLAN DE RIESGOS/RIESGOS DE GESTION 2023/[MATRIZ RIESGO DE GESTION INSP CONTROL Y VIGILANCJA.xlsx]Tabla Valoración controles'!#REF!</xm:f>
          </x14:formula1>
          <xm:sqref>R10:S69 U10:W69</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pageSetUpPr fitToPage="1"/>
  </sheetPr>
  <dimension ref="A1:BP72"/>
  <sheetViews>
    <sheetView view="pageLayout" topLeftCell="I16" zoomScale="80" zoomScaleNormal="90" zoomScaleSheetLayoutView="90" zoomScalePageLayoutView="80" workbookViewId="0">
      <selection activeCell="AF16" sqref="AF16"/>
    </sheetView>
  </sheetViews>
  <sheetFormatPr baseColWidth="10" defaultColWidth="11.42578125" defaultRowHeight="16.5" x14ac:dyDescent="0.3"/>
  <cols>
    <col min="1" max="1" width="4" style="29" bestFit="1" customWidth="1"/>
    <col min="2" max="2" width="14.140625" style="29" customWidth="1"/>
    <col min="3" max="3" width="13.140625" style="29" customWidth="1"/>
    <col min="4" max="4" width="16.140625" style="29" customWidth="1"/>
    <col min="5" max="5" width="32.42578125" style="2" customWidth="1"/>
    <col min="6" max="6" width="19" style="30" customWidth="1"/>
    <col min="7" max="7" width="17.85546875" style="2" customWidth="1"/>
    <col min="8" max="8" width="16.5703125" style="2" customWidth="1"/>
    <col min="9" max="9" width="6.28515625" style="2" bestFit="1" customWidth="1"/>
    <col min="10" max="10" width="27.28515625" style="2" bestFit="1" customWidth="1"/>
    <col min="11" max="11" width="30.5703125" style="2" hidden="1" customWidth="1"/>
    <col min="12" max="12" width="17.5703125" style="2" customWidth="1"/>
    <col min="13" max="13" width="6.28515625" style="2" bestFit="1" customWidth="1"/>
    <col min="14" max="14" width="16" style="2" customWidth="1"/>
    <col min="15" max="15" width="5.85546875" style="2" customWidth="1"/>
    <col min="16" max="16" width="31" style="2" customWidth="1"/>
    <col min="17" max="17" width="15.140625" style="2" bestFit="1" customWidth="1"/>
    <col min="18" max="18" width="6.85546875" style="2" customWidth="1"/>
    <col min="19" max="19" width="5" style="2" customWidth="1"/>
    <col min="20" max="20" width="5.5703125" style="2" customWidth="1"/>
    <col min="21" max="21" width="7.140625" style="2" customWidth="1"/>
    <col min="22" max="22" width="6.7109375" style="2" customWidth="1"/>
    <col min="23" max="23" width="7.5703125" style="2" customWidth="1"/>
    <col min="24" max="24" width="38.28515625" style="2" hidden="1" customWidth="1"/>
    <col min="25" max="25" width="8.7109375" style="2" customWidth="1"/>
    <col min="26" max="26" width="10.42578125" style="2" customWidth="1"/>
    <col min="27" max="27" width="9.28515625" style="2" customWidth="1"/>
    <col min="28" max="28" width="9.140625" style="2" customWidth="1"/>
    <col min="29" max="29" width="8.42578125" style="2" customWidth="1"/>
    <col min="30" max="30" width="7.28515625" style="2" customWidth="1"/>
    <col min="31" max="31" width="23" style="2" customWidth="1"/>
    <col min="32" max="32" width="18.85546875" style="2" customWidth="1"/>
    <col min="33" max="33" width="16.85546875" style="2" customWidth="1"/>
    <col min="34" max="34" width="14.85546875" style="2" customWidth="1"/>
    <col min="35" max="35" width="18.5703125" style="2" customWidth="1"/>
    <col min="36" max="36" width="21" style="2" customWidth="1"/>
    <col min="37" max="16384" width="11.42578125" style="2"/>
  </cols>
  <sheetData>
    <row r="1" spans="1:68" ht="16.5" customHeight="1" x14ac:dyDescent="0.3">
      <c r="A1" s="50" t="s">
        <v>0</v>
      </c>
      <c r="B1" s="51"/>
      <c r="C1" s="51"/>
      <c r="D1" s="51"/>
      <c r="E1" s="51"/>
      <c r="F1" s="51"/>
      <c r="G1" s="51"/>
      <c r="H1" s="51"/>
      <c r="I1" s="51"/>
      <c r="J1" s="51"/>
      <c r="K1" s="51"/>
      <c r="L1" s="51"/>
      <c r="M1" s="51"/>
      <c r="N1" s="51"/>
      <c r="O1" s="51"/>
      <c r="P1" s="51"/>
      <c r="Q1" s="51"/>
      <c r="R1" s="51"/>
      <c r="S1" s="51"/>
      <c r="T1" s="51"/>
      <c r="U1" s="51"/>
      <c r="V1" s="51"/>
      <c r="W1" s="51"/>
      <c r="X1" s="51"/>
      <c r="Y1" s="51"/>
      <c r="Z1" s="51"/>
      <c r="AA1" s="51"/>
      <c r="AB1" s="51"/>
      <c r="AC1" s="51"/>
      <c r="AD1" s="51"/>
      <c r="AE1" s="51"/>
      <c r="AF1" s="51"/>
      <c r="AG1" s="51"/>
      <c r="AH1" s="51"/>
      <c r="AI1" s="51"/>
      <c r="AJ1" s="52"/>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row>
    <row r="2" spans="1:68" ht="24" customHeight="1" x14ac:dyDescent="0.3">
      <c r="A2" s="53"/>
      <c r="B2" s="54"/>
      <c r="C2" s="54"/>
      <c r="D2" s="54"/>
      <c r="E2" s="54"/>
      <c r="F2" s="54"/>
      <c r="G2" s="54"/>
      <c r="H2" s="54"/>
      <c r="I2" s="54"/>
      <c r="J2" s="54"/>
      <c r="K2" s="54"/>
      <c r="L2" s="54"/>
      <c r="M2" s="54"/>
      <c r="N2" s="54"/>
      <c r="O2" s="54"/>
      <c r="P2" s="54"/>
      <c r="Q2" s="54"/>
      <c r="R2" s="54"/>
      <c r="S2" s="54"/>
      <c r="T2" s="54"/>
      <c r="U2" s="54"/>
      <c r="V2" s="54"/>
      <c r="W2" s="54"/>
      <c r="X2" s="54"/>
      <c r="Y2" s="54"/>
      <c r="Z2" s="54"/>
      <c r="AA2" s="54"/>
      <c r="AB2" s="54"/>
      <c r="AC2" s="54"/>
      <c r="AD2" s="54"/>
      <c r="AE2" s="54"/>
      <c r="AF2" s="54"/>
      <c r="AG2" s="54"/>
      <c r="AH2" s="54"/>
      <c r="AI2" s="54"/>
      <c r="AJ2" s="55"/>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row>
    <row r="3" spans="1:68" x14ac:dyDescent="0.3">
      <c r="A3" s="3"/>
      <c r="B3" s="4"/>
      <c r="C3" s="3"/>
      <c r="D3" s="3"/>
      <c r="E3" s="1"/>
      <c r="F3" s="5"/>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row>
    <row r="4" spans="1:68" ht="26.25" customHeight="1" x14ac:dyDescent="0.3">
      <c r="A4" s="42" t="s">
        <v>1</v>
      </c>
      <c r="B4" s="43"/>
      <c r="C4" s="56" t="s">
        <v>260</v>
      </c>
      <c r="D4" s="57"/>
      <c r="E4" s="57"/>
      <c r="F4" s="57"/>
      <c r="G4" s="57"/>
      <c r="H4" s="57"/>
      <c r="I4" s="57"/>
      <c r="J4" s="57"/>
      <c r="K4" s="57"/>
      <c r="L4" s="57"/>
      <c r="M4" s="57"/>
      <c r="N4" s="58"/>
      <c r="O4" s="59"/>
      <c r="P4" s="59"/>
      <c r="Q4" s="59"/>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row>
    <row r="5" spans="1:68" ht="30" customHeight="1" x14ac:dyDescent="0.3">
      <c r="A5" s="42" t="s">
        <v>3</v>
      </c>
      <c r="B5" s="43"/>
      <c r="C5" s="56" t="s">
        <v>261</v>
      </c>
      <c r="D5" s="57"/>
      <c r="E5" s="57"/>
      <c r="F5" s="57"/>
      <c r="G5" s="57"/>
      <c r="H5" s="57"/>
      <c r="I5" s="57"/>
      <c r="J5" s="57"/>
      <c r="K5" s="57"/>
      <c r="L5" s="57"/>
      <c r="M5" s="57"/>
      <c r="N5" s="58"/>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row>
    <row r="6" spans="1:68" ht="49.5" customHeight="1" x14ac:dyDescent="0.3">
      <c r="A6" s="42" t="s">
        <v>5</v>
      </c>
      <c r="B6" s="43"/>
      <c r="C6" s="44" t="s">
        <v>262</v>
      </c>
      <c r="D6" s="45"/>
      <c r="E6" s="45"/>
      <c r="F6" s="45"/>
      <c r="G6" s="45"/>
      <c r="H6" s="45"/>
      <c r="I6" s="45"/>
      <c r="J6" s="45"/>
      <c r="K6" s="45"/>
      <c r="L6" s="45"/>
      <c r="M6" s="45"/>
      <c r="N6" s="46"/>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row>
    <row r="7" spans="1:68" x14ac:dyDescent="0.3">
      <c r="A7" s="47" t="s">
        <v>7</v>
      </c>
      <c r="B7" s="48"/>
      <c r="C7" s="48"/>
      <c r="D7" s="48"/>
      <c r="E7" s="48"/>
      <c r="F7" s="48"/>
      <c r="G7" s="49"/>
      <c r="H7" s="47" t="s">
        <v>8</v>
      </c>
      <c r="I7" s="48"/>
      <c r="J7" s="48"/>
      <c r="K7" s="48"/>
      <c r="L7" s="48"/>
      <c r="M7" s="48"/>
      <c r="N7" s="49"/>
      <c r="O7" s="47" t="s">
        <v>9</v>
      </c>
      <c r="P7" s="48"/>
      <c r="Q7" s="48"/>
      <c r="R7" s="48"/>
      <c r="S7" s="48"/>
      <c r="T7" s="48"/>
      <c r="U7" s="48"/>
      <c r="V7" s="48"/>
      <c r="W7" s="49"/>
      <c r="X7" s="47" t="s">
        <v>10</v>
      </c>
      <c r="Y7" s="48"/>
      <c r="Z7" s="48"/>
      <c r="AA7" s="48"/>
      <c r="AB7" s="48"/>
      <c r="AC7" s="48"/>
      <c r="AD7" s="49"/>
      <c r="AE7" s="47" t="s">
        <v>11</v>
      </c>
      <c r="AF7" s="48"/>
      <c r="AG7" s="48"/>
      <c r="AH7" s="48"/>
      <c r="AI7" s="48"/>
      <c r="AJ7" s="49"/>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row>
    <row r="8" spans="1:68" ht="16.5" customHeight="1" x14ac:dyDescent="0.3">
      <c r="A8" s="68" t="s">
        <v>12</v>
      </c>
      <c r="B8" s="70" t="s">
        <v>13</v>
      </c>
      <c r="C8" s="61" t="s">
        <v>14</v>
      </c>
      <c r="D8" s="61" t="s">
        <v>15</v>
      </c>
      <c r="E8" s="71" t="s">
        <v>16</v>
      </c>
      <c r="F8" s="60" t="s">
        <v>17</v>
      </c>
      <c r="G8" s="61" t="s">
        <v>18</v>
      </c>
      <c r="H8" s="72" t="s">
        <v>19</v>
      </c>
      <c r="I8" s="64" t="s">
        <v>20</v>
      </c>
      <c r="J8" s="60" t="s">
        <v>21</v>
      </c>
      <c r="K8" s="60" t="s">
        <v>22</v>
      </c>
      <c r="L8" s="62" t="s">
        <v>23</v>
      </c>
      <c r="M8" s="64" t="s">
        <v>20</v>
      </c>
      <c r="N8" s="61" t="s">
        <v>24</v>
      </c>
      <c r="O8" s="66" t="s">
        <v>25</v>
      </c>
      <c r="P8" s="65" t="s">
        <v>26</v>
      </c>
      <c r="Q8" s="60" t="s">
        <v>27</v>
      </c>
      <c r="R8" s="65" t="s">
        <v>28</v>
      </c>
      <c r="S8" s="65"/>
      <c r="T8" s="65"/>
      <c r="U8" s="65"/>
      <c r="V8" s="65"/>
      <c r="W8" s="65"/>
      <c r="X8" s="73" t="s">
        <v>29</v>
      </c>
      <c r="Y8" s="73" t="s">
        <v>30</v>
      </c>
      <c r="Z8" s="73" t="s">
        <v>20</v>
      </c>
      <c r="AA8" s="73" t="s">
        <v>31</v>
      </c>
      <c r="AB8" s="73" t="s">
        <v>20</v>
      </c>
      <c r="AC8" s="73" t="s">
        <v>32</v>
      </c>
      <c r="AD8" s="66" t="s">
        <v>33</v>
      </c>
      <c r="AE8" s="65" t="s">
        <v>11</v>
      </c>
      <c r="AF8" s="65" t="s">
        <v>34</v>
      </c>
      <c r="AG8" s="65" t="s">
        <v>35</v>
      </c>
      <c r="AH8" s="65" t="s">
        <v>36</v>
      </c>
      <c r="AI8" s="65" t="s">
        <v>37</v>
      </c>
      <c r="AJ8" s="65" t="s">
        <v>38</v>
      </c>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row>
    <row r="9" spans="1:68" s="8" customFormat="1" ht="94.5" customHeight="1" x14ac:dyDescent="0.25">
      <c r="A9" s="69"/>
      <c r="B9" s="70"/>
      <c r="C9" s="65"/>
      <c r="D9" s="65"/>
      <c r="E9" s="70"/>
      <c r="F9" s="61"/>
      <c r="G9" s="65"/>
      <c r="H9" s="61"/>
      <c r="I9" s="63"/>
      <c r="J9" s="61"/>
      <c r="K9" s="61"/>
      <c r="L9" s="63"/>
      <c r="M9" s="63"/>
      <c r="N9" s="65"/>
      <c r="O9" s="67"/>
      <c r="P9" s="65"/>
      <c r="Q9" s="61"/>
      <c r="R9" s="6" t="s">
        <v>39</v>
      </c>
      <c r="S9" s="6" t="s">
        <v>40</v>
      </c>
      <c r="T9" s="6" t="s">
        <v>41</v>
      </c>
      <c r="U9" s="6" t="s">
        <v>42</v>
      </c>
      <c r="V9" s="6" t="s">
        <v>43</v>
      </c>
      <c r="W9" s="6" t="s">
        <v>44</v>
      </c>
      <c r="X9" s="73"/>
      <c r="Y9" s="73"/>
      <c r="Z9" s="73"/>
      <c r="AA9" s="73"/>
      <c r="AB9" s="73"/>
      <c r="AC9" s="73"/>
      <c r="AD9" s="67"/>
      <c r="AE9" s="65"/>
      <c r="AF9" s="65"/>
      <c r="AG9" s="65"/>
      <c r="AH9" s="65"/>
      <c r="AI9" s="65"/>
      <c r="AJ9" s="65"/>
      <c r="AK9" s="7"/>
      <c r="AL9" s="7"/>
      <c r="AM9" s="7"/>
      <c r="AN9" s="7"/>
      <c r="AO9" s="7"/>
      <c r="AP9" s="7"/>
      <c r="AQ9" s="7"/>
      <c r="AR9" s="7"/>
      <c r="AS9" s="7"/>
      <c r="AT9" s="7"/>
      <c r="AU9" s="7"/>
      <c r="AV9" s="7"/>
      <c r="AW9" s="7"/>
      <c r="AX9" s="7"/>
      <c r="AY9" s="7"/>
      <c r="AZ9" s="7"/>
      <c r="BA9" s="7"/>
      <c r="BB9" s="7"/>
      <c r="BC9" s="7"/>
      <c r="BD9" s="7"/>
      <c r="BE9" s="7"/>
      <c r="BF9" s="7"/>
      <c r="BG9" s="7"/>
      <c r="BH9" s="7"/>
      <c r="BI9" s="7"/>
      <c r="BJ9" s="7"/>
      <c r="BK9" s="7"/>
      <c r="BL9" s="7"/>
      <c r="BM9" s="7"/>
      <c r="BN9" s="7"/>
      <c r="BO9" s="7"/>
      <c r="BP9" s="7"/>
    </row>
    <row r="10" spans="1:68" s="23" customFormat="1" ht="167.25" customHeight="1" x14ac:dyDescent="0.25">
      <c r="A10" s="80">
        <v>1</v>
      </c>
      <c r="B10" s="83" t="s">
        <v>45</v>
      </c>
      <c r="C10" s="83" t="s">
        <v>263</v>
      </c>
      <c r="D10" s="83" t="s">
        <v>264</v>
      </c>
      <c r="E10" s="86" t="s">
        <v>265</v>
      </c>
      <c r="F10" s="83" t="s">
        <v>49</v>
      </c>
      <c r="G10" s="89">
        <v>9111</v>
      </c>
      <c r="H10" s="92" t="str">
        <f>IF(G10&lt;=0,"",IF(G10&lt;=2,"Muy Baja",IF(G10&lt;=24,"Baja",IF(G10&lt;=500,"Media",IF(G10&lt;=5000,"Alta","Muy Alta")))))</f>
        <v>Muy Alta</v>
      </c>
      <c r="I10" s="77">
        <f>IF(H10="","",IF(H10="Muy Baja",0.2,IF(H10="Baja",0.4,IF(H10="Media",0.6,IF(H10="Alta",0.8,IF(H10="Muy Alta",1,))))))</f>
        <v>1</v>
      </c>
      <c r="J10" s="95" t="s">
        <v>171</v>
      </c>
      <c r="K10" s="77" t="str">
        <f>IF(NOT(ISERROR(MATCH(J10,'[13]Tabla Impacto'!$B$221:$B$223,0))),'[13]Tabla Impacto'!$F$223&amp;"Por favor no seleccionar los criterios de impacto(Afectación Económica o presupuestal y Pérdida Reputacional)",J10)</f>
        <v xml:space="preserve">     El riesgo afecta la imagen de la entidad internamente, de conocimiento general, nivel interno, de junta dircetiva y accionistas y/o de provedores</v>
      </c>
      <c r="L10" s="92" t="str">
        <f>IF(OR(K10='[13]Tabla Impacto'!$C$11,K10='[13]Tabla Impacto'!$D$11),"Leve",IF(OR(K10='[13]Tabla Impacto'!$C$12,K10='[13]Tabla Impacto'!$D$12),"Menor",IF(OR(K10='[13]Tabla Impacto'!$C$13,K10='[13]Tabla Impacto'!$D$13),"Moderado",IF(OR(K10='[13]Tabla Impacto'!$C$14,K10='[13]Tabla Impacto'!$D$14),"Mayor",IF(OR(K10='[13]Tabla Impacto'!$C$15,K10='[13]Tabla Impacto'!$D$15),"Catastrófico","")))))</f>
        <v>Menor</v>
      </c>
      <c r="M10" s="77">
        <f>IF(L10="","",IF(L10="Leve",0.2,IF(L10="Menor",0.4,IF(L10="Moderado",0.6,IF(L10="Mayor",0.8,IF(L10="Catastrófico",1,))))))</f>
        <v>0.4</v>
      </c>
      <c r="N10" s="74" t="str">
        <f>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Alto</v>
      </c>
      <c r="O10" s="9">
        <v>1</v>
      </c>
      <c r="P10" s="10" t="s">
        <v>266</v>
      </c>
      <c r="Q10" s="11" t="str">
        <f>IF(OR(R10="Preventivo",R10="Detectivo"),"Probabilidad",IF(R10="Correctivo","Impacto",""))</f>
        <v>Probabilidad</v>
      </c>
      <c r="R10" s="12" t="s">
        <v>52</v>
      </c>
      <c r="S10" s="12" t="s">
        <v>53</v>
      </c>
      <c r="T10" s="13" t="str">
        <f>IF(AND(R10="Preventivo",S10="Automático"),"50%",IF(AND(R10="Preventivo",S10="Manual"),"40%",IF(AND(R10="Detectivo",S10="Automático"),"40%",IF(AND(R10="Detectivo",S10="Manual"),"30%",IF(AND(R10="Correctivo",S10="Automático"),"35%",IF(AND(R10="Correctivo",S10="Manual"),"25%",""))))))</f>
        <v>40%</v>
      </c>
      <c r="U10" s="12" t="s">
        <v>54</v>
      </c>
      <c r="V10" s="12" t="s">
        <v>55</v>
      </c>
      <c r="W10" s="12" t="s">
        <v>56</v>
      </c>
      <c r="X10" s="14">
        <f>IFERROR(IF(Q10="Probabilidad",(I10-(+I10*T10)),IF(Q10="Impacto",I10,"")),"")</f>
        <v>0.6</v>
      </c>
      <c r="Y10" s="15" t="str">
        <f>IFERROR(IF(X10="","",IF(X10&lt;=0.2,"Muy Baja",IF(X10&lt;=0.4,"Baja",IF(X10&lt;=0.6,"Media",IF(X10&lt;=0.8,"Alta","Muy Alta"))))),"")</f>
        <v>Media</v>
      </c>
      <c r="Z10" s="16">
        <f>+X10</f>
        <v>0.6</v>
      </c>
      <c r="AA10" s="15" t="str">
        <f>IFERROR(IF(AB10="","",IF(AB10&lt;=0.2,"Leve",IF(AB10&lt;=0.4,"Menor",IF(AB10&lt;=0.6,"Moderado",IF(AB10&lt;=0.8,"Mayor","Catastrófico"))))),"")</f>
        <v>Menor</v>
      </c>
      <c r="AB10" s="16">
        <f>IFERROR(IF(Q10="Impacto",(M10-(+M10*T10)),IF(Q10="Probabilidad",M10,"")),"")</f>
        <v>0.4</v>
      </c>
      <c r="AC10" s="17" t="str">
        <f>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Moderado</v>
      </c>
      <c r="AD10" s="18" t="s">
        <v>69</v>
      </c>
      <c r="AE10" s="19" t="s">
        <v>267</v>
      </c>
      <c r="AF10" s="21" t="s">
        <v>268</v>
      </c>
      <c r="AG10" s="24">
        <v>45076</v>
      </c>
      <c r="AH10" s="24">
        <v>45291</v>
      </c>
      <c r="AI10" s="19" t="s">
        <v>59</v>
      </c>
      <c r="AJ10" s="21" t="s">
        <v>60</v>
      </c>
      <c r="AK10" s="22"/>
      <c r="AL10" s="22"/>
      <c r="AM10" s="22"/>
      <c r="AN10" s="22"/>
      <c r="AO10" s="22"/>
      <c r="AP10" s="22"/>
      <c r="AQ10" s="22"/>
      <c r="AR10" s="22"/>
      <c r="AS10" s="22"/>
      <c r="AT10" s="22"/>
      <c r="AU10" s="22"/>
      <c r="AV10" s="22"/>
      <c r="AW10" s="22"/>
      <c r="AX10" s="22"/>
      <c r="AY10" s="22"/>
      <c r="AZ10" s="22"/>
      <c r="BA10" s="22"/>
      <c r="BB10" s="22"/>
      <c r="BC10" s="22"/>
      <c r="BD10" s="22"/>
      <c r="BE10" s="22"/>
      <c r="BF10" s="22"/>
      <c r="BG10" s="22"/>
      <c r="BH10" s="22"/>
      <c r="BI10" s="22"/>
      <c r="BJ10" s="22"/>
      <c r="BK10" s="22"/>
      <c r="BL10" s="22"/>
      <c r="BM10" s="22"/>
      <c r="BN10" s="22"/>
      <c r="BO10" s="22"/>
      <c r="BP10" s="22"/>
    </row>
    <row r="11" spans="1:68" ht="151.5" customHeight="1" x14ac:dyDescent="0.3">
      <c r="A11" s="81"/>
      <c r="B11" s="84"/>
      <c r="C11" s="84"/>
      <c r="D11" s="84"/>
      <c r="E11" s="87"/>
      <c r="F11" s="84"/>
      <c r="G11" s="90"/>
      <c r="H11" s="93"/>
      <c r="I11" s="78"/>
      <c r="J11" s="96"/>
      <c r="K11" s="78">
        <f ca="1">IF(NOT(ISERROR(MATCH(J11,_xlfn.ANCHORARRAY(E22),0))),I24&amp;"Por favor no seleccionar los criterios de impacto",J11)</f>
        <v>0</v>
      </c>
      <c r="L11" s="93"/>
      <c r="M11" s="78"/>
      <c r="N11" s="75"/>
      <c r="O11" s="9">
        <v>2</v>
      </c>
      <c r="P11" s="10" t="s">
        <v>269</v>
      </c>
      <c r="Q11" s="11" t="str">
        <f>IF(OR(R11="Preventivo",R11="Detectivo"),"Probabilidad",IF(R11="Correctivo","Impacto",""))</f>
        <v>Probabilidad</v>
      </c>
      <c r="R11" s="12" t="s">
        <v>52</v>
      </c>
      <c r="S11" s="12" t="s">
        <v>53</v>
      </c>
      <c r="T11" s="13" t="str">
        <f t="shared" ref="T11:T15" si="0">IF(AND(R11="Preventivo",S11="Automático"),"50%",IF(AND(R11="Preventivo",S11="Manual"),"40%",IF(AND(R11="Detectivo",S11="Automático"),"40%",IF(AND(R11="Detectivo",S11="Manual"),"30%",IF(AND(R11="Correctivo",S11="Automático"),"35%",IF(AND(R11="Correctivo",S11="Manual"),"25%",""))))))</f>
        <v>40%</v>
      </c>
      <c r="U11" s="12" t="s">
        <v>54</v>
      </c>
      <c r="V11" s="12" t="s">
        <v>55</v>
      </c>
      <c r="W11" s="12" t="s">
        <v>56</v>
      </c>
      <c r="X11" s="14">
        <f>IFERROR(IF(AND(Q10="Probabilidad",Q11="Probabilidad"),(Z10-(+Z10*T11)),IF(Q11="Probabilidad",(I10-(+I10*T11)),IF(Q11="Impacto",Z10,""))),"")</f>
        <v>0.36</v>
      </c>
      <c r="Y11" s="15" t="str">
        <f t="shared" ref="Y11:Y69" si="1">IFERROR(IF(X11="","",IF(X11&lt;=0.2,"Muy Baja",IF(X11&lt;=0.4,"Baja",IF(X11&lt;=0.6,"Media",IF(X11&lt;=0.8,"Alta","Muy Alta"))))),"")</f>
        <v>Baja</v>
      </c>
      <c r="Z11" s="16">
        <f t="shared" ref="Z11:Z15" si="2">+X11</f>
        <v>0.36</v>
      </c>
      <c r="AA11" s="15" t="str">
        <f t="shared" ref="AA11:AA69" si="3">IFERROR(IF(AB11="","",IF(AB11&lt;=0.2,"Leve",IF(AB11&lt;=0.4,"Menor",IF(AB11&lt;=0.6,"Moderado",IF(AB11&lt;=0.8,"Mayor","Catastrófico"))))),"")</f>
        <v>Menor</v>
      </c>
      <c r="AB11" s="16">
        <f>IFERROR(IF(AND(Q10="Impacto",Q11="Impacto"),(AB10-(+AB10*T11)),IF(Q11="Impacto",($M$10-(+$M$10*T11)),IF(Q11="Probabilidad",AB10,""))),"")</f>
        <v>0.4</v>
      </c>
      <c r="AC11" s="17" t="str">
        <f t="shared" ref="AC11:AC15" si="4">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Moderado</v>
      </c>
      <c r="AD11" s="18" t="s">
        <v>69</v>
      </c>
      <c r="AE11" s="19" t="s">
        <v>270</v>
      </c>
      <c r="AF11" s="21" t="s">
        <v>268</v>
      </c>
      <c r="AG11" s="20">
        <v>45084</v>
      </c>
      <c r="AH11" s="24">
        <v>45291</v>
      </c>
      <c r="AI11" s="19" t="s">
        <v>59</v>
      </c>
      <c r="AJ11" s="21" t="s">
        <v>60</v>
      </c>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row>
    <row r="12" spans="1:68" ht="151.5" customHeight="1" x14ac:dyDescent="0.3">
      <c r="A12" s="81"/>
      <c r="B12" s="84"/>
      <c r="C12" s="84"/>
      <c r="D12" s="84"/>
      <c r="E12" s="87"/>
      <c r="F12" s="84"/>
      <c r="G12" s="90"/>
      <c r="H12" s="93"/>
      <c r="I12" s="78"/>
      <c r="J12" s="96"/>
      <c r="K12" s="78">
        <f ca="1">IF(NOT(ISERROR(MATCH(J12,_xlfn.ANCHORARRAY(E23),0))),I25&amp;"Por favor no seleccionar los criterios de impacto",J12)</f>
        <v>0</v>
      </c>
      <c r="L12" s="93"/>
      <c r="M12" s="78"/>
      <c r="N12" s="75"/>
      <c r="O12" s="9">
        <v>3</v>
      </c>
      <c r="P12" s="25"/>
      <c r="Q12" s="11" t="str">
        <f>IF(OR(R12="Preventivo",R12="Detectivo"),"Probabilidad",IF(R12="Correctivo","Impacto",""))</f>
        <v/>
      </c>
      <c r="R12" s="12"/>
      <c r="S12" s="12"/>
      <c r="T12" s="13" t="str">
        <f t="shared" si="0"/>
        <v/>
      </c>
      <c r="U12" s="12"/>
      <c r="V12" s="12"/>
      <c r="W12" s="12"/>
      <c r="X12" s="14" t="str">
        <f>IFERROR(IF(AND(Q11="Probabilidad",Q12="Probabilidad"),(Z11-(+Z11*T12)),IF(AND(Q11="Impacto",Q12="Probabilidad"),(Z10-(+Z10*T12)),IF(Q12="Impacto",Z11,""))),"")</f>
        <v/>
      </c>
      <c r="Y12" s="15" t="str">
        <f t="shared" si="1"/>
        <v/>
      </c>
      <c r="Z12" s="16" t="str">
        <f t="shared" si="2"/>
        <v/>
      </c>
      <c r="AA12" s="15" t="str">
        <f t="shared" si="3"/>
        <v/>
      </c>
      <c r="AB12" s="16" t="str">
        <f>IFERROR(IF(AND(Q11="Impacto",Q12="Impacto"),(AB11-(+AB11*T12)),IF(AND(Q11="Probabilidad",Q12="Impacto"),(AB10-(+AB10*T12)),IF(Q12="Probabilidad",AB11,""))),"")</f>
        <v/>
      </c>
      <c r="AC12" s="17" t="str">
        <f t="shared" si="4"/>
        <v/>
      </c>
      <c r="AD12" s="18"/>
      <c r="AE12" s="19"/>
      <c r="AF12" s="21"/>
      <c r="AG12" s="24"/>
      <c r="AH12" s="24"/>
      <c r="AI12" s="19"/>
      <c r="AJ12" s="2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row>
    <row r="13" spans="1:68" ht="151.5" customHeight="1" x14ac:dyDescent="0.3">
      <c r="A13" s="81"/>
      <c r="B13" s="84"/>
      <c r="C13" s="84"/>
      <c r="D13" s="84"/>
      <c r="E13" s="87"/>
      <c r="F13" s="84"/>
      <c r="G13" s="90"/>
      <c r="H13" s="93"/>
      <c r="I13" s="78"/>
      <c r="J13" s="96"/>
      <c r="K13" s="78">
        <f ca="1">IF(NOT(ISERROR(MATCH(J13,_xlfn.ANCHORARRAY(E24),0))),I26&amp;"Por favor no seleccionar los criterios de impacto",J13)</f>
        <v>0</v>
      </c>
      <c r="L13" s="93"/>
      <c r="M13" s="78"/>
      <c r="N13" s="75"/>
      <c r="O13" s="9">
        <v>4</v>
      </c>
      <c r="P13" s="10"/>
      <c r="Q13" s="11" t="str">
        <f t="shared" ref="Q13:Q15" si="5">IF(OR(R13="Preventivo",R13="Detectivo"),"Probabilidad",IF(R13="Correctivo","Impacto",""))</f>
        <v/>
      </c>
      <c r="R13" s="12"/>
      <c r="S13" s="12"/>
      <c r="T13" s="13" t="str">
        <f t="shared" si="0"/>
        <v/>
      </c>
      <c r="U13" s="12"/>
      <c r="V13" s="12"/>
      <c r="W13" s="12"/>
      <c r="X13" s="14" t="str">
        <f t="shared" ref="X13:X15" si="6">IFERROR(IF(AND(Q12="Probabilidad",Q13="Probabilidad"),(Z12-(+Z12*T13)),IF(AND(Q12="Impacto",Q13="Probabilidad"),(Z11-(+Z11*T13)),IF(Q13="Impacto",Z12,""))),"")</f>
        <v/>
      </c>
      <c r="Y13" s="15" t="str">
        <f t="shared" si="1"/>
        <v/>
      </c>
      <c r="Z13" s="16" t="str">
        <f t="shared" si="2"/>
        <v/>
      </c>
      <c r="AA13" s="15" t="str">
        <f t="shared" si="3"/>
        <v/>
      </c>
      <c r="AB13" s="16" t="str">
        <f t="shared" ref="AB13:AB15" si="7">IFERROR(IF(AND(Q12="Impacto",Q13="Impacto"),(AB12-(+AB12*T13)),IF(AND(Q12="Probabilidad",Q13="Impacto"),(AB11-(+AB11*T13)),IF(Q13="Probabilidad",AB12,""))),"")</f>
        <v/>
      </c>
      <c r="AC13" s="17" t="str">
        <f>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
      </c>
      <c r="AD13" s="18"/>
      <c r="AE13" s="19"/>
      <c r="AF13" s="21"/>
      <c r="AG13" s="24"/>
      <c r="AH13" s="24"/>
      <c r="AI13" s="19"/>
      <c r="AJ13" s="2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row>
    <row r="14" spans="1:68" ht="151.5" customHeight="1" x14ac:dyDescent="0.3">
      <c r="A14" s="81"/>
      <c r="B14" s="84"/>
      <c r="C14" s="84"/>
      <c r="D14" s="84"/>
      <c r="E14" s="87"/>
      <c r="F14" s="84"/>
      <c r="G14" s="90"/>
      <c r="H14" s="93"/>
      <c r="I14" s="78"/>
      <c r="J14" s="96"/>
      <c r="K14" s="78">
        <f ca="1">IF(NOT(ISERROR(MATCH(J14,_xlfn.ANCHORARRAY(E25),0))),I27&amp;"Por favor no seleccionar los criterios de impacto",J14)</f>
        <v>0</v>
      </c>
      <c r="L14" s="93"/>
      <c r="M14" s="78"/>
      <c r="N14" s="75"/>
      <c r="O14" s="9">
        <v>5</v>
      </c>
      <c r="P14" s="10"/>
      <c r="Q14" s="11" t="str">
        <f t="shared" si="5"/>
        <v/>
      </c>
      <c r="R14" s="12"/>
      <c r="S14" s="12"/>
      <c r="T14" s="13" t="str">
        <f t="shared" si="0"/>
        <v/>
      </c>
      <c r="U14" s="12"/>
      <c r="V14" s="12"/>
      <c r="W14" s="12"/>
      <c r="X14" s="14" t="str">
        <f t="shared" si="6"/>
        <v/>
      </c>
      <c r="Y14" s="15" t="str">
        <f t="shared" si="1"/>
        <v/>
      </c>
      <c r="Z14" s="16" t="str">
        <f t="shared" si="2"/>
        <v/>
      </c>
      <c r="AA14" s="15" t="str">
        <f t="shared" si="3"/>
        <v/>
      </c>
      <c r="AB14" s="16" t="str">
        <f t="shared" si="7"/>
        <v/>
      </c>
      <c r="AC14" s="17" t="str">
        <f t="shared" si="4"/>
        <v/>
      </c>
      <c r="AD14" s="18"/>
      <c r="AE14" s="19"/>
      <c r="AF14" s="21"/>
      <c r="AG14" s="24"/>
      <c r="AH14" s="24"/>
      <c r="AI14" s="19"/>
      <c r="AJ14" s="2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row>
    <row r="15" spans="1:68" ht="151.5" customHeight="1" x14ac:dyDescent="0.3">
      <c r="A15" s="82"/>
      <c r="B15" s="85"/>
      <c r="C15" s="85"/>
      <c r="D15" s="85"/>
      <c r="E15" s="88"/>
      <c r="F15" s="85"/>
      <c r="G15" s="91"/>
      <c r="H15" s="94"/>
      <c r="I15" s="79"/>
      <c r="J15" s="97"/>
      <c r="K15" s="79">
        <f ca="1">IF(NOT(ISERROR(MATCH(J15,_xlfn.ANCHORARRAY(E26),0))),I28&amp;"Por favor no seleccionar los criterios de impacto",J15)</f>
        <v>0</v>
      </c>
      <c r="L15" s="94"/>
      <c r="M15" s="79"/>
      <c r="N15" s="76"/>
      <c r="O15" s="9">
        <v>6</v>
      </c>
      <c r="P15" s="10"/>
      <c r="Q15" s="11" t="str">
        <f t="shared" si="5"/>
        <v/>
      </c>
      <c r="R15" s="12"/>
      <c r="S15" s="12"/>
      <c r="T15" s="13" t="str">
        <f t="shared" si="0"/>
        <v/>
      </c>
      <c r="U15" s="12"/>
      <c r="V15" s="12"/>
      <c r="W15" s="12"/>
      <c r="X15" s="14" t="str">
        <f t="shared" si="6"/>
        <v/>
      </c>
      <c r="Y15" s="15" t="str">
        <f t="shared" si="1"/>
        <v/>
      </c>
      <c r="Z15" s="16" t="str">
        <f t="shared" si="2"/>
        <v/>
      </c>
      <c r="AA15" s="15" t="str">
        <f t="shared" si="3"/>
        <v/>
      </c>
      <c r="AB15" s="16" t="str">
        <f t="shared" si="7"/>
        <v/>
      </c>
      <c r="AC15" s="17" t="str">
        <f t="shared" si="4"/>
        <v/>
      </c>
      <c r="AD15" s="18"/>
      <c r="AE15" s="19"/>
      <c r="AF15" s="21"/>
      <c r="AG15" s="24"/>
      <c r="AH15" s="24"/>
      <c r="AI15" s="19"/>
      <c r="AJ15" s="2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row>
    <row r="16" spans="1:68" ht="151.5" customHeight="1" x14ac:dyDescent="0.3">
      <c r="A16" s="80">
        <v>2</v>
      </c>
      <c r="B16" s="83" t="s">
        <v>64</v>
      </c>
      <c r="C16" s="83" t="s">
        <v>263</v>
      </c>
      <c r="D16" s="83" t="s">
        <v>271</v>
      </c>
      <c r="E16" s="86" t="s">
        <v>272</v>
      </c>
      <c r="F16" s="83" t="s">
        <v>49</v>
      </c>
      <c r="G16" s="89">
        <v>1</v>
      </c>
      <c r="H16" s="92" t="str">
        <f>IF(G16&lt;=0,"",IF(G16&lt;=2,"Muy Baja",IF(G16&lt;=24,"Baja",IF(G16&lt;=500,"Media",IF(G16&lt;=5000,"Alta","Muy Alta")))))</f>
        <v>Muy Baja</v>
      </c>
      <c r="I16" s="77">
        <f>IF(H16="","",IF(H16="Muy Baja",0.2,IF(H16="Baja",0.4,IF(H16="Media",0.6,IF(H16="Alta",0.8,IF(H16="Muy Alta",1,))))))</f>
        <v>0.2</v>
      </c>
      <c r="J16" s="95" t="s">
        <v>171</v>
      </c>
      <c r="K16" s="77" t="str">
        <f>IF(NOT(ISERROR(MATCH(J16,'[13]Tabla Impacto'!$B$221:$B$223,0))),'[13]Tabla Impacto'!$F$223&amp;"Por favor no seleccionar los criterios de impacto(Afectación Económica o presupuestal y Pérdida Reputacional)",J16)</f>
        <v xml:space="preserve">     El riesgo afecta la imagen de la entidad internamente, de conocimiento general, nivel interno, de junta dircetiva y accionistas y/o de provedores</v>
      </c>
      <c r="L16" s="92" t="str">
        <f>IF(OR(K16='[13]Tabla Impacto'!$C$11,K16='[13]Tabla Impacto'!$D$11),"Leve",IF(OR(K16='[13]Tabla Impacto'!$C$12,K16='[13]Tabla Impacto'!$D$12),"Menor",IF(OR(K16='[13]Tabla Impacto'!$C$13,K16='[13]Tabla Impacto'!$D$13),"Moderado",IF(OR(K16='[13]Tabla Impacto'!$C$14,K16='[13]Tabla Impacto'!$D$14),"Mayor",IF(OR(K16='[13]Tabla Impacto'!$C$15,K16='[13]Tabla Impacto'!$D$15),"Catastrófico","")))))</f>
        <v>Menor</v>
      </c>
      <c r="M16" s="77">
        <f>IF(L16="","",IF(L16="Leve",0.2,IF(L16="Menor",0.4,IF(L16="Moderado",0.6,IF(L16="Mayor",0.8,IF(L16="Catastrófico",1,))))))</f>
        <v>0.4</v>
      </c>
      <c r="N16" s="74" t="str">
        <f>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Bajo</v>
      </c>
      <c r="O16" s="9">
        <v>1</v>
      </c>
      <c r="P16" s="10" t="s">
        <v>273</v>
      </c>
      <c r="Q16" s="11" t="str">
        <f>IF(OR(R16="Preventivo",R16="Detectivo"),"Probabilidad",IF(R16="Correctivo","Impacto",""))</f>
        <v>Impacto</v>
      </c>
      <c r="R16" s="12" t="s">
        <v>274</v>
      </c>
      <c r="S16" s="12" t="s">
        <v>53</v>
      </c>
      <c r="T16" s="13" t="str">
        <f>IF(AND(R16="Preventivo",S16="Automático"),"50%",IF(AND(R16="Preventivo",S16="Manual"),"40%",IF(AND(R16="Detectivo",S16="Automático"),"40%",IF(AND(R16="Detectivo",S16="Manual"),"30%",IF(AND(R16="Correctivo",S16="Automático"),"35%",IF(AND(R16="Correctivo",S16="Manual"),"25%",""))))))</f>
        <v>25%</v>
      </c>
      <c r="U16" s="12" t="s">
        <v>54</v>
      </c>
      <c r="V16" s="12" t="s">
        <v>55</v>
      </c>
      <c r="W16" s="12" t="s">
        <v>56</v>
      </c>
      <c r="X16" s="14">
        <f>IFERROR(IF(Q16="Probabilidad",(I16-(+I16*T16)),IF(Q16="Impacto",I16,"")),"")</f>
        <v>0.2</v>
      </c>
      <c r="Y16" s="15" t="str">
        <f>IFERROR(IF(X16="","",IF(X16&lt;=0.2,"Muy Baja",IF(X16&lt;=0.4,"Baja",IF(X16&lt;=0.6,"Media",IF(X16&lt;=0.8,"Alta","Muy Alta"))))),"")</f>
        <v>Muy Baja</v>
      </c>
      <c r="Z16" s="16">
        <f>+X16</f>
        <v>0.2</v>
      </c>
      <c r="AA16" s="15" t="str">
        <f>IFERROR(IF(AB16="","",IF(AB16&lt;=0.2,"Leve",IF(AB16&lt;=0.4,"Menor",IF(AB16&lt;=0.6,"Moderado",IF(AB16&lt;=0.8,"Mayor","Catastrófico"))))),"")</f>
        <v>Menor</v>
      </c>
      <c r="AB16" s="16">
        <f>IFERROR(IF(Q16="Impacto",(M16-(+M16*T16)),IF(Q16="Probabilidad",M16,"")),"")</f>
        <v>0.30000000000000004</v>
      </c>
      <c r="AC16" s="17" t="str">
        <f>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Bajo</v>
      </c>
      <c r="AD16" s="18" t="s">
        <v>69</v>
      </c>
      <c r="AE16" s="19" t="s">
        <v>275</v>
      </c>
      <c r="AF16" s="21" t="s">
        <v>268</v>
      </c>
      <c r="AG16" s="20" t="s">
        <v>113</v>
      </c>
      <c r="AH16" s="24">
        <v>45291</v>
      </c>
      <c r="AI16" s="19" t="s">
        <v>59</v>
      </c>
      <c r="AJ16" s="21" t="s">
        <v>60</v>
      </c>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row>
    <row r="17" spans="1:68" ht="151.5" customHeight="1" x14ac:dyDescent="0.3">
      <c r="A17" s="81"/>
      <c r="B17" s="84"/>
      <c r="C17" s="84"/>
      <c r="D17" s="84"/>
      <c r="E17" s="87"/>
      <c r="F17" s="84"/>
      <c r="G17" s="90"/>
      <c r="H17" s="93"/>
      <c r="I17" s="78"/>
      <c r="J17" s="96"/>
      <c r="K17" s="78">
        <f ca="1">IF(NOT(ISERROR(MATCH(J17,_xlfn.ANCHORARRAY(E28),0))),I30&amp;"Por favor no seleccionar los criterios de impacto",J17)</f>
        <v>0</v>
      </c>
      <c r="L17" s="93"/>
      <c r="M17" s="78"/>
      <c r="N17" s="75"/>
      <c r="O17" s="9">
        <v>2</v>
      </c>
      <c r="P17" s="10"/>
      <c r="Q17" s="11" t="str">
        <f>IF(OR(R17="Preventivo",R17="Detectivo"),"Probabilidad",IF(R17="Correctivo","Impacto",""))</f>
        <v/>
      </c>
      <c r="R17" s="12"/>
      <c r="S17" s="12"/>
      <c r="T17" s="13" t="str">
        <f t="shared" ref="T17:T21" si="8">IF(AND(R17="Preventivo",S17="Automático"),"50%",IF(AND(R17="Preventivo",S17="Manual"),"40%",IF(AND(R17="Detectivo",S17="Automático"),"40%",IF(AND(R17="Detectivo",S17="Manual"),"30%",IF(AND(R17="Correctivo",S17="Automático"),"35%",IF(AND(R17="Correctivo",S17="Manual"),"25%",""))))))</f>
        <v/>
      </c>
      <c r="U17" s="12"/>
      <c r="V17" s="12"/>
      <c r="W17" s="12"/>
      <c r="X17" s="14" t="str">
        <f>IFERROR(IF(AND(Q16="Probabilidad",Q17="Probabilidad"),(Z16-(+Z16*T17)),IF(Q17="Probabilidad",(I16-(+I16*T17)),IF(Q17="Impacto",Z16,""))),"")</f>
        <v/>
      </c>
      <c r="Y17" s="15" t="str">
        <f t="shared" si="1"/>
        <v/>
      </c>
      <c r="Z17" s="16" t="str">
        <f t="shared" ref="Z17:Z21" si="9">+X17</f>
        <v/>
      </c>
      <c r="AA17" s="15" t="str">
        <f t="shared" si="3"/>
        <v/>
      </c>
      <c r="AB17" s="16" t="str">
        <f>IFERROR(IF(AND(Q16="Impacto",Q17="Impacto"),(AB10-(+AB10*T17)),IF(Q17="Impacto",($M$16-(+$M$16*T17)),IF(Q17="Probabilidad",AB10,""))),"")</f>
        <v/>
      </c>
      <c r="AC17" s="17" t="str">
        <f t="shared" ref="AC17:AC18" si="10">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
      </c>
      <c r="AD17" s="18"/>
      <c r="AE17" s="19"/>
      <c r="AF17" s="21"/>
      <c r="AG17" s="20"/>
      <c r="AH17" s="24"/>
      <c r="AI17" s="19"/>
      <c r="AJ17" s="2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row>
    <row r="18" spans="1:68" ht="151.5" customHeight="1" x14ac:dyDescent="0.3">
      <c r="A18" s="81"/>
      <c r="B18" s="84"/>
      <c r="C18" s="84"/>
      <c r="D18" s="84"/>
      <c r="E18" s="87"/>
      <c r="F18" s="84"/>
      <c r="G18" s="90"/>
      <c r="H18" s="93"/>
      <c r="I18" s="78"/>
      <c r="J18" s="96"/>
      <c r="K18" s="78">
        <f ca="1">IF(NOT(ISERROR(MATCH(J18,_xlfn.ANCHORARRAY(E29),0))),I31&amp;"Por favor no seleccionar los criterios de impacto",J18)</f>
        <v>0</v>
      </c>
      <c r="L18" s="93"/>
      <c r="M18" s="78"/>
      <c r="N18" s="75"/>
      <c r="O18" s="9">
        <v>3</v>
      </c>
      <c r="P18" s="26"/>
      <c r="Q18" s="11" t="str">
        <f>IF(OR(R18="Preventivo",R18="Detectivo"),"Probabilidad",IF(R18="Correctivo","Impacto",""))</f>
        <v/>
      </c>
      <c r="R18" s="12"/>
      <c r="S18" s="12"/>
      <c r="T18" s="13" t="str">
        <f t="shared" si="8"/>
        <v/>
      </c>
      <c r="U18" s="12"/>
      <c r="V18" s="12"/>
      <c r="W18" s="12"/>
      <c r="X18" s="14" t="str">
        <f>IFERROR(IF(AND(Q17="Probabilidad",Q18="Probabilidad"),(Z17-(+Z17*T18)),IF(AND(Q17="Impacto",Q18="Probabilidad"),(Z16-(+Z16*T18)),IF(Q18="Impacto",Z17,""))),"")</f>
        <v/>
      </c>
      <c r="Y18" s="15" t="str">
        <f t="shared" si="1"/>
        <v/>
      </c>
      <c r="Z18" s="16" t="str">
        <f t="shared" si="9"/>
        <v/>
      </c>
      <c r="AA18" s="15" t="str">
        <f t="shared" si="3"/>
        <v/>
      </c>
      <c r="AB18" s="16" t="str">
        <f>IFERROR(IF(AND(Q17="Impacto",Q18="Impacto"),(AB17-(+AB17*T18)),IF(AND(Q17="Probabilidad",Q18="Impacto"),(AB16-(+AB16*T18)),IF(Q18="Probabilidad",AB17,""))),"")</f>
        <v/>
      </c>
      <c r="AC18" s="17" t="str">
        <f t="shared" si="10"/>
        <v/>
      </c>
      <c r="AD18" s="18"/>
      <c r="AE18" s="19"/>
      <c r="AF18" s="21"/>
      <c r="AG18" s="24"/>
      <c r="AH18" s="24"/>
      <c r="AI18" s="19"/>
      <c r="AJ18" s="2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row>
    <row r="19" spans="1:68" ht="151.5" customHeight="1" x14ac:dyDescent="0.3">
      <c r="A19" s="81"/>
      <c r="B19" s="84"/>
      <c r="C19" s="84"/>
      <c r="D19" s="84"/>
      <c r="E19" s="87"/>
      <c r="F19" s="84"/>
      <c r="G19" s="90"/>
      <c r="H19" s="93"/>
      <c r="I19" s="78"/>
      <c r="J19" s="96"/>
      <c r="K19" s="78">
        <f ca="1">IF(NOT(ISERROR(MATCH(J19,_xlfn.ANCHORARRAY(E30),0))),I32&amp;"Por favor no seleccionar los criterios de impacto",J19)</f>
        <v>0</v>
      </c>
      <c r="L19" s="93"/>
      <c r="M19" s="78"/>
      <c r="N19" s="75"/>
      <c r="O19" s="9">
        <v>4</v>
      </c>
      <c r="P19" s="26"/>
      <c r="Q19" s="11" t="str">
        <f t="shared" ref="Q19:Q21" si="11">IF(OR(R19="Preventivo",R19="Detectivo"),"Probabilidad",IF(R19="Correctivo","Impacto",""))</f>
        <v/>
      </c>
      <c r="R19" s="12"/>
      <c r="S19" s="12"/>
      <c r="T19" s="13" t="str">
        <f t="shared" si="8"/>
        <v/>
      </c>
      <c r="U19" s="12"/>
      <c r="V19" s="12"/>
      <c r="W19" s="12"/>
      <c r="X19" s="14" t="str">
        <f t="shared" ref="X19:X21" si="12">IFERROR(IF(AND(Q18="Probabilidad",Q19="Probabilidad"),(Z18-(+Z18*T19)),IF(AND(Q18="Impacto",Q19="Probabilidad"),(Z17-(+Z17*T19)),IF(Q19="Impacto",Z18,""))),"")</f>
        <v/>
      </c>
      <c r="Y19" s="15" t="str">
        <f t="shared" si="1"/>
        <v/>
      </c>
      <c r="Z19" s="16" t="str">
        <f t="shared" si="9"/>
        <v/>
      </c>
      <c r="AA19" s="15" t="str">
        <f t="shared" si="3"/>
        <v/>
      </c>
      <c r="AB19" s="16" t="str">
        <f t="shared" ref="AB19:AB21" si="13">IFERROR(IF(AND(Q18="Impacto",Q19="Impacto"),(AB18-(+AB18*T19)),IF(AND(Q18="Probabilidad",Q19="Impacto"),(AB17-(+AB17*T19)),IF(Q19="Probabilidad",AB18,""))),"")</f>
        <v/>
      </c>
      <c r="AC19" s="17"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18"/>
      <c r="AE19" s="19"/>
      <c r="AF19" s="21"/>
      <c r="AG19" s="24"/>
      <c r="AH19" s="24"/>
      <c r="AI19" s="19"/>
      <c r="AJ19" s="2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row>
    <row r="20" spans="1:68" ht="151.5" customHeight="1" x14ac:dyDescent="0.3">
      <c r="A20" s="81"/>
      <c r="B20" s="84"/>
      <c r="C20" s="84"/>
      <c r="D20" s="84"/>
      <c r="E20" s="87"/>
      <c r="F20" s="84"/>
      <c r="G20" s="90"/>
      <c r="H20" s="93"/>
      <c r="I20" s="78"/>
      <c r="J20" s="96"/>
      <c r="K20" s="78">
        <f ca="1">IF(NOT(ISERROR(MATCH(J20,_xlfn.ANCHORARRAY(E31),0))),I33&amp;"Por favor no seleccionar los criterios de impacto",J20)</f>
        <v>0</v>
      </c>
      <c r="L20" s="93"/>
      <c r="M20" s="78"/>
      <c r="N20" s="75"/>
      <c r="O20" s="9">
        <v>5</v>
      </c>
      <c r="P20" s="10"/>
      <c r="Q20" s="11" t="str">
        <f t="shared" si="11"/>
        <v/>
      </c>
      <c r="R20" s="12"/>
      <c r="S20" s="12"/>
      <c r="T20" s="13" t="str">
        <f t="shared" si="8"/>
        <v/>
      </c>
      <c r="U20" s="12"/>
      <c r="V20" s="12"/>
      <c r="W20" s="12"/>
      <c r="X20" s="14" t="str">
        <f t="shared" si="12"/>
        <v/>
      </c>
      <c r="Y20" s="15" t="str">
        <f t="shared" si="1"/>
        <v/>
      </c>
      <c r="Z20" s="16" t="str">
        <f t="shared" si="9"/>
        <v/>
      </c>
      <c r="AA20" s="15" t="str">
        <f t="shared" si="3"/>
        <v/>
      </c>
      <c r="AB20" s="16" t="str">
        <f t="shared" si="13"/>
        <v/>
      </c>
      <c r="AC20" s="17" t="str">
        <f t="shared" ref="AC20:AC21" si="14">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18"/>
      <c r="AE20" s="19"/>
      <c r="AF20" s="21"/>
      <c r="AG20" s="24"/>
      <c r="AH20" s="24"/>
      <c r="AI20" s="19"/>
      <c r="AJ20" s="2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row>
    <row r="21" spans="1:68" ht="151.5" customHeight="1" x14ac:dyDescent="0.3">
      <c r="A21" s="82"/>
      <c r="B21" s="85"/>
      <c r="C21" s="85"/>
      <c r="D21" s="85"/>
      <c r="E21" s="88"/>
      <c r="F21" s="85"/>
      <c r="G21" s="91"/>
      <c r="H21" s="94"/>
      <c r="I21" s="79"/>
      <c r="J21" s="97"/>
      <c r="K21" s="79">
        <f ca="1">IF(NOT(ISERROR(MATCH(J21,_xlfn.ANCHORARRAY(E32),0))),I34&amp;"Por favor no seleccionar los criterios de impacto",J21)</f>
        <v>0</v>
      </c>
      <c r="L21" s="94"/>
      <c r="M21" s="79"/>
      <c r="N21" s="76"/>
      <c r="O21" s="9">
        <v>6</v>
      </c>
      <c r="P21" s="10"/>
      <c r="Q21" s="11" t="str">
        <f t="shared" si="11"/>
        <v/>
      </c>
      <c r="R21" s="12"/>
      <c r="S21" s="12"/>
      <c r="T21" s="13" t="str">
        <f t="shared" si="8"/>
        <v/>
      </c>
      <c r="U21" s="12"/>
      <c r="V21" s="12"/>
      <c r="W21" s="12"/>
      <c r="X21" s="14" t="str">
        <f t="shared" si="12"/>
        <v/>
      </c>
      <c r="Y21" s="15" t="str">
        <f t="shared" si="1"/>
        <v/>
      </c>
      <c r="Z21" s="16" t="str">
        <f t="shared" si="9"/>
        <v/>
      </c>
      <c r="AA21" s="15" t="str">
        <f t="shared" si="3"/>
        <v/>
      </c>
      <c r="AB21" s="16" t="str">
        <f t="shared" si="13"/>
        <v/>
      </c>
      <c r="AC21" s="17" t="str">
        <f t="shared" si="14"/>
        <v/>
      </c>
      <c r="AD21" s="18"/>
      <c r="AE21" s="19"/>
      <c r="AF21" s="21"/>
      <c r="AG21" s="24"/>
      <c r="AH21" s="24"/>
      <c r="AI21" s="19"/>
      <c r="AJ21" s="2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row>
    <row r="22" spans="1:68" ht="151.5" customHeight="1" x14ac:dyDescent="0.3">
      <c r="A22" s="80">
        <v>3</v>
      </c>
      <c r="B22" s="83" t="s">
        <v>64</v>
      </c>
      <c r="C22" s="83" t="s">
        <v>276</v>
      </c>
      <c r="D22" s="83" t="s">
        <v>277</v>
      </c>
      <c r="E22" s="86" t="s">
        <v>278</v>
      </c>
      <c r="F22" s="83" t="s">
        <v>49</v>
      </c>
      <c r="G22" s="89">
        <v>4</v>
      </c>
      <c r="H22" s="92" t="str">
        <f>IF(G22&lt;=0,"",IF(G22&lt;=2,"Muy Baja",IF(G22&lt;=24,"Baja",IF(G22&lt;=500,"Media",IF(G22&lt;=5000,"Alta","Muy Alta")))))</f>
        <v>Baja</v>
      </c>
      <c r="I22" s="77">
        <f>IF(H22="","",IF(H22="Muy Baja",0.2,IF(H22="Baja",0.4,IF(H22="Media",0.6,IF(H22="Alta",0.8,IF(H22="Muy Alta",1,))))))</f>
        <v>0.4</v>
      </c>
      <c r="J22" s="95" t="s">
        <v>171</v>
      </c>
      <c r="K22" s="77" t="str">
        <f>IF(NOT(ISERROR(MATCH(J22,'[13]Tabla Impacto'!$B$221:$B$223,0))),'[13]Tabla Impacto'!$F$223&amp;"Por favor no seleccionar los criterios de impacto(Afectación Económica o presupuestal y Pérdida Reputacional)",J22)</f>
        <v xml:space="preserve">     El riesgo afecta la imagen de la entidad internamente, de conocimiento general, nivel interno, de junta dircetiva y accionistas y/o de provedores</v>
      </c>
      <c r="L22" s="92" t="str">
        <f>IF(OR(K22='[13]Tabla Impacto'!$C$11,K22='[13]Tabla Impacto'!$D$11),"Leve",IF(OR(K22='[13]Tabla Impacto'!$C$12,K22='[13]Tabla Impacto'!$D$12),"Menor",IF(OR(K22='[13]Tabla Impacto'!$C$13,K22='[13]Tabla Impacto'!$D$13),"Moderado",IF(OR(K22='[13]Tabla Impacto'!$C$14,K22='[13]Tabla Impacto'!$D$14),"Mayor",IF(OR(K22='[13]Tabla Impacto'!$C$15,K22='[13]Tabla Impacto'!$D$15),"Catastrófico","")))))</f>
        <v>Menor</v>
      </c>
      <c r="M22" s="77">
        <f>IF(L22="","",IF(L22="Leve",0.2,IF(L22="Menor",0.4,IF(L22="Moderado",0.6,IF(L22="Mayor",0.8,IF(L22="Catastrófico",1,))))))</f>
        <v>0.4</v>
      </c>
      <c r="N22" s="74" t="str">
        <f>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Moderado</v>
      </c>
      <c r="O22" s="9">
        <v>1</v>
      </c>
      <c r="P22" s="10" t="s">
        <v>279</v>
      </c>
      <c r="Q22" s="11" t="str">
        <f>IF(OR(R22="Preventivo",R22="Detectivo"),"Probabilidad",IF(R22="Correctivo","Impacto",""))</f>
        <v>Probabilidad</v>
      </c>
      <c r="R22" s="12" t="s">
        <v>84</v>
      </c>
      <c r="S22" s="12" t="s">
        <v>53</v>
      </c>
      <c r="T22" s="13" t="str">
        <f>IF(AND(R22="Preventivo",S22="Automático"),"50%",IF(AND(R22="Preventivo",S22="Manual"),"40%",IF(AND(R22="Detectivo",S22="Automático"),"40%",IF(AND(R22="Detectivo",S22="Manual"),"30%",IF(AND(R22="Correctivo",S22="Automático"),"35%",IF(AND(R22="Correctivo",S22="Manual"),"25%",""))))))</f>
        <v>30%</v>
      </c>
      <c r="U22" s="12" t="s">
        <v>54</v>
      </c>
      <c r="V22" s="12" t="s">
        <v>212</v>
      </c>
      <c r="W22" s="12" t="s">
        <v>56</v>
      </c>
      <c r="X22" s="14">
        <f>IFERROR(IF(Q22="Probabilidad",(I22-(+I22*T22)),IF(Q22="Impacto",I22,"")),"")</f>
        <v>0.28000000000000003</v>
      </c>
      <c r="Y22" s="15" t="str">
        <f>IFERROR(IF(X22="","",IF(X22&lt;=0.2,"Muy Baja",IF(X22&lt;=0.4,"Baja",IF(X22&lt;=0.6,"Media",IF(X22&lt;=0.8,"Alta","Muy Alta"))))),"")</f>
        <v>Baja</v>
      </c>
      <c r="Z22" s="16">
        <f>+X22</f>
        <v>0.28000000000000003</v>
      </c>
      <c r="AA22" s="15" t="str">
        <f>IFERROR(IF(AB22="","",IF(AB22&lt;=0.2,"Leve",IF(AB22&lt;=0.4,"Menor",IF(AB22&lt;=0.6,"Moderado",IF(AB22&lt;=0.8,"Mayor","Catastrófico"))))),"")</f>
        <v>Menor</v>
      </c>
      <c r="AB22" s="16">
        <f>IFERROR(IF(Q22="Impacto",(M22-(+M22*T22)),IF(Q22="Probabilidad",M22,"")),"")</f>
        <v>0.4</v>
      </c>
      <c r="AC22" s="17" t="str">
        <f>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Moderado</v>
      </c>
      <c r="AD22" s="18" t="s">
        <v>69</v>
      </c>
      <c r="AE22" s="19" t="s">
        <v>280</v>
      </c>
      <c r="AF22" s="21" t="s">
        <v>268</v>
      </c>
      <c r="AG22" s="20" t="s">
        <v>87</v>
      </c>
      <c r="AH22" s="24">
        <v>45291</v>
      </c>
      <c r="AI22" s="19" t="s">
        <v>59</v>
      </c>
      <c r="AJ22" s="21" t="s">
        <v>60</v>
      </c>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row>
    <row r="23" spans="1:68" ht="151.5" customHeight="1" x14ac:dyDescent="0.3">
      <c r="A23" s="81"/>
      <c r="B23" s="84"/>
      <c r="C23" s="84"/>
      <c r="D23" s="84"/>
      <c r="E23" s="87"/>
      <c r="F23" s="84"/>
      <c r="G23" s="90"/>
      <c r="H23" s="93"/>
      <c r="I23" s="78"/>
      <c r="J23" s="96"/>
      <c r="K23" s="78">
        <f t="shared" ref="K23:K27" ca="1" si="15">IF(NOT(ISERROR(MATCH(J23,_xlfn.ANCHORARRAY(E34),0))),I36&amp;"Por favor no seleccionar los criterios de impacto",J23)</f>
        <v>0</v>
      </c>
      <c r="L23" s="93"/>
      <c r="M23" s="78"/>
      <c r="N23" s="75"/>
      <c r="O23" s="9">
        <v>2</v>
      </c>
      <c r="P23" s="10"/>
      <c r="Q23" s="11" t="str">
        <f>IF(OR(R23="Preventivo",R23="Detectivo"),"Probabilidad",IF(R23="Correctivo","Impacto",""))</f>
        <v/>
      </c>
      <c r="R23" s="12"/>
      <c r="S23" s="12"/>
      <c r="T23" s="13" t="str">
        <f t="shared" ref="T23:T27" si="16">IF(AND(R23="Preventivo",S23="Automático"),"50%",IF(AND(R23="Preventivo",S23="Manual"),"40%",IF(AND(R23="Detectivo",S23="Automático"),"40%",IF(AND(R23="Detectivo",S23="Manual"),"30%",IF(AND(R23="Correctivo",S23="Automático"),"35%",IF(AND(R23="Correctivo",S23="Manual"),"25%",""))))))</f>
        <v/>
      </c>
      <c r="U23" s="12"/>
      <c r="V23" s="12"/>
      <c r="W23" s="12"/>
      <c r="X23" s="27" t="str">
        <f>IFERROR(IF(AND(Q22="Probabilidad",Q23="Probabilidad"),(Z22-(+Z22*T23)),IF(Q23="Probabilidad",(I22-(+I22*T23)),IF(Q23="Impacto",Z22,""))),"")</f>
        <v/>
      </c>
      <c r="Y23" s="15" t="str">
        <f t="shared" si="1"/>
        <v/>
      </c>
      <c r="Z23" s="16" t="str">
        <f t="shared" ref="Z23:Z27" si="17">+X23</f>
        <v/>
      </c>
      <c r="AA23" s="15" t="str">
        <f t="shared" si="3"/>
        <v/>
      </c>
      <c r="AB23" s="16" t="str">
        <f>IFERROR(IF(AND(Q22="Impacto",Q23="Impacto"),(AB16-(+AB16*T23)),IF(Q23="Impacto",($M$22-(+$M$22*T23)),IF(Q23="Probabilidad",AB16,""))),"")</f>
        <v/>
      </c>
      <c r="AC23" s="17" t="str">
        <f t="shared" ref="AC23:AC24" si="18">IFERROR(IF(OR(AND(Y23="Muy Baja",AA23="Leve"),AND(Y23="Muy Baja",AA23="Menor"),AND(Y23="Baja",AA23="Leve")),"Bajo",IF(OR(AND(Y23="Muy baja",AA23="Moderado"),AND(Y23="Baja",AA23="Menor"),AND(Y23="Baja",AA23="Moderado"),AND(Y23="Media",AA23="Leve"),AND(Y23="Media",AA23="Menor"),AND(Y23="Media",AA23="Moderado"),AND(Y23="Alta",AA23="Leve"),AND(Y23="Alta",AA23="Menor")),"Moderado",IF(OR(AND(Y23="Muy Baja",AA23="Mayor"),AND(Y23="Baja",AA23="Mayor"),AND(Y23="Media",AA23="Mayor"),AND(Y23="Alta",AA23="Moderado"),AND(Y23="Alta",AA23="Mayor"),AND(Y23="Muy Alta",AA23="Leve"),AND(Y23="Muy Alta",AA23="Menor"),AND(Y23="Muy Alta",AA23="Moderado"),AND(Y23="Muy Alta",AA23="Mayor")),"Alto",IF(OR(AND(Y23="Muy Baja",AA23="Catastrófico"),AND(Y23="Baja",AA23="Catastrófico"),AND(Y23="Media",AA23="Catastrófico"),AND(Y23="Alta",AA23="Catastrófico"),AND(Y23="Muy Alta",AA23="Catastrófico")),"Extremo","")))),"")</f>
        <v/>
      </c>
      <c r="AD23" s="18"/>
      <c r="AE23" s="19"/>
      <c r="AF23" s="21"/>
      <c r="AG23" s="24"/>
      <c r="AH23" s="24"/>
      <c r="AI23" s="19"/>
      <c r="AJ23" s="2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row>
    <row r="24" spans="1:68" ht="151.5" customHeight="1" x14ac:dyDescent="0.3">
      <c r="A24" s="81"/>
      <c r="B24" s="84"/>
      <c r="C24" s="84"/>
      <c r="D24" s="84"/>
      <c r="E24" s="87"/>
      <c r="F24" s="84"/>
      <c r="G24" s="90"/>
      <c r="H24" s="93"/>
      <c r="I24" s="78"/>
      <c r="J24" s="96"/>
      <c r="K24" s="78">
        <f t="shared" ca="1" si="15"/>
        <v>0</v>
      </c>
      <c r="L24" s="93"/>
      <c r="M24" s="78"/>
      <c r="N24" s="75"/>
      <c r="O24" s="9">
        <v>3</v>
      </c>
      <c r="P24" s="10"/>
      <c r="Q24" s="11" t="str">
        <f>IF(OR(R24="Preventivo",R24="Detectivo"),"Probabilidad",IF(R24="Correctivo","Impacto",""))</f>
        <v/>
      </c>
      <c r="R24" s="12"/>
      <c r="S24" s="12"/>
      <c r="T24" s="13" t="str">
        <f t="shared" si="16"/>
        <v/>
      </c>
      <c r="U24" s="12"/>
      <c r="V24" s="12"/>
      <c r="W24" s="12"/>
      <c r="X24" s="14" t="str">
        <f>IFERROR(IF(AND(Q23="Probabilidad",Q24="Probabilidad"),(Z23-(+Z23*T24)),IF(AND(Q23="Impacto",Q24="Probabilidad"),(Z22-(+Z22*T24)),IF(Q24="Impacto",Z23,""))),"")</f>
        <v/>
      </c>
      <c r="Y24" s="15" t="str">
        <f t="shared" si="1"/>
        <v/>
      </c>
      <c r="Z24" s="16" t="str">
        <f t="shared" si="17"/>
        <v/>
      </c>
      <c r="AA24" s="15" t="str">
        <f t="shared" si="3"/>
        <v/>
      </c>
      <c r="AB24" s="16" t="str">
        <f>IFERROR(IF(AND(Q23="Impacto",Q24="Impacto"),(AB23-(+AB23*T24)),IF(AND(Q23="Probabilidad",Q24="Impacto"),(AB22-(+AB22*T24)),IF(Q24="Probabilidad",AB23,""))),"")</f>
        <v/>
      </c>
      <c r="AC24" s="17" t="str">
        <f t="shared" si="18"/>
        <v/>
      </c>
      <c r="AD24" s="18"/>
      <c r="AE24" s="19"/>
      <c r="AF24" s="21"/>
      <c r="AG24" s="24"/>
      <c r="AH24" s="26"/>
      <c r="AI24" s="19"/>
      <c r="AJ24" s="2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row>
    <row r="25" spans="1:68" ht="151.5" customHeight="1" x14ac:dyDescent="0.3">
      <c r="A25" s="81"/>
      <c r="B25" s="84"/>
      <c r="C25" s="84"/>
      <c r="D25" s="84"/>
      <c r="E25" s="87"/>
      <c r="F25" s="84"/>
      <c r="G25" s="90"/>
      <c r="H25" s="93"/>
      <c r="I25" s="78"/>
      <c r="J25" s="96"/>
      <c r="K25" s="78">
        <f t="shared" ca="1" si="15"/>
        <v>0</v>
      </c>
      <c r="L25" s="93"/>
      <c r="M25" s="78"/>
      <c r="N25" s="75"/>
      <c r="O25" s="9">
        <v>4</v>
      </c>
      <c r="P25" s="10"/>
      <c r="Q25" s="11" t="str">
        <f t="shared" ref="Q25:Q27" si="19">IF(OR(R25="Preventivo",R25="Detectivo"),"Probabilidad",IF(R25="Correctivo","Impacto",""))</f>
        <v/>
      </c>
      <c r="R25" s="12"/>
      <c r="S25" s="12"/>
      <c r="T25" s="13" t="str">
        <f t="shared" si="16"/>
        <v/>
      </c>
      <c r="U25" s="12"/>
      <c r="V25" s="12"/>
      <c r="W25" s="12"/>
      <c r="X25" s="14" t="str">
        <f t="shared" ref="X25:X27" si="20">IFERROR(IF(AND(Q24="Probabilidad",Q25="Probabilidad"),(Z24-(+Z24*T25)),IF(AND(Q24="Impacto",Q25="Probabilidad"),(Z23-(+Z23*T25)),IF(Q25="Impacto",Z24,""))),"")</f>
        <v/>
      </c>
      <c r="Y25" s="15" t="str">
        <f t="shared" si="1"/>
        <v/>
      </c>
      <c r="Z25" s="16" t="str">
        <f t="shared" si="17"/>
        <v/>
      </c>
      <c r="AA25" s="15" t="str">
        <f t="shared" si="3"/>
        <v/>
      </c>
      <c r="AB25" s="16" t="str">
        <f t="shared" ref="AB25:AB27" si="21">IFERROR(IF(AND(Q24="Impacto",Q25="Impacto"),(AB24-(+AB24*T25)),IF(AND(Q24="Probabilidad",Q25="Impacto"),(AB23-(+AB23*T25)),IF(Q25="Probabilidad",AB24,""))),"")</f>
        <v/>
      </c>
      <c r="AC25" s="17"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18"/>
      <c r="AE25" s="19"/>
      <c r="AF25" s="21"/>
      <c r="AG25" s="24"/>
      <c r="AH25" s="26"/>
      <c r="AI25" s="19"/>
      <c r="AJ25" s="2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row>
    <row r="26" spans="1:68" ht="151.5" customHeight="1" x14ac:dyDescent="0.3">
      <c r="A26" s="81"/>
      <c r="B26" s="84"/>
      <c r="C26" s="84"/>
      <c r="D26" s="84"/>
      <c r="E26" s="87"/>
      <c r="F26" s="84"/>
      <c r="G26" s="90"/>
      <c r="H26" s="93"/>
      <c r="I26" s="78"/>
      <c r="J26" s="96"/>
      <c r="K26" s="78">
        <f t="shared" ca="1" si="15"/>
        <v>0</v>
      </c>
      <c r="L26" s="93"/>
      <c r="M26" s="78"/>
      <c r="N26" s="75"/>
      <c r="O26" s="9">
        <v>5</v>
      </c>
      <c r="P26" s="26"/>
      <c r="Q26" s="11" t="str">
        <f t="shared" si="19"/>
        <v/>
      </c>
      <c r="R26" s="12"/>
      <c r="S26" s="12"/>
      <c r="T26" s="13" t="str">
        <f t="shared" si="16"/>
        <v/>
      </c>
      <c r="U26" s="12"/>
      <c r="V26" s="12"/>
      <c r="W26" s="12"/>
      <c r="X26" s="14" t="str">
        <f t="shared" si="20"/>
        <v/>
      </c>
      <c r="Y26" s="15" t="str">
        <f t="shared" si="1"/>
        <v/>
      </c>
      <c r="Z26" s="16" t="str">
        <f t="shared" si="17"/>
        <v/>
      </c>
      <c r="AA26" s="15" t="str">
        <f t="shared" si="3"/>
        <v/>
      </c>
      <c r="AB26" s="16" t="str">
        <f t="shared" si="21"/>
        <v/>
      </c>
      <c r="AC26" s="17" t="str">
        <f t="shared" ref="AC26:AC27" si="22">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18"/>
      <c r="AE26" s="19"/>
      <c r="AF26" s="21"/>
      <c r="AG26" s="24"/>
      <c r="AH26" s="24"/>
      <c r="AI26" s="19"/>
      <c r="AJ26" s="2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row>
    <row r="27" spans="1:68" ht="151.5" customHeight="1" x14ac:dyDescent="0.3">
      <c r="A27" s="82"/>
      <c r="B27" s="85"/>
      <c r="C27" s="85"/>
      <c r="D27" s="85"/>
      <c r="E27" s="88"/>
      <c r="F27" s="85"/>
      <c r="G27" s="91"/>
      <c r="H27" s="94"/>
      <c r="I27" s="79"/>
      <c r="J27" s="97"/>
      <c r="K27" s="79">
        <f t="shared" ca="1" si="15"/>
        <v>0</v>
      </c>
      <c r="L27" s="94"/>
      <c r="M27" s="79"/>
      <c r="N27" s="76"/>
      <c r="O27" s="9">
        <v>6</v>
      </c>
      <c r="P27" s="10"/>
      <c r="Q27" s="11" t="str">
        <f t="shared" si="19"/>
        <v/>
      </c>
      <c r="R27" s="12"/>
      <c r="S27" s="12"/>
      <c r="T27" s="13" t="str">
        <f t="shared" si="16"/>
        <v/>
      </c>
      <c r="U27" s="12"/>
      <c r="V27" s="12"/>
      <c r="W27" s="12"/>
      <c r="X27" s="14" t="str">
        <f t="shared" si="20"/>
        <v/>
      </c>
      <c r="Y27" s="15" t="str">
        <f t="shared" si="1"/>
        <v/>
      </c>
      <c r="Z27" s="16" t="str">
        <f t="shared" si="17"/>
        <v/>
      </c>
      <c r="AA27" s="15" t="str">
        <f t="shared" si="3"/>
        <v/>
      </c>
      <c r="AB27" s="16" t="str">
        <f t="shared" si="21"/>
        <v/>
      </c>
      <c r="AC27" s="17" t="str">
        <f t="shared" si="22"/>
        <v/>
      </c>
      <c r="AD27" s="18"/>
      <c r="AE27" s="19"/>
      <c r="AF27" s="21"/>
      <c r="AG27" s="24"/>
      <c r="AH27" s="24"/>
      <c r="AI27" s="19"/>
      <c r="AJ27" s="2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row>
    <row r="28" spans="1:68" ht="151.5" customHeight="1" x14ac:dyDescent="0.3">
      <c r="A28" s="80">
        <v>4</v>
      </c>
      <c r="B28" s="83"/>
      <c r="C28" s="83"/>
      <c r="D28" s="83"/>
      <c r="E28" s="86"/>
      <c r="F28" s="83"/>
      <c r="G28" s="89"/>
      <c r="H28" s="92" t="str">
        <f>IF(G28&lt;=0,"",IF(G28&lt;=2,"Muy Baja",IF(G28&lt;=24,"Baja",IF(G28&lt;=500,"Media",IF(G28&lt;=5000,"Alta","Muy Alta")))))</f>
        <v/>
      </c>
      <c r="I28" s="77" t="str">
        <f>IF(H28="","",IF(H28="Muy Baja",0.2,IF(H28="Baja",0.4,IF(H28="Media",0.6,IF(H28="Alta",0.8,IF(H28="Muy Alta",1,))))))</f>
        <v/>
      </c>
      <c r="J28" s="95"/>
      <c r="K28" s="77">
        <f>IF(NOT(ISERROR(MATCH(J28,'[13]Tabla Impacto'!$B$221:$B$223,0))),'[13]Tabla Impacto'!$F$223&amp;"Por favor no seleccionar los criterios de impacto(Afectación Económica o presupuestal y Pérdida Reputacional)",J28)</f>
        <v>0</v>
      </c>
      <c r="L28" s="92" t="str">
        <f>IF(OR(K28='[13]Tabla Impacto'!$C$11,K28='[13]Tabla Impacto'!$D$11),"Leve",IF(OR(K28='[13]Tabla Impacto'!$C$12,K28='[13]Tabla Impacto'!$D$12),"Menor",IF(OR(K28='[13]Tabla Impacto'!$C$13,K28='[13]Tabla Impacto'!$D$13),"Moderado",IF(OR(K28='[13]Tabla Impacto'!$C$14,K28='[13]Tabla Impacto'!$D$14),"Mayor",IF(OR(K28='[13]Tabla Impacto'!$C$15,K28='[13]Tabla Impacto'!$D$15),"Catastrófico","")))))</f>
        <v/>
      </c>
      <c r="M28" s="77" t="str">
        <f>IF(L28="","",IF(L28="Leve",0.2,IF(L28="Menor",0.4,IF(L28="Moderado",0.6,IF(L28="Mayor",0.8,IF(L28="Catastrófico",1,))))))</f>
        <v/>
      </c>
      <c r="N28" s="74" t="str">
        <f>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
      </c>
      <c r="O28" s="9">
        <v>1</v>
      </c>
      <c r="P28" s="10"/>
      <c r="Q28" s="11" t="str">
        <f>IF(OR(R28="Preventivo",R28="Detectivo"),"Probabilidad",IF(R28="Correctivo","Impacto",""))</f>
        <v/>
      </c>
      <c r="R28" s="12"/>
      <c r="S28" s="12"/>
      <c r="T28" s="13" t="str">
        <f>IF(AND(R28="Preventivo",S28="Automático"),"50%",IF(AND(R28="Preventivo",S28="Manual"),"40%",IF(AND(R28="Detectivo",S28="Automático"),"40%",IF(AND(R28="Detectivo",S28="Manual"),"30%",IF(AND(R28="Correctivo",S28="Automático"),"35%",IF(AND(R28="Correctivo",S28="Manual"),"25%",""))))))</f>
        <v/>
      </c>
      <c r="U28" s="12"/>
      <c r="V28" s="12"/>
      <c r="W28" s="12"/>
      <c r="X28" s="14" t="str">
        <f>IFERROR(IF(Q28="Probabilidad",(I28-(+I28*T28)),IF(Q28="Impacto",I28,"")),"")</f>
        <v/>
      </c>
      <c r="Y28" s="15" t="str">
        <f>IFERROR(IF(X28="","",IF(X28&lt;=0.2,"Muy Baja",IF(X28&lt;=0.4,"Baja",IF(X28&lt;=0.6,"Media",IF(X28&lt;=0.8,"Alta","Muy Alta"))))),"")</f>
        <v/>
      </c>
      <c r="Z28" s="16" t="str">
        <f>+X28</f>
        <v/>
      </c>
      <c r="AA28" s="15" t="str">
        <f>IFERROR(IF(AB28="","",IF(AB28&lt;=0.2,"Leve",IF(AB28&lt;=0.4,"Menor",IF(AB28&lt;=0.6,"Moderado",IF(AB28&lt;=0.8,"Mayor","Catastrófico"))))),"")</f>
        <v/>
      </c>
      <c r="AB28" s="16" t="str">
        <f>IFERROR(IF(Q28="Impacto",(M28-(+M28*T28)),IF(Q28="Probabilidad",M28,"")),"")</f>
        <v/>
      </c>
      <c r="AC28" s="17" t="str">
        <f>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
      </c>
      <c r="AD28" s="18"/>
      <c r="AE28" s="19"/>
      <c r="AF28" s="21"/>
      <c r="AG28" s="24"/>
      <c r="AH28" s="24"/>
      <c r="AI28" s="19"/>
      <c r="AJ28" s="2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row>
    <row r="29" spans="1:68" ht="151.5" customHeight="1" x14ac:dyDescent="0.3">
      <c r="A29" s="81"/>
      <c r="B29" s="84"/>
      <c r="C29" s="84"/>
      <c r="D29" s="84"/>
      <c r="E29" s="87"/>
      <c r="F29" s="84"/>
      <c r="G29" s="90"/>
      <c r="H29" s="93"/>
      <c r="I29" s="78"/>
      <c r="J29" s="96"/>
      <c r="K29" s="78">
        <f t="shared" ref="K29:K33" ca="1" si="23">IF(NOT(ISERROR(MATCH(J29,_xlfn.ANCHORARRAY(E40),0))),I42&amp;"Por favor no seleccionar los criterios de impacto",J29)</f>
        <v>0</v>
      </c>
      <c r="L29" s="93"/>
      <c r="M29" s="78"/>
      <c r="N29" s="75"/>
      <c r="O29" s="9">
        <v>2</v>
      </c>
      <c r="P29" s="10"/>
      <c r="Q29" s="11" t="str">
        <f>IF(OR(R29="Preventivo",R29="Detectivo"),"Probabilidad",IF(R29="Correctivo","Impacto",""))</f>
        <v/>
      </c>
      <c r="R29" s="12"/>
      <c r="S29" s="12"/>
      <c r="T29" s="13" t="str">
        <f t="shared" ref="T29:T33" si="24">IF(AND(R29="Preventivo",S29="Automático"),"50%",IF(AND(R29="Preventivo",S29="Manual"),"40%",IF(AND(R29="Detectivo",S29="Automático"),"40%",IF(AND(R29="Detectivo",S29="Manual"),"30%",IF(AND(R29="Correctivo",S29="Automático"),"35%",IF(AND(R29="Correctivo",S29="Manual"),"25%",""))))))</f>
        <v/>
      </c>
      <c r="U29" s="12"/>
      <c r="V29" s="12"/>
      <c r="W29" s="12"/>
      <c r="X29" s="14" t="str">
        <f>IFERROR(IF(AND(Q28="Probabilidad",Q29="Probabilidad"),(Z28-(+Z28*T29)),IF(Q29="Probabilidad",(I28-(+I28*T29)),IF(Q29="Impacto",Z28,""))),"")</f>
        <v/>
      </c>
      <c r="Y29" s="15" t="str">
        <f t="shared" si="1"/>
        <v/>
      </c>
      <c r="Z29" s="16" t="str">
        <f t="shared" ref="Z29:Z33" si="25">+X29</f>
        <v/>
      </c>
      <c r="AA29" s="15" t="str">
        <f t="shared" si="3"/>
        <v/>
      </c>
      <c r="AB29" s="16" t="str">
        <f>IFERROR(IF(AND(Q28="Impacto",Q29="Impacto"),(AB22-(+AB22*T29)),IF(Q29="Impacto",($M$28-(+$M$28*T29)),IF(Q29="Probabilidad",AB22,""))),"")</f>
        <v/>
      </c>
      <c r="AC29" s="17" t="str">
        <f t="shared" ref="AC29:AC30" si="26">IFERROR(IF(OR(AND(Y29="Muy Baja",AA29="Leve"),AND(Y29="Muy Baja",AA29="Menor"),AND(Y29="Baja",AA29="Leve")),"Bajo",IF(OR(AND(Y29="Muy baja",AA29="Moderado"),AND(Y29="Baja",AA29="Menor"),AND(Y29="Baja",AA29="Moderado"),AND(Y29="Media",AA29="Leve"),AND(Y29="Media",AA29="Menor"),AND(Y29="Media",AA29="Moderado"),AND(Y29="Alta",AA29="Leve"),AND(Y29="Alta",AA29="Menor")),"Moderado",IF(OR(AND(Y29="Muy Baja",AA29="Mayor"),AND(Y29="Baja",AA29="Mayor"),AND(Y29="Media",AA29="Mayor"),AND(Y29="Alta",AA29="Moderado"),AND(Y29="Alta",AA29="Mayor"),AND(Y29="Muy Alta",AA29="Leve"),AND(Y29="Muy Alta",AA29="Menor"),AND(Y29="Muy Alta",AA29="Moderado"),AND(Y29="Muy Alta",AA29="Mayor")),"Alto",IF(OR(AND(Y29="Muy Baja",AA29="Catastrófico"),AND(Y29="Baja",AA29="Catastrófico"),AND(Y29="Media",AA29="Catastrófico"),AND(Y29="Alta",AA29="Catastrófico"),AND(Y29="Muy Alta",AA29="Catastrófico")),"Extremo","")))),"")</f>
        <v/>
      </c>
      <c r="AD29" s="18"/>
      <c r="AE29" s="19"/>
      <c r="AF29" s="21"/>
      <c r="AG29" s="24"/>
      <c r="AH29" s="24"/>
      <c r="AI29" s="19"/>
      <c r="AJ29" s="2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row>
    <row r="30" spans="1:68" ht="151.5" customHeight="1" x14ac:dyDescent="0.3">
      <c r="A30" s="81"/>
      <c r="B30" s="84"/>
      <c r="C30" s="84"/>
      <c r="D30" s="84"/>
      <c r="E30" s="87"/>
      <c r="F30" s="84"/>
      <c r="G30" s="90"/>
      <c r="H30" s="93"/>
      <c r="I30" s="78"/>
      <c r="J30" s="96"/>
      <c r="K30" s="78">
        <f t="shared" ca="1" si="23"/>
        <v>0</v>
      </c>
      <c r="L30" s="93"/>
      <c r="M30" s="78"/>
      <c r="N30" s="75"/>
      <c r="O30" s="9">
        <v>3</v>
      </c>
      <c r="P30" s="25"/>
      <c r="Q30" s="11" t="str">
        <f>IF(OR(R30="Preventivo",R30="Detectivo"),"Probabilidad",IF(R30="Correctivo","Impacto",""))</f>
        <v/>
      </c>
      <c r="R30" s="12"/>
      <c r="S30" s="12"/>
      <c r="T30" s="13" t="str">
        <f t="shared" si="24"/>
        <v/>
      </c>
      <c r="U30" s="12"/>
      <c r="V30" s="12"/>
      <c r="W30" s="12"/>
      <c r="X30" s="14" t="str">
        <f>IFERROR(IF(AND(Q29="Probabilidad",Q30="Probabilidad"),(Z29-(+Z29*T30)),IF(AND(Q29="Impacto",Q30="Probabilidad"),(Z28-(+Z28*T30)),IF(Q30="Impacto",Z29,""))),"")</f>
        <v/>
      </c>
      <c r="Y30" s="15" t="str">
        <f t="shared" si="1"/>
        <v/>
      </c>
      <c r="Z30" s="16" t="str">
        <f t="shared" si="25"/>
        <v/>
      </c>
      <c r="AA30" s="15" t="str">
        <f t="shared" si="3"/>
        <v/>
      </c>
      <c r="AB30" s="16" t="str">
        <f>IFERROR(IF(AND(Q29="Impacto",Q30="Impacto"),(AB29-(+AB29*T30)),IF(AND(Q29="Probabilidad",Q30="Impacto"),(AB28-(+AB28*T30)),IF(Q30="Probabilidad",AB29,""))),"")</f>
        <v/>
      </c>
      <c r="AC30" s="17" t="str">
        <f t="shared" si="26"/>
        <v/>
      </c>
      <c r="AD30" s="18"/>
      <c r="AE30" s="19"/>
      <c r="AF30" s="21"/>
      <c r="AG30" s="24"/>
      <c r="AH30" s="24"/>
      <c r="AI30" s="19"/>
      <c r="AJ30" s="2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row>
    <row r="31" spans="1:68" ht="151.5" customHeight="1" x14ac:dyDescent="0.3">
      <c r="A31" s="81"/>
      <c r="B31" s="84"/>
      <c r="C31" s="84"/>
      <c r="D31" s="84"/>
      <c r="E31" s="87"/>
      <c r="F31" s="84"/>
      <c r="G31" s="90"/>
      <c r="H31" s="93"/>
      <c r="I31" s="78"/>
      <c r="J31" s="96"/>
      <c r="K31" s="78">
        <f t="shared" ca="1" si="23"/>
        <v>0</v>
      </c>
      <c r="L31" s="93"/>
      <c r="M31" s="78"/>
      <c r="N31" s="75"/>
      <c r="O31" s="9">
        <v>4</v>
      </c>
      <c r="P31" s="10"/>
      <c r="Q31" s="11" t="str">
        <f t="shared" ref="Q31:Q33" si="27">IF(OR(R31="Preventivo",R31="Detectivo"),"Probabilidad",IF(R31="Correctivo","Impacto",""))</f>
        <v/>
      </c>
      <c r="R31" s="12"/>
      <c r="S31" s="12"/>
      <c r="T31" s="13" t="str">
        <f t="shared" si="24"/>
        <v/>
      </c>
      <c r="U31" s="12"/>
      <c r="V31" s="12"/>
      <c r="W31" s="12"/>
      <c r="X31" s="14" t="str">
        <f t="shared" ref="X31:X33" si="28">IFERROR(IF(AND(Q30="Probabilidad",Q31="Probabilidad"),(Z30-(+Z30*T31)),IF(AND(Q30="Impacto",Q31="Probabilidad"),(Z29-(+Z29*T31)),IF(Q31="Impacto",Z30,""))),"")</f>
        <v/>
      </c>
      <c r="Y31" s="15" t="str">
        <f t="shared" si="1"/>
        <v/>
      </c>
      <c r="Z31" s="16" t="str">
        <f t="shared" si="25"/>
        <v/>
      </c>
      <c r="AA31" s="15" t="str">
        <f t="shared" si="3"/>
        <v/>
      </c>
      <c r="AB31" s="16" t="str">
        <f t="shared" ref="AB31:AB33" si="29">IFERROR(IF(AND(Q30="Impacto",Q31="Impacto"),(AB30-(+AB30*T31)),IF(AND(Q30="Probabilidad",Q31="Impacto"),(AB29-(+AB29*T31)),IF(Q31="Probabilidad",AB30,""))),"")</f>
        <v/>
      </c>
      <c r="AC31" s="17" t="str">
        <f>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18"/>
      <c r="AE31" s="19"/>
      <c r="AF31" s="21"/>
      <c r="AG31" s="24"/>
      <c r="AH31" s="24"/>
      <c r="AI31" s="19"/>
      <c r="AJ31" s="2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row>
    <row r="32" spans="1:68" ht="151.5" customHeight="1" x14ac:dyDescent="0.3">
      <c r="A32" s="81"/>
      <c r="B32" s="84"/>
      <c r="C32" s="84"/>
      <c r="D32" s="84"/>
      <c r="E32" s="87"/>
      <c r="F32" s="84"/>
      <c r="G32" s="90"/>
      <c r="H32" s="93"/>
      <c r="I32" s="78"/>
      <c r="J32" s="96"/>
      <c r="K32" s="78">
        <f t="shared" ca="1" si="23"/>
        <v>0</v>
      </c>
      <c r="L32" s="93"/>
      <c r="M32" s="78"/>
      <c r="N32" s="75"/>
      <c r="O32" s="9">
        <v>5</v>
      </c>
      <c r="P32" s="10"/>
      <c r="Q32" s="11" t="str">
        <f t="shared" si="27"/>
        <v/>
      </c>
      <c r="R32" s="12"/>
      <c r="S32" s="12"/>
      <c r="T32" s="13" t="str">
        <f t="shared" si="24"/>
        <v/>
      </c>
      <c r="U32" s="12"/>
      <c r="V32" s="12"/>
      <c r="W32" s="12"/>
      <c r="X32" s="27" t="str">
        <f t="shared" si="28"/>
        <v/>
      </c>
      <c r="Y32" s="15" t="str">
        <f>IFERROR(IF(X32="","",IF(X32&lt;=0.2,"Muy Baja",IF(X32&lt;=0.4,"Baja",IF(X32&lt;=0.6,"Media",IF(X32&lt;=0.8,"Alta","Muy Alta"))))),"")</f>
        <v/>
      </c>
      <c r="Z32" s="16" t="str">
        <f t="shared" si="25"/>
        <v/>
      </c>
      <c r="AA32" s="15" t="str">
        <f t="shared" si="3"/>
        <v/>
      </c>
      <c r="AB32" s="16" t="str">
        <f t="shared" si="29"/>
        <v/>
      </c>
      <c r="AC32" s="17" t="str">
        <f t="shared" ref="AC32:AC33" si="30">IFERROR(IF(OR(AND(Y32="Muy Baja",AA32="Leve"),AND(Y32="Muy Baja",AA32="Menor"),AND(Y32="Baja",AA32="Leve")),"Bajo",IF(OR(AND(Y32="Muy baja",AA32="Moderado"),AND(Y32="Baja",AA32="Menor"),AND(Y32="Baja",AA32="Moderado"),AND(Y32="Media",AA32="Leve"),AND(Y32="Media",AA32="Menor"),AND(Y32="Media",AA32="Moderado"),AND(Y32="Alta",AA32="Leve"),AND(Y32="Alta",AA32="Menor")),"Moderado",IF(OR(AND(Y32="Muy Baja",AA32="Mayor"),AND(Y32="Baja",AA32="Mayor"),AND(Y32="Media",AA32="Mayor"),AND(Y32="Alta",AA32="Moderado"),AND(Y32="Alta",AA32="Mayor"),AND(Y32="Muy Alta",AA32="Leve"),AND(Y32="Muy Alta",AA32="Menor"),AND(Y32="Muy Alta",AA32="Moderado"),AND(Y32="Muy Alta",AA32="Mayor")),"Alto",IF(OR(AND(Y32="Muy Baja",AA32="Catastrófico"),AND(Y32="Baja",AA32="Catastrófico"),AND(Y32="Media",AA32="Catastrófico"),AND(Y32="Alta",AA32="Catastrófico"),AND(Y32="Muy Alta",AA32="Catastrófico")),"Extremo","")))),"")</f>
        <v/>
      </c>
      <c r="AD32" s="18"/>
      <c r="AE32" s="19"/>
      <c r="AF32" s="21"/>
      <c r="AG32" s="24"/>
      <c r="AH32" s="24"/>
      <c r="AI32" s="19"/>
      <c r="AJ32" s="2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row>
    <row r="33" spans="1:68" ht="151.5" customHeight="1" x14ac:dyDescent="0.3">
      <c r="A33" s="82"/>
      <c r="B33" s="85"/>
      <c r="C33" s="85"/>
      <c r="D33" s="85"/>
      <c r="E33" s="88"/>
      <c r="F33" s="85"/>
      <c r="G33" s="91"/>
      <c r="H33" s="94"/>
      <c r="I33" s="79"/>
      <c r="J33" s="97"/>
      <c r="K33" s="79">
        <f t="shared" ca="1" si="23"/>
        <v>0</v>
      </c>
      <c r="L33" s="94"/>
      <c r="M33" s="79"/>
      <c r="N33" s="76"/>
      <c r="O33" s="9">
        <v>6</v>
      </c>
      <c r="P33" s="10"/>
      <c r="Q33" s="11" t="str">
        <f t="shared" si="27"/>
        <v/>
      </c>
      <c r="R33" s="12"/>
      <c r="S33" s="12"/>
      <c r="T33" s="13" t="str">
        <f t="shared" si="24"/>
        <v/>
      </c>
      <c r="U33" s="12"/>
      <c r="V33" s="12"/>
      <c r="W33" s="12"/>
      <c r="X33" s="14" t="str">
        <f t="shared" si="28"/>
        <v/>
      </c>
      <c r="Y33" s="15" t="str">
        <f t="shared" si="1"/>
        <v/>
      </c>
      <c r="Z33" s="16" t="str">
        <f t="shared" si="25"/>
        <v/>
      </c>
      <c r="AA33" s="15" t="str">
        <f t="shared" si="3"/>
        <v/>
      </c>
      <c r="AB33" s="16" t="str">
        <f t="shared" si="29"/>
        <v/>
      </c>
      <c r="AC33" s="17" t="str">
        <f t="shared" si="30"/>
        <v/>
      </c>
      <c r="AD33" s="18"/>
      <c r="AE33" s="19"/>
      <c r="AF33" s="21"/>
      <c r="AG33" s="24"/>
      <c r="AH33" s="24"/>
      <c r="AI33" s="19"/>
      <c r="AJ33" s="2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row>
    <row r="34" spans="1:68" ht="151.5" customHeight="1" x14ac:dyDescent="0.3">
      <c r="A34" s="80">
        <v>5</v>
      </c>
      <c r="B34" s="83"/>
      <c r="C34" s="83"/>
      <c r="D34" s="83"/>
      <c r="E34" s="86"/>
      <c r="F34" s="83"/>
      <c r="G34" s="89"/>
      <c r="H34" s="92" t="str">
        <f>IF(G34&lt;=0,"",IF(G34&lt;=2,"Muy Baja",IF(G34&lt;=24,"Baja",IF(G34&lt;=500,"Media",IF(G34&lt;=5000,"Alta","Muy Alta")))))</f>
        <v/>
      </c>
      <c r="I34" s="77" t="str">
        <f>IF(H34="","",IF(H34="Muy Baja",0.2,IF(H34="Baja",0.4,IF(H34="Media",0.6,IF(H34="Alta",0.8,IF(H34="Muy Alta",1,))))))</f>
        <v/>
      </c>
      <c r="J34" s="95"/>
      <c r="K34" s="77">
        <f>IF(NOT(ISERROR(MATCH(J34,'[13]Tabla Impacto'!$B$221:$B$223,0))),'[13]Tabla Impacto'!$F$223&amp;"Por favor no seleccionar los criterios de impacto(Afectación Económica o presupuestal y Pérdida Reputacional)",J34)</f>
        <v>0</v>
      </c>
      <c r="L34" s="92" t="str">
        <f>IF(OR(K34='[13]Tabla Impacto'!$C$11,K34='[13]Tabla Impacto'!$D$11),"Leve",IF(OR(K34='[13]Tabla Impacto'!$C$12,K34='[13]Tabla Impacto'!$D$12),"Menor",IF(OR(K34='[13]Tabla Impacto'!$C$13,K34='[13]Tabla Impacto'!$D$13),"Moderado",IF(OR(K34='[13]Tabla Impacto'!$C$14,K34='[13]Tabla Impacto'!$D$14),"Mayor",IF(OR(K34='[13]Tabla Impacto'!$C$15,K34='[13]Tabla Impacto'!$D$15),"Catastrófico","")))))</f>
        <v/>
      </c>
      <c r="M34" s="77" t="str">
        <f>IF(L34="","",IF(L34="Leve",0.2,IF(L34="Menor",0.4,IF(L34="Moderado",0.6,IF(L34="Mayor",0.8,IF(L34="Catastrófico",1,))))))</f>
        <v/>
      </c>
      <c r="N34" s="74" t="str">
        <f>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9">
        <v>1</v>
      </c>
      <c r="P34" s="10"/>
      <c r="Q34" s="11" t="str">
        <f>IF(OR(R34="Preventivo",R34="Detectivo"),"Probabilidad",IF(R34="Correctivo","Impacto",""))</f>
        <v/>
      </c>
      <c r="R34" s="12"/>
      <c r="S34" s="12"/>
      <c r="T34" s="13" t="str">
        <f>IF(AND(R34="Preventivo",S34="Automático"),"50%",IF(AND(R34="Preventivo",S34="Manual"),"40%",IF(AND(R34="Detectivo",S34="Automático"),"40%",IF(AND(R34="Detectivo",S34="Manual"),"30%",IF(AND(R34="Correctivo",S34="Automático"),"35%",IF(AND(R34="Correctivo",S34="Manual"),"25%",""))))))</f>
        <v/>
      </c>
      <c r="U34" s="12"/>
      <c r="V34" s="12"/>
      <c r="W34" s="12"/>
      <c r="X34" s="14" t="str">
        <f>IFERROR(IF(Q34="Probabilidad",(I34-(+I34*T34)),IF(Q34="Impacto",I34,"")),"")</f>
        <v/>
      </c>
      <c r="Y34" s="15" t="str">
        <f>IFERROR(IF(X34="","",IF(X34&lt;=0.2,"Muy Baja",IF(X34&lt;=0.4,"Baja",IF(X34&lt;=0.6,"Media",IF(X34&lt;=0.8,"Alta","Muy Alta"))))),"")</f>
        <v/>
      </c>
      <c r="Z34" s="16" t="str">
        <f>+X34</f>
        <v/>
      </c>
      <c r="AA34" s="15" t="str">
        <f>IFERROR(IF(AB34="","",IF(AB34&lt;=0.2,"Leve",IF(AB34&lt;=0.4,"Menor",IF(AB34&lt;=0.6,"Moderado",IF(AB34&lt;=0.8,"Mayor","Catastrófico"))))),"")</f>
        <v/>
      </c>
      <c r="AB34" s="16" t="str">
        <f>IFERROR(IF(Q34="Impacto",(M34-(+M34*T34)),IF(Q34="Probabilidad",M34,"")),"")</f>
        <v/>
      </c>
      <c r="AC34" s="17" t="str">
        <f>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
      </c>
      <c r="AD34" s="18"/>
      <c r="AE34" s="19"/>
      <c r="AF34" s="21"/>
      <c r="AG34" s="24"/>
      <c r="AH34" s="24"/>
      <c r="AI34" s="19"/>
      <c r="AJ34" s="2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row>
    <row r="35" spans="1:68" ht="151.5" customHeight="1" x14ac:dyDescent="0.3">
      <c r="A35" s="81"/>
      <c r="B35" s="84"/>
      <c r="C35" s="84"/>
      <c r="D35" s="84"/>
      <c r="E35" s="87"/>
      <c r="F35" s="84"/>
      <c r="G35" s="90"/>
      <c r="H35" s="93"/>
      <c r="I35" s="78"/>
      <c r="J35" s="96"/>
      <c r="K35" s="78">
        <f t="shared" ref="K35:K39" ca="1" si="31">IF(NOT(ISERROR(MATCH(J35,_xlfn.ANCHORARRAY(E46),0))),I48&amp;"Por favor no seleccionar los criterios de impacto",J35)</f>
        <v>0</v>
      </c>
      <c r="L35" s="93"/>
      <c r="M35" s="78"/>
      <c r="N35" s="75"/>
      <c r="O35" s="9">
        <v>2</v>
      </c>
      <c r="P35" s="10"/>
      <c r="Q35" s="11" t="str">
        <f>IF(OR(R35="Preventivo",R35="Detectivo"),"Probabilidad",IF(R35="Correctivo","Impacto",""))</f>
        <v/>
      </c>
      <c r="R35" s="12"/>
      <c r="S35" s="12"/>
      <c r="T35" s="13" t="str">
        <f t="shared" ref="T35:T39" si="32">IF(AND(R35="Preventivo",S35="Automático"),"50%",IF(AND(R35="Preventivo",S35="Manual"),"40%",IF(AND(R35="Detectivo",S35="Automático"),"40%",IF(AND(R35="Detectivo",S35="Manual"),"30%",IF(AND(R35="Correctivo",S35="Automático"),"35%",IF(AND(R35="Correctivo",S35="Manual"),"25%",""))))))</f>
        <v/>
      </c>
      <c r="U35" s="12"/>
      <c r="V35" s="12"/>
      <c r="W35" s="12"/>
      <c r="X35" s="14" t="str">
        <f>IFERROR(IF(AND(Q34="Probabilidad",Q35="Probabilidad"),(Z34-(+Z34*T35)),IF(Q35="Probabilidad",(I34-(+I34*T35)),IF(Q35="Impacto",Z34,""))),"")</f>
        <v/>
      </c>
      <c r="Y35" s="15" t="str">
        <f t="shared" si="1"/>
        <v/>
      </c>
      <c r="Z35" s="16" t="str">
        <f t="shared" ref="Z35:Z39" si="33">+X35</f>
        <v/>
      </c>
      <c r="AA35" s="15" t="str">
        <f t="shared" si="3"/>
        <v/>
      </c>
      <c r="AB35" s="16" t="str">
        <f>IFERROR(IF(AND(Q34="Impacto",Q35="Impacto"),(AB28-(+AB28*T35)),IF(Q35="Impacto",($M$34-(+$M$34*T35)),IF(Q35="Probabilidad",AB28,""))),"")</f>
        <v/>
      </c>
      <c r="AC35" s="17" t="str">
        <f t="shared" ref="AC35:AC36" si="34">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
      </c>
      <c r="AD35" s="18"/>
      <c r="AE35" s="19"/>
      <c r="AF35" s="21"/>
      <c r="AG35" s="24"/>
      <c r="AH35" s="24"/>
      <c r="AI35" s="19"/>
      <c r="AJ35" s="2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row>
    <row r="36" spans="1:68" ht="151.5" customHeight="1" x14ac:dyDescent="0.3">
      <c r="A36" s="81"/>
      <c r="B36" s="84"/>
      <c r="C36" s="84"/>
      <c r="D36" s="84"/>
      <c r="E36" s="87"/>
      <c r="F36" s="84"/>
      <c r="G36" s="90"/>
      <c r="H36" s="93"/>
      <c r="I36" s="78"/>
      <c r="J36" s="96"/>
      <c r="K36" s="78">
        <f t="shared" ca="1" si="31"/>
        <v>0</v>
      </c>
      <c r="L36" s="93"/>
      <c r="M36" s="78"/>
      <c r="N36" s="75"/>
      <c r="O36" s="9">
        <v>3</v>
      </c>
      <c r="P36" s="25"/>
      <c r="Q36" s="11" t="str">
        <f>IF(OR(R36="Preventivo",R36="Detectivo"),"Probabilidad",IF(R36="Correctivo","Impacto",""))</f>
        <v/>
      </c>
      <c r="R36" s="12"/>
      <c r="S36" s="12"/>
      <c r="T36" s="13" t="str">
        <f t="shared" si="32"/>
        <v/>
      </c>
      <c r="U36" s="12"/>
      <c r="V36" s="12"/>
      <c r="W36" s="12"/>
      <c r="X36" s="14" t="str">
        <f>IFERROR(IF(AND(Q35="Probabilidad",Q36="Probabilidad"),(Z35-(+Z35*T36)),IF(AND(Q35="Impacto",Q36="Probabilidad"),(Z34-(+Z34*T36)),IF(Q36="Impacto",Z35,""))),"")</f>
        <v/>
      </c>
      <c r="Y36" s="15" t="str">
        <f t="shared" si="1"/>
        <v/>
      </c>
      <c r="Z36" s="16" t="str">
        <f t="shared" si="33"/>
        <v/>
      </c>
      <c r="AA36" s="15" t="str">
        <f t="shared" si="3"/>
        <v/>
      </c>
      <c r="AB36" s="16" t="str">
        <f>IFERROR(IF(AND(Q35="Impacto",Q36="Impacto"),(AB35-(+AB35*T36)),IF(AND(Q35="Probabilidad",Q36="Impacto"),(AB34-(+AB34*T36)),IF(Q36="Probabilidad",AB35,""))),"")</f>
        <v/>
      </c>
      <c r="AC36" s="17" t="str">
        <f t="shared" si="34"/>
        <v/>
      </c>
      <c r="AD36" s="18"/>
      <c r="AE36" s="19"/>
      <c r="AF36" s="21"/>
      <c r="AG36" s="24"/>
      <c r="AH36" s="24"/>
      <c r="AI36" s="19"/>
      <c r="AJ36" s="2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row>
    <row r="37" spans="1:68" ht="151.5" customHeight="1" x14ac:dyDescent="0.3">
      <c r="A37" s="81"/>
      <c r="B37" s="84"/>
      <c r="C37" s="84"/>
      <c r="D37" s="84"/>
      <c r="E37" s="87"/>
      <c r="F37" s="84"/>
      <c r="G37" s="90"/>
      <c r="H37" s="93"/>
      <c r="I37" s="78"/>
      <c r="J37" s="96"/>
      <c r="K37" s="78">
        <f t="shared" ca="1" si="31"/>
        <v>0</v>
      </c>
      <c r="L37" s="93"/>
      <c r="M37" s="78"/>
      <c r="N37" s="75"/>
      <c r="O37" s="9">
        <v>4</v>
      </c>
      <c r="P37" s="10"/>
      <c r="Q37" s="11" t="str">
        <f t="shared" ref="Q37:Q39" si="35">IF(OR(R37="Preventivo",R37="Detectivo"),"Probabilidad",IF(R37="Correctivo","Impacto",""))</f>
        <v/>
      </c>
      <c r="R37" s="12"/>
      <c r="S37" s="12"/>
      <c r="T37" s="13" t="str">
        <f t="shared" si="32"/>
        <v/>
      </c>
      <c r="U37" s="12"/>
      <c r="V37" s="12"/>
      <c r="W37" s="12"/>
      <c r="X37" s="14" t="str">
        <f t="shared" ref="X37:X39" si="36">IFERROR(IF(AND(Q36="Probabilidad",Q37="Probabilidad"),(Z36-(+Z36*T37)),IF(AND(Q36="Impacto",Q37="Probabilidad"),(Z35-(+Z35*T37)),IF(Q37="Impacto",Z36,""))),"")</f>
        <v/>
      </c>
      <c r="Y37" s="15" t="str">
        <f t="shared" si="1"/>
        <v/>
      </c>
      <c r="Z37" s="16" t="str">
        <f t="shared" si="33"/>
        <v/>
      </c>
      <c r="AA37" s="15" t="str">
        <f t="shared" si="3"/>
        <v/>
      </c>
      <c r="AB37" s="16" t="str">
        <f t="shared" ref="AB37:AB39" si="37">IFERROR(IF(AND(Q36="Impacto",Q37="Impacto"),(AB36-(+AB36*T37)),IF(AND(Q36="Probabilidad",Q37="Impacto"),(AB35-(+AB35*T37)),IF(Q37="Probabilidad",AB36,""))),"")</f>
        <v/>
      </c>
      <c r="AC37" s="17" t="str">
        <f>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
      </c>
      <c r="AD37" s="18"/>
      <c r="AE37" s="19"/>
      <c r="AF37" s="21"/>
      <c r="AG37" s="24"/>
      <c r="AH37" s="24"/>
      <c r="AI37" s="19"/>
      <c r="AJ37" s="2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row>
    <row r="38" spans="1:68" ht="151.5" customHeight="1" x14ac:dyDescent="0.3">
      <c r="A38" s="81"/>
      <c r="B38" s="84"/>
      <c r="C38" s="84"/>
      <c r="D38" s="84"/>
      <c r="E38" s="87"/>
      <c r="F38" s="84"/>
      <c r="G38" s="90"/>
      <c r="H38" s="93"/>
      <c r="I38" s="78"/>
      <c r="J38" s="96"/>
      <c r="K38" s="78">
        <f t="shared" ca="1" si="31"/>
        <v>0</v>
      </c>
      <c r="L38" s="93"/>
      <c r="M38" s="78"/>
      <c r="N38" s="75"/>
      <c r="O38" s="9">
        <v>5</v>
      </c>
      <c r="P38" s="10"/>
      <c r="Q38" s="11" t="str">
        <f t="shared" si="35"/>
        <v/>
      </c>
      <c r="R38" s="12"/>
      <c r="S38" s="12"/>
      <c r="T38" s="13" t="str">
        <f t="shared" si="32"/>
        <v/>
      </c>
      <c r="U38" s="12"/>
      <c r="V38" s="12"/>
      <c r="W38" s="12"/>
      <c r="X38" s="14" t="str">
        <f t="shared" si="36"/>
        <v/>
      </c>
      <c r="Y38" s="15" t="str">
        <f t="shared" si="1"/>
        <v/>
      </c>
      <c r="Z38" s="16" t="str">
        <f t="shared" si="33"/>
        <v/>
      </c>
      <c r="AA38" s="15" t="str">
        <f t="shared" si="3"/>
        <v/>
      </c>
      <c r="AB38" s="16" t="str">
        <f t="shared" si="37"/>
        <v/>
      </c>
      <c r="AC38" s="17" t="str">
        <f t="shared" ref="AC38:AC39" si="38">IFERROR(IF(OR(AND(Y38="Muy Baja",AA38="Leve"),AND(Y38="Muy Baja",AA38="Menor"),AND(Y38="Baja",AA38="Leve")),"Bajo",IF(OR(AND(Y38="Muy baja",AA38="Moderado"),AND(Y38="Baja",AA38="Menor"),AND(Y38="Baja",AA38="Moderado"),AND(Y38="Media",AA38="Leve"),AND(Y38="Media",AA38="Menor"),AND(Y38="Media",AA38="Moderado"),AND(Y38="Alta",AA38="Leve"),AND(Y38="Alta",AA38="Menor")),"Moderado",IF(OR(AND(Y38="Muy Baja",AA38="Mayor"),AND(Y38="Baja",AA38="Mayor"),AND(Y38="Media",AA38="Mayor"),AND(Y38="Alta",AA38="Moderado"),AND(Y38="Alta",AA38="Mayor"),AND(Y38="Muy Alta",AA38="Leve"),AND(Y38="Muy Alta",AA38="Menor"),AND(Y38="Muy Alta",AA38="Moderado"),AND(Y38="Muy Alta",AA38="Mayor")),"Alto",IF(OR(AND(Y38="Muy Baja",AA38="Catastrófico"),AND(Y38="Baja",AA38="Catastrófico"),AND(Y38="Media",AA38="Catastrófico"),AND(Y38="Alta",AA38="Catastrófico"),AND(Y38="Muy Alta",AA38="Catastrófico")),"Extremo","")))),"")</f>
        <v/>
      </c>
      <c r="AD38" s="18"/>
      <c r="AE38" s="19"/>
      <c r="AF38" s="21"/>
      <c r="AG38" s="24"/>
      <c r="AH38" s="24"/>
      <c r="AI38" s="19"/>
      <c r="AJ38" s="2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row>
    <row r="39" spans="1:68" ht="151.5" customHeight="1" x14ac:dyDescent="0.3">
      <c r="A39" s="82"/>
      <c r="B39" s="85"/>
      <c r="C39" s="85"/>
      <c r="D39" s="85"/>
      <c r="E39" s="88"/>
      <c r="F39" s="85"/>
      <c r="G39" s="91"/>
      <c r="H39" s="94"/>
      <c r="I39" s="79"/>
      <c r="J39" s="97"/>
      <c r="K39" s="79">
        <f t="shared" ca="1" si="31"/>
        <v>0</v>
      </c>
      <c r="L39" s="94"/>
      <c r="M39" s="79"/>
      <c r="N39" s="76"/>
      <c r="O39" s="9">
        <v>6</v>
      </c>
      <c r="P39" s="10"/>
      <c r="Q39" s="11" t="str">
        <f t="shared" si="35"/>
        <v/>
      </c>
      <c r="R39" s="12"/>
      <c r="S39" s="12"/>
      <c r="T39" s="13" t="str">
        <f t="shared" si="32"/>
        <v/>
      </c>
      <c r="U39" s="12"/>
      <c r="V39" s="12"/>
      <c r="W39" s="12"/>
      <c r="X39" s="14" t="str">
        <f t="shared" si="36"/>
        <v/>
      </c>
      <c r="Y39" s="15" t="str">
        <f t="shared" si="1"/>
        <v/>
      </c>
      <c r="Z39" s="16" t="str">
        <f t="shared" si="33"/>
        <v/>
      </c>
      <c r="AA39" s="15" t="str">
        <f t="shared" si="3"/>
        <v/>
      </c>
      <c r="AB39" s="16" t="str">
        <f t="shared" si="37"/>
        <v/>
      </c>
      <c r="AC39" s="17" t="str">
        <f t="shared" si="38"/>
        <v/>
      </c>
      <c r="AD39" s="18"/>
      <c r="AE39" s="19"/>
      <c r="AF39" s="21"/>
      <c r="AG39" s="24"/>
      <c r="AH39" s="24"/>
      <c r="AI39" s="19"/>
      <c r="AJ39" s="2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row>
    <row r="40" spans="1:68" ht="151.5" customHeight="1" x14ac:dyDescent="0.3">
      <c r="A40" s="80">
        <v>6</v>
      </c>
      <c r="B40" s="83"/>
      <c r="C40" s="83"/>
      <c r="D40" s="83"/>
      <c r="E40" s="86"/>
      <c r="F40" s="83"/>
      <c r="G40" s="89"/>
      <c r="H40" s="92" t="str">
        <f>IF(G40&lt;=0,"",IF(G40&lt;=2,"Muy Baja",IF(G40&lt;=24,"Baja",IF(G40&lt;=500,"Media",IF(G40&lt;=5000,"Alta","Muy Alta")))))</f>
        <v/>
      </c>
      <c r="I40" s="77" t="str">
        <f>IF(H40="","",IF(H40="Muy Baja",0.2,IF(H40="Baja",0.4,IF(H40="Media",0.6,IF(H40="Alta",0.8,IF(H40="Muy Alta",1,))))))</f>
        <v/>
      </c>
      <c r="J40" s="95"/>
      <c r="K40" s="77">
        <f>IF(NOT(ISERROR(MATCH(J40,'[13]Tabla Impacto'!$B$221:$B$223,0))),'[13]Tabla Impacto'!$F$223&amp;"Por favor no seleccionar los criterios de impacto(Afectación Económica o presupuestal y Pérdida Reputacional)",J40)</f>
        <v>0</v>
      </c>
      <c r="L40" s="92" t="str">
        <f>IF(OR(K40='[13]Tabla Impacto'!$C$11,K40='[13]Tabla Impacto'!$D$11),"Leve",IF(OR(K40='[13]Tabla Impacto'!$C$12,K40='[13]Tabla Impacto'!$D$12),"Menor",IF(OR(K40='[13]Tabla Impacto'!$C$13,K40='[13]Tabla Impacto'!$D$13),"Moderado",IF(OR(K40='[13]Tabla Impacto'!$C$14,K40='[13]Tabla Impacto'!$D$14),"Mayor",IF(OR(K40='[13]Tabla Impacto'!$C$15,K40='[13]Tabla Impacto'!$D$15),"Catastrófico","")))))</f>
        <v/>
      </c>
      <c r="M40" s="77" t="str">
        <f>IF(L40="","",IF(L40="Leve",0.2,IF(L40="Menor",0.4,IF(L40="Moderado",0.6,IF(L40="Mayor",0.8,IF(L40="Catastrófico",1,))))))</f>
        <v/>
      </c>
      <c r="N40" s="74" t="str">
        <f>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9">
        <v>1</v>
      </c>
      <c r="P40" s="10"/>
      <c r="Q40" s="11" t="str">
        <f>IF(OR(R40="Preventivo",R40="Detectivo"),"Probabilidad",IF(R40="Correctivo","Impacto",""))</f>
        <v/>
      </c>
      <c r="R40" s="12"/>
      <c r="S40" s="12"/>
      <c r="T40" s="13" t="str">
        <f>IF(AND(R40="Preventivo",S40="Automático"),"50%",IF(AND(R40="Preventivo",S40="Manual"),"40%",IF(AND(R40="Detectivo",S40="Automático"),"40%",IF(AND(R40="Detectivo",S40="Manual"),"30%",IF(AND(R40="Correctivo",S40="Automático"),"35%",IF(AND(R40="Correctivo",S40="Manual"),"25%",""))))))</f>
        <v/>
      </c>
      <c r="U40" s="12"/>
      <c r="V40" s="12"/>
      <c r="W40" s="12"/>
      <c r="X40" s="14" t="str">
        <f>IFERROR(IF(Q40="Probabilidad",(I40-(+I40*T40)),IF(Q40="Impacto",I40,"")),"")</f>
        <v/>
      </c>
      <c r="Y40" s="15" t="str">
        <f>IFERROR(IF(X40="","",IF(X40&lt;=0.2,"Muy Baja",IF(X40&lt;=0.4,"Baja",IF(X40&lt;=0.6,"Media",IF(X40&lt;=0.8,"Alta","Muy Alta"))))),"")</f>
        <v/>
      </c>
      <c r="Z40" s="16" t="str">
        <f>+X40</f>
        <v/>
      </c>
      <c r="AA40" s="15" t="str">
        <f>IFERROR(IF(AB40="","",IF(AB40&lt;=0.2,"Leve",IF(AB40&lt;=0.4,"Menor",IF(AB40&lt;=0.6,"Moderado",IF(AB40&lt;=0.8,"Mayor","Catastrófico"))))),"")</f>
        <v/>
      </c>
      <c r="AB40" s="16" t="str">
        <f>IFERROR(IF(Q40="Impacto",(M40-(+M40*T40)),IF(Q40="Probabilidad",M40,"")),"")</f>
        <v/>
      </c>
      <c r="AC40" s="17" t="str">
        <f>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18"/>
      <c r="AE40" s="19"/>
      <c r="AF40" s="21"/>
      <c r="AG40" s="24"/>
      <c r="AH40" s="24"/>
      <c r="AI40" s="19"/>
      <c r="AJ40" s="2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row>
    <row r="41" spans="1:68" ht="151.5" customHeight="1" x14ac:dyDescent="0.3">
      <c r="A41" s="81"/>
      <c r="B41" s="84"/>
      <c r="C41" s="84"/>
      <c r="D41" s="84"/>
      <c r="E41" s="87"/>
      <c r="F41" s="84"/>
      <c r="G41" s="90"/>
      <c r="H41" s="93"/>
      <c r="I41" s="78"/>
      <c r="J41" s="96"/>
      <c r="K41" s="78">
        <f t="shared" ref="K41:K45" ca="1" si="39">IF(NOT(ISERROR(MATCH(J41,_xlfn.ANCHORARRAY(E52),0))),I54&amp;"Por favor no seleccionar los criterios de impacto",J41)</f>
        <v>0</v>
      </c>
      <c r="L41" s="93"/>
      <c r="M41" s="78"/>
      <c r="N41" s="75"/>
      <c r="O41" s="9">
        <v>2</v>
      </c>
      <c r="P41" s="10"/>
      <c r="Q41" s="11" t="str">
        <f>IF(OR(R41="Preventivo",R41="Detectivo"),"Probabilidad",IF(R41="Correctivo","Impacto",""))</f>
        <v/>
      </c>
      <c r="R41" s="12"/>
      <c r="S41" s="12"/>
      <c r="T41" s="13" t="str">
        <f t="shared" ref="T41:T45" si="40">IF(AND(R41="Preventivo",S41="Automático"),"50%",IF(AND(R41="Preventivo",S41="Manual"),"40%",IF(AND(R41="Detectivo",S41="Automático"),"40%",IF(AND(R41="Detectivo",S41="Manual"),"30%",IF(AND(R41="Correctivo",S41="Automático"),"35%",IF(AND(R41="Correctivo",S41="Manual"),"25%",""))))))</f>
        <v/>
      </c>
      <c r="U41" s="12"/>
      <c r="V41" s="12"/>
      <c r="W41" s="12"/>
      <c r="X41" s="14" t="str">
        <f>IFERROR(IF(AND(Q40="Probabilidad",Q41="Probabilidad"),(Z40-(+Z40*T41)),IF(Q41="Probabilidad",(I40-(+I40*T41)),IF(Q41="Impacto",Z40,""))),"")</f>
        <v/>
      </c>
      <c r="Y41" s="15" t="str">
        <f t="shared" si="1"/>
        <v/>
      </c>
      <c r="Z41" s="16" t="str">
        <f t="shared" ref="Z41:Z45" si="41">+X41</f>
        <v/>
      </c>
      <c r="AA41" s="15" t="str">
        <f t="shared" si="3"/>
        <v/>
      </c>
      <c r="AB41" s="16" t="str">
        <f>IFERROR(IF(AND(Q40="Impacto",Q41="Impacto"),(AB34-(+AB34*T41)),IF(Q41="Impacto",($M$40-(+$M$40*T41)),IF(Q41="Probabilidad",AB34,""))),"")</f>
        <v/>
      </c>
      <c r="AC41" s="17" t="str">
        <f t="shared" ref="AC41:AC42" si="42">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
      </c>
      <c r="AD41" s="18"/>
      <c r="AE41" s="19"/>
      <c r="AF41" s="21"/>
      <c r="AG41" s="24"/>
      <c r="AH41" s="24"/>
      <c r="AI41" s="19"/>
      <c r="AJ41" s="2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row>
    <row r="42" spans="1:68" ht="151.5" customHeight="1" x14ac:dyDescent="0.3">
      <c r="A42" s="81"/>
      <c r="B42" s="84"/>
      <c r="C42" s="84"/>
      <c r="D42" s="84"/>
      <c r="E42" s="87"/>
      <c r="F42" s="84"/>
      <c r="G42" s="90"/>
      <c r="H42" s="93"/>
      <c r="I42" s="78"/>
      <c r="J42" s="96"/>
      <c r="K42" s="78">
        <f t="shared" ca="1" si="39"/>
        <v>0</v>
      </c>
      <c r="L42" s="93"/>
      <c r="M42" s="78"/>
      <c r="N42" s="75"/>
      <c r="O42" s="9">
        <v>3</v>
      </c>
      <c r="P42" s="25"/>
      <c r="Q42" s="11" t="str">
        <f>IF(OR(R42="Preventivo",R42="Detectivo"),"Probabilidad",IF(R42="Correctivo","Impacto",""))</f>
        <v/>
      </c>
      <c r="R42" s="12"/>
      <c r="S42" s="12"/>
      <c r="T42" s="13" t="str">
        <f t="shared" si="40"/>
        <v/>
      </c>
      <c r="U42" s="12"/>
      <c r="V42" s="12"/>
      <c r="W42" s="12"/>
      <c r="X42" s="14" t="str">
        <f>IFERROR(IF(AND(Q41="Probabilidad",Q42="Probabilidad"),(Z41-(+Z41*T42)),IF(AND(Q41="Impacto",Q42="Probabilidad"),(Z40-(+Z40*T42)),IF(Q42="Impacto",Z41,""))),"")</f>
        <v/>
      </c>
      <c r="Y42" s="15" t="str">
        <f t="shared" si="1"/>
        <v/>
      </c>
      <c r="Z42" s="16" t="str">
        <f t="shared" si="41"/>
        <v/>
      </c>
      <c r="AA42" s="15" t="str">
        <f t="shared" si="3"/>
        <v/>
      </c>
      <c r="AB42" s="16" t="str">
        <f>IFERROR(IF(AND(Q41="Impacto",Q42="Impacto"),(AB41-(+AB41*T42)),IF(AND(Q41="Probabilidad",Q42="Impacto"),(AB40-(+AB40*T42)),IF(Q42="Probabilidad",AB41,""))),"")</f>
        <v/>
      </c>
      <c r="AC42" s="17" t="str">
        <f t="shared" si="42"/>
        <v/>
      </c>
      <c r="AD42" s="18"/>
      <c r="AE42" s="19"/>
      <c r="AF42" s="21"/>
      <c r="AG42" s="24"/>
      <c r="AH42" s="24"/>
      <c r="AI42" s="19"/>
      <c r="AJ42" s="2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row>
    <row r="43" spans="1:68" ht="151.5" customHeight="1" x14ac:dyDescent="0.3">
      <c r="A43" s="81"/>
      <c r="B43" s="84"/>
      <c r="C43" s="84"/>
      <c r="D43" s="84"/>
      <c r="E43" s="87"/>
      <c r="F43" s="84"/>
      <c r="G43" s="90"/>
      <c r="H43" s="93"/>
      <c r="I43" s="78"/>
      <c r="J43" s="96"/>
      <c r="K43" s="78">
        <f t="shared" ca="1" si="39"/>
        <v>0</v>
      </c>
      <c r="L43" s="93"/>
      <c r="M43" s="78"/>
      <c r="N43" s="75"/>
      <c r="O43" s="9">
        <v>4</v>
      </c>
      <c r="P43" s="10"/>
      <c r="Q43" s="11" t="str">
        <f t="shared" ref="Q43:Q45" si="43">IF(OR(R43="Preventivo",R43="Detectivo"),"Probabilidad",IF(R43="Correctivo","Impacto",""))</f>
        <v/>
      </c>
      <c r="R43" s="12"/>
      <c r="S43" s="12"/>
      <c r="T43" s="13" t="str">
        <f t="shared" si="40"/>
        <v/>
      </c>
      <c r="U43" s="12"/>
      <c r="V43" s="12"/>
      <c r="W43" s="12"/>
      <c r="X43" s="14" t="str">
        <f t="shared" ref="X43:X45" si="44">IFERROR(IF(AND(Q42="Probabilidad",Q43="Probabilidad"),(Z42-(+Z42*T43)),IF(AND(Q42="Impacto",Q43="Probabilidad"),(Z41-(+Z41*T43)),IF(Q43="Impacto",Z42,""))),"")</f>
        <v/>
      </c>
      <c r="Y43" s="15" t="str">
        <f t="shared" si="1"/>
        <v/>
      </c>
      <c r="Z43" s="16" t="str">
        <f t="shared" si="41"/>
        <v/>
      </c>
      <c r="AA43" s="15" t="str">
        <f t="shared" si="3"/>
        <v/>
      </c>
      <c r="AB43" s="16" t="str">
        <f t="shared" ref="AB43:AB45" si="45">IFERROR(IF(AND(Q42="Impacto",Q43="Impacto"),(AB42-(+AB42*T43)),IF(AND(Q42="Probabilidad",Q43="Impacto"),(AB41-(+AB41*T43)),IF(Q43="Probabilidad",AB42,""))),"")</f>
        <v/>
      </c>
      <c r="AC43" s="17" t="str">
        <f>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
      </c>
      <c r="AD43" s="18"/>
      <c r="AE43" s="19"/>
      <c r="AF43" s="21"/>
      <c r="AG43" s="24"/>
      <c r="AH43" s="24"/>
      <c r="AI43" s="19"/>
      <c r="AJ43" s="2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row>
    <row r="44" spans="1:68" ht="151.5" customHeight="1" x14ac:dyDescent="0.3">
      <c r="A44" s="81"/>
      <c r="B44" s="84"/>
      <c r="C44" s="84"/>
      <c r="D44" s="84"/>
      <c r="E44" s="87"/>
      <c r="F44" s="84"/>
      <c r="G44" s="90"/>
      <c r="H44" s="93"/>
      <c r="I44" s="78"/>
      <c r="J44" s="96"/>
      <c r="K44" s="78">
        <f t="shared" ca="1" si="39"/>
        <v>0</v>
      </c>
      <c r="L44" s="93"/>
      <c r="M44" s="78"/>
      <c r="N44" s="75"/>
      <c r="O44" s="9">
        <v>5</v>
      </c>
      <c r="P44" s="10"/>
      <c r="Q44" s="11" t="str">
        <f t="shared" si="43"/>
        <v/>
      </c>
      <c r="R44" s="12"/>
      <c r="S44" s="12"/>
      <c r="T44" s="13" t="str">
        <f t="shared" si="40"/>
        <v/>
      </c>
      <c r="U44" s="12"/>
      <c r="V44" s="12"/>
      <c r="W44" s="12"/>
      <c r="X44" s="14" t="str">
        <f t="shared" si="44"/>
        <v/>
      </c>
      <c r="Y44" s="15" t="str">
        <f t="shared" si="1"/>
        <v/>
      </c>
      <c r="Z44" s="16" t="str">
        <f t="shared" si="41"/>
        <v/>
      </c>
      <c r="AA44" s="15" t="str">
        <f t="shared" si="3"/>
        <v/>
      </c>
      <c r="AB44" s="16" t="str">
        <f t="shared" si="45"/>
        <v/>
      </c>
      <c r="AC44" s="17" t="str">
        <f t="shared" ref="AC44" si="46">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18"/>
      <c r="AE44" s="19"/>
      <c r="AF44" s="21"/>
      <c r="AG44" s="24"/>
      <c r="AH44" s="24"/>
      <c r="AI44" s="19"/>
      <c r="AJ44" s="2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row>
    <row r="45" spans="1:68" ht="151.5" customHeight="1" x14ac:dyDescent="0.3">
      <c r="A45" s="82"/>
      <c r="B45" s="85"/>
      <c r="C45" s="85"/>
      <c r="D45" s="85"/>
      <c r="E45" s="88"/>
      <c r="F45" s="85"/>
      <c r="G45" s="91"/>
      <c r="H45" s="94"/>
      <c r="I45" s="79"/>
      <c r="J45" s="97"/>
      <c r="K45" s="79">
        <f t="shared" ca="1" si="39"/>
        <v>0</v>
      </c>
      <c r="L45" s="94"/>
      <c r="M45" s="79"/>
      <c r="N45" s="76"/>
      <c r="O45" s="9">
        <v>6</v>
      </c>
      <c r="P45" s="10"/>
      <c r="Q45" s="11" t="str">
        <f t="shared" si="43"/>
        <v/>
      </c>
      <c r="R45" s="12"/>
      <c r="S45" s="12"/>
      <c r="T45" s="13" t="str">
        <f t="shared" si="40"/>
        <v/>
      </c>
      <c r="U45" s="12"/>
      <c r="V45" s="12"/>
      <c r="W45" s="12"/>
      <c r="X45" s="14" t="str">
        <f t="shared" si="44"/>
        <v/>
      </c>
      <c r="Y45" s="15" t="str">
        <f t="shared" si="1"/>
        <v/>
      </c>
      <c r="Z45" s="16" t="str">
        <f t="shared" si="41"/>
        <v/>
      </c>
      <c r="AA45" s="15" t="str">
        <f>IFERROR(IF(AB45="","",IF(AB45&lt;=0.2,"Leve",IF(AB45&lt;=0.4,"Menor",IF(AB45&lt;=0.6,"Moderado",IF(AB45&lt;=0.8,"Mayor","Catastrófico"))))),"")</f>
        <v/>
      </c>
      <c r="AB45" s="16" t="str">
        <f t="shared" si="45"/>
        <v/>
      </c>
      <c r="AC45" s="17" t="str">
        <f>IFERROR(IF(OR(AND(Y45="Muy Baja",AA45="Leve"),AND(Y45="Muy Baja",AA45="Menor"),AND(Y45="Baja",AA45="Leve")),"Bajo",IF(OR(AND(Y45="Muy baja",AA45="Moderado"),AND(Y45="Baja",AA45="Menor"),AND(Y45="Baja",AA45="Moderado"),AND(Y45="Media",AA45="Leve"),AND(Y45="Media",AA45="Menor"),AND(Y45="Media",AA45="Moderado"),AND(Y45="Alta",AA45="Leve"),AND(Y45="Alta",AA45="Menor")),"Moderado",IF(OR(AND(Y45="Muy Baja",AA45="Mayor"),AND(Y45="Baja",AA45="Mayor"),AND(Y45="Media",AA45="Mayor"),AND(Y45="Alta",AA45="Moderado"),AND(Y45="Alta",AA45="Mayor"),AND(Y45="Muy Alta",AA45="Leve"),AND(Y45="Muy Alta",AA45="Menor"),AND(Y45="Muy Alta",AA45="Moderado"),AND(Y45="Muy Alta",AA45="Mayor")),"Alto",IF(OR(AND(Y45="Muy Baja",AA45="Catastrófico"),AND(Y45="Baja",AA45="Catastrófico"),AND(Y45="Media",AA45="Catastrófico"),AND(Y45="Alta",AA45="Catastrófico"),AND(Y45="Muy Alta",AA45="Catastrófico")),"Extremo","")))),"")</f>
        <v/>
      </c>
      <c r="AD45" s="18"/>
      <c r="AE45" s="19"/>
      <c r="AF45" s="21"/>
      <c r="AG45" s="24"/>
      <c r="AH45" s="24"/>
      <c r="AI45" s="19"/>
      <c r="AJ45" s="2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row>
    <row r="46" spans="1:68" ht="151.5" customHeight="1" x14ac:dyDescent="0.3">
      <c r="A46" s="80">
        <v>7</v>
      </c>
      <c r="B46" s="83"/>
      <c r="C46" s="83"/>
      <c r="D46" s="83"/>
      <c r="E46" s="86"/>
      <c r="F46" s="83"/>
      <c r="G46" s="89"/>
      <c r="H46" s="92" t="str">
        <f>IF(G46&lt;=0,"",IF(G46&lt;=2,"Muy Baja",IF(G46&lt;=24,"Baja",IF(G46&lt;=500,"Media",IF(G46&lt;=5000,"Alta","Muy Alta")))))</f>
        <v/>
      </c>
      <c r="I46" s="77" t="str">
        <f>IF(H46="","",IF(H46="Muy Baja",0.2,IF(H46="Baja",0.4,IF(H46="Media",0.6,IF(H46="Alta",0.8,IF(H46="Muy Alta",1,))))))</f>
        <v/>
      </c>
      <c r="J46" s="95"/>
      <c r="K46" s="77">
        <f>IF(NOT(ISERROR(MATCH(J46,'[13]Tabla Impacto'!$B$221:$B$223,0))),'[13]Tabla Impacto'!$F$223&amp;"Por favor no seleccionar los criterios de impacto(Afectación Económica o presupuestal y Pérdida Reputacional)",J46)</f>
        <v>0</v>
      </c>
      <c r="L46" s="92" t="str">
        <f>IF(OR(K46='[13]Tabla Impacto'!$C$11,K46='[13]Tabla Impacto'!$D$11),"Leve",IF(OR(K46='[13]Tabla Impacto'!$C$12,K46='[13]Tabla Impacto'!$D$12),"Menor",IF(OR(K46='[13]Tabla Impacto'!$C$13,K46='[13]Tabla Impacto'!$D$13),"Moderado",IF(OR(K46='[13]Tabla Impacto'!$C$14,K46='[13]Tabla Impacto'!$D$14),"Mayor",IF(OR(K46='[13]Tabla Impacto'!$C$15,K46='[13]Tabla Impacto'!$D$15),"Catastrófico","")))))</f>
        <v/>
      </c>
      <c r="M46" s="77" t="str">
        <f>IF(L46="","",IF(L46="Leve",0.2,IF(L46="Menor",0.4,IF(L46="Moderado",0.6,IF(L46="Mayor",0.8,IF(L46="Catastrófico",1,))))))</f>
        <v/>
      </c>
      <c r="N46" s="74" t="str">
        <f>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9">
        <v>1</v>
      </c>
      <c r="P46" s="10"/>
      <c r="Q46" s="11" t="str">
        <f>IF(OR(R46="Preventivo",R46="Detectivo"),"Probabilidad",IF(R46="Correctivo","Impacto",""))</f>
        <v/>
      </c>
      <c r="R46" s="12"/>
      <c r="S46" s="12"/>
      <c r="T46" s="13" t="str">
        <f>IF(AND(R46="Preventivo",S46="Automático"),"50%",IF(AND(R46="Preventivo",S46="Manual"),"40%",IF(AND(R46="Detectivo",S46="Automático"),"40%",IF(AND(R46="Detectivo",S46="Manual"),"30%",IF(AND(R46="Correctivo",S46="Automático"),"35%",IF(AND(R46="Correctivo",S46="Manual"),"25%",""))))))</f>
        <v/>
      </c>
      <c r="U46" s="12"/>
      <c r="V46" s="12"/>
      <c r="W46" s="12"/>
      <c r="X46" s="14" t="str">
        <f>IFERROR(IF(Q46="Probabilidad",(I46-(+I46*T46)),IF(Q46="Impacto",I46,"")),"")</f>
        <v/>
      </c>
      <c r="Y46" s="15" t="str">
        <f>IFERROR(IF(X46="","",IF(X46&lt;=0.2,"Muy Baja",IF(X46&lt;=0.4,"Baja",IF(X46&lt;=0.6,"Media",IF(X46&lt;=0.8,"Alta","Muy Alta"))))),"")</f>
        <v/>
      </c>
      <c r="Z46" s="16" t="str">
        <f>+X46</f>
        <v/>
      </c>
      <c r="AA46" s="15" t="str">
        <f>IFERROR(IF(AB46="","",IF(AB46&lt;=0.2,"Leve",IF(AB46&lt;=0.4,"Menor",IF(AB46&lt;=0.6,"Moderado",IF(AB46&lt;=0.8,"Mayor","Catastrófico"))))),"")</f>
        <v/>
      </c>
      <c r="AB46" s="16" t="str">
        <f>IFERROR(IF(Q46="Impacto",(M46-(+M46*T46)),IF(Q46="Probabilidad",M46,"")),"")</f>
        <v/>
      </c>
      <c r="AC46" s="17"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18"/>
      <c r="AE46" s="19"/>
      <c r="AF46" s="21"/>
      <c r="AG46" s="24"/>
      <c r="AH46" s="24"/>
      <c r="AI46" s="19"/>
      <c r="AJ46" s="2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row>
    <row r="47" spans="1:68" ht="151.5" customHeight="1" x14ac:dyDescent="0.3">
      <c r="A47" s="81"/>
      <c r="B47" s="84"/>
      <c r="C47" s="84"/>
      <c r="D47" s="84"/>
      <c r="E47" s="87"/>
      <c r="F47" s="84"/>
      <c r="G47" s="90"/>
      <c r="H47" s="93"/>
      <c r="I47" s="78"/>
      <c r="J47" s="96"/>
      <c r="K47" s="78">
        <f t="shared" ref="K47:K51" ca="1" si="47">IF(NOT(ISERROR(MATCH(J47,_xlfn.ANCHORARRAY(E58),0))),I60&amp;"Por favor no seleccionar los criterios de impacto",J47)</f>
        <v>0</v>
      </c>
      <c r="L47" s="93"/>
      <c r="M47" s="78"/>
      <c r="N47" s="75"/>
      <c r="O47" s="9">
        <v>2</v>
      </c>
      <c r="P47" s="10"/>
      <c r="Q47" s="11" t="str">
        <f>IF(OR(R47="Preventivo",R47="Detectivo"),"Probabilidad",IF(R47="Correctivo","Impacto",""))</f>
        <v/>
      </c>
      <c r="R47" s="12"/>
      <c r="S47" s="12"/>
      <c r="T47" s="13" t="str">
        <f t="shared" ref="T47:T51" si="48">IF(AND(R47="Preventivo",S47="Automático"),"50%",IF(AND(R47="Preventivo",S47="Manual"),"40%",IF(AND(R47="Detectivo",S47="Automático"),"40%",IF(AND(R47="Detectivo",S47="Manual"),"30%",IF(AND(R47="Correctivo",S47="Automático"),"35%",IF(AND(R47="Correctivo",S47="Manual"),"25%",""))))))</f>
        <v/>
      </c>
      <c r="U47" s="12"/>
      <c r="V47" s="12"/>
      <c r="W47" s="12"/>
      <c r="X47" s="14" t="str">
        <f>IFERROR(IF(AND(Q46="Probabilidad",Q47="Probabilidad"),(Z46-(+Z46*T47)),IF(Q47="Probabilidad",(I46-(+I46*T47)),IF(Q47="Impacto",Z46,""))),"")</f>
        <v/>
      </c>
      <c r="Y47" s="15" t="str">
        <f t="shared" si="1"/>
        <v/>
      </c>
      <c r="Z47" s="16" t="str">
        <f t="shared" ref="Z47:Z51" si="49">+X47</f>
        <v/>
      </c>
      <c r="AA47" s="15" t="str">
        <f t="shared" si="3"/>
        <v/>
      </c>
      <c r="AB47" s="16" t="str">
        <f>IFERROR(IF(AND(Q46="Impacto",Q47="Impacto"),(AB40-(+AB40*T47)),IF(Q47="Impacto",($M$46-(+$M$46*T47)),IF(Q47="Probabilidad",AB40,""))),"")</f>
        <v/>
      </c>
      <c r="AC47" s="17" t="str">
        <f t="shared" ref="AC47:AC48" si="50">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18"/>
      <c r="AE47" s="19"/>
      <c r="AF47" s="21"/>
      <c r="AG47" s="24"/>
      <c r="AH47" s="24"/>
      <c r="AI47" s="19"/>
      <c r="AJ47" s="2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row>
    <row r="48" spans="1:68" ht="151.5" customHeight="1" x14ac:dyDescent="0.3">
      <c r="A48" s="81"/>
      <c r="B48" s="84"/>
      <c r="C48" s="84"/>
      <c r="D48" s="84"/>
      <c r="E48" s="87"/>
      <c r="F48" s="84"/>
      <c r="G48" s="90"/>
      <c r="H48" s="93"/>
      <c r="I48" s="78"/>
      <c r="J48" s="96"/>
      <c r="K48" s="78">
        <f t="shared" ca="1" si="47"/>
        <v>0</v>
      </c>
      <c r="L48" s="93"/>
      <c r="M48" s="78"/>
      <c r="N48" s="75"/>
      <c r="O48" s="9">
        <v>3</v>
      </c>
      <c r="P48" s="25"/>
      <c r="Q48" s="11" t="str">
        <f>IF(OR(R48="Preventivo",R48="Detectivo"),"Probabilidad",IF(R48="Correctivo","Impacto",""))</f>
        <v/>
      </c>
      <c r="R48" s="12"/>
      <c r="S48" s="12"/>
      <c r="T48" s="13" t="str">
        <f t="shared" si="48"/>
        <v/>
      </c>
      <c r="U48" s="12"/>
      <c r="V48" s="12"/>
      <c r="W48" s="12"/>
      <c r="X48" s="14" t="str">
        <f>IFERROR(IF(AND(Q47="Probabilidad",Q48="Probabilidad"),(Z47-(+Z47*T48)),IF(AND(Q47="Impacto",Q48="Probabilidad"),(Z46-(+Z46*T48)),IF(Q48="Impacto",Z47,""))),"")</f>
        <v/>
      </c>
      <c r="Y48" s="15" t="str">
        <f t="shared" si="1"/>
        <v/>
      </c>
      <c r="Z48" s="16" t="str">
        <f t="shared" si="49"/>
        <v/>
      </c>
      <c r="AA48" s="15" t="str">
        <f t="shared" si="3"/>
        <v/>
      </c>
      <c r="AB48" s="16" t="str">
        <f>IFERROR(IF(AND(Q47="Impacto",Q48="Impacto"),(AB47-(+AB47*T48)),IF(AND(Q47="Probabilidad",Q48="Impacto"),(AB46-(+AB46*T48)),IF(Q48="Probabilidad",AB47,""))),"")</f>
        <v/>
      </c>
      <c r="AC48" s="17" t="str">
        <f t="shared" si="50"/>
        <v/>
      </c>
      <c r="AD48" s="18"/>
      <c r="AE48" s="19"/>
      <c r="AF48" s="21"/>
      <c r="AG48" s="24"/>
      <c r="AH48" s="24"/>
      <c r="AI48" s="19"/>
      <c r="AJ48" s="2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row>
    <row r="49" spans="1:68" ht="151.5" customHeight="1" x14ac:dyDescent="0.3">
      <c r="A49" s="81"/>
      <c r="B49" s="84"/>
      <c r="C49" s="84"/>
      <c r="D49" s="84"/>
      <c r="E49" s="87"/>
      <c r="F49" s="84"/>
      <c r="G49" s="90"/>
      <c r="H49" s="93"/>
      <c r="I49" s="78"/>
      <c r="J49" s="96"/>
      <c r="K49" s="78">
        <f t="shared" ca="1" si="47"/>
        <v>0</v>
      </c>
      <c r="L49" s="93"/>
      <c r="M49" s="78"/>
      <c r="N49" s="75"/>
      <c r="O49" s="9">
        <v>4</v>
      </c>
      <c r="P49" s="10"/>
      <c r="Q49" s="11" t="str">
        <f t="shared" ref="Q49:Q51" si="51">IF(OR(R49="Preventivo",R49="Detectivo"),"Probabilidad",IF(R49="Correctivo","Impacto",""))</f>
        <v/>
      </c>
      <c r="R49" s="12"/>
      <c r="S49" s="12"/>
      <c r="T49" s="13" t="str">
        <f t="shared" si="48"/>
        <v/>
      </c>
      <c r="U49" s="12"/>
      <c r="V49" s="12"/>
      <c r="W49" s="12"/>
      <c r="X49" s="14" t="str">
        <f t="shared" ref="X49:X51" si="52">IFERROR(IF(AND(Q48="Probabilidad",Q49="Probabilidad"),(Z48-(+Z48*T49)),IF(AND(Q48="Impacto",Q49="Probabilidad"),(Z47-(+Z47*T49)),IF(Q49="Impacto",Z48,""))),"")</f>
        <v/>
      </c>
      <c r="Y49" s="15" t="str">
        <f t="shared" si="1"/>
        <v/>
      </c>
      <c r="Z49" s="16" t="str">
        <f t="shared" si="49"/>
        <v/>
      </c>
      <c r="AA49" s="15" t="str">
        <f t="shared" si="3"/>
        <v/>
      </c>
      <c r="AB49" s="16" t="str">
        <f t="shared" ref="AB49:AB51" si="53">IFERROR(IF(AND(Q48="Impacto",Q49="Impacto"),(AB48-(+AB48*T49)),IF(AND(Q48="Probabilidad",Q49="Impacto"),(AB47-(+AB47*T49)),IF(Q49="Probabilidad",AB48,""))),"")</f>
        <v/>
      </c>
      <c r="AC49" s="17" t="str">
        <f>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18"/>
      <c r="AE49" s="19"/>
      <c r="AF49" s="21"/>
      <c r="AG49" s="24"/>
      <c r="AH49" s="24"/>
      <c r="AI49" s="19"/>
      <c r="AJ49" s="2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row>
    <row r="50" spans="1:68" ht="151.5" customHeight="1" x14ac:dyDescent="0.3">
      <c r="A50" s="81"/>
      <c r="B50" s="84"/>
      <c r="C50" s="84"/>
      <c r="D50" s="84"/>
      <c r="E50" s="87"/>
      <c r="F50" s="84"/>
      <c r="G50" s="90"/>
      <c r="H50" s="93"/>
      <c r="I50" s="78"/>
      <c r="J50" s="96"/>
      <c r="K50" s="78">
        <f t="shared" ca="1" si="47"/>
        <v>0</v>
      </c>
      <c r="L50" s="93"/>
      <c r="M50" s="78"/>
      <c r="N50" s="75"/>
      <c r="O50" s="9">
        <v>5</v>
      </c>
      <c r="P50" s="10"/>
      <c r="Q50" s="11" t="str">
        <f t="shared" si="51"/>
        <v/>
      </c>
      <c r="R50" s="12"/>
      <c r="S50" s="12"/>
      <c r="T50" s="13" t="str">
        <f t="shared" si="48"/>
        <v/>
      </c>
      <c r="U50" s="12"/>
      <c r="V50" s="12"/>
      <c r="W50" s="12"/>
      <c r="X50" s="14" t="str">
        <f t="shared" si="52"/>
        <v/>
      </c>
      <c r="Y50" s="15" t="str">
        <f t="shared" si="1"/>
        <v/>
      </c>
      <c r="Z50" s="16" t="str">
        <f t="shared" si="49"/>
        <v/>
      </c>
      <c r="AA50" s="15" t="str">
        <f t="shared" si="3"/>
        <v/>
      </c>
      <c r="AB50" s="16" t="str">
        <f t="shared" si="53"/>
        <v/>
      </c>
      <c r="AC50" s="17" t="str">
        <f t="shared" ref="AC50:AC51" si="54">IFERROR(IF(OR(AND(Y50="Muy Baja",AA50="Leve"),AND(Y50="Muy Baja",AA50="Menor"),AND(Y50="Baja",AA50="Leve")),"Bajo",IF(OR(AND(Y50="Muy baja",AA50="Moderado"),AND(Y50="Baja",AA50="Menor"),AND(Y50="Baja",AA50="Moderado"),AND(Y50="Media",AA50="Leve"),AND(Y50="Media",AA50="Menor"),AND(Y50="Media",AA50="Moderado"),AND(Y50="Alta",AA50="Leve"),AND(Y50="Alta",AA50="Menor")),"Moderado",IF(OR(AND(Y50="Muy Baja",AA50="Mayor"),AND(Y50="Baja",AA50="Mayor"),AND(Y50="Media",AA50="Mayor"),AND(Y50="Alta",AA50="Moderado"),AND(Y50="Alta",AA50="Mayor"),AND(Y50="Muy Alta",AA50="Leve"),AND(Y50="Muy Alta",AA50="Menor"),AND(Y50="Muy Alta",AA50="Moderado"),AND(Y50="Muy Alta",AA50="Mayor")),"Alto",IF(OR(AND(Y50="Muy Baja",AA50="Catastrófico"),AND(Y50="Baja",AA50="Catastrófico"),AND(Y50="Media",AA50="Catastrófico"),AND(Y50="Alta",AA50="Catastrófico"),AND(Y50="Muy Alta",AA50="Catastrófico")),"Extremo","")))),"")</f>
        <v/>
      </c>
      <c r="AD50" s="18"/>
      <c r="AE50" s="19"/>
      <c r="AF50" s="21"/>
      <c r="AG50" s="24"/>
      <c r="AH50" s="24"/>
      <c r="AI50" s="19"/>
      <c r="AJ50" s="2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row>
    <row r="51" spans="1:68" ht="151.5" customHeight="1" x14ac:dyDescent="0.3">
      <c r="A51" s="82"/>
      <c r="B51" s="85"/>
      <c r="C51" s="85"/>
      <c r="D51" s="85"/>
      <c r="E51" s="88"/>
      <c r="F51" s="85"/>
      <c r="G51" s="91"/>
      <c r="H51" s="94"/>
      <c r="I51" s="79"/>
      <c r="J51" s="97"/>
      <c r="K51" s="79">
        <f t="shared" ca="1" si="47"/>
        <v>0</v>
      </c>
      <c r="L51" s="94"/>
      <c r="M51" s="79"/>
      <c r="N51" s="76"/>
      <c r="O51" s="9">
        <v>6</v>
      </c>
      <c r="P51" s="10"/>
      <c r="Q51" s="11" t="str">
        <f t="shared" si="51"/>
        <v/>
      </c>
      <c r="R51" s="12"/>
      <c r="S51" s="12"/>
      <c r="T51" s="13" t="str">
        <f t="shared" si="48"/>
        <v/>
      </c>
      <c r="U51" s="12"/>
      <c r="V51" s="12"/>
      <c r="W51" s="12"/>
      <c r="X51" s="14" t="str">
        <f t="shared" si="52"/>
        <v/>
      </c>
      <c r="Y51" s="15" t="str">
        <f t="shared" si="1"/>
        <v/>
      </c>
      <c r="Z51" s="16" t="str">
        <f t="shared" si="49"/>
        <v/>
      </c>
      <c r="AA51" s="15" t="str">
        <f t="shared" si="3"/>
        <v/>
      </c>
      <c r="AB51" s="16" t="str">
        <f t="shared" si="53"/>
        <v/>
      </c>
      <c r="AC51" s="17" t="str">
        <f t="shared" si="54"/>
        <v/>
      </c>
      <c r="AD51" s="18"/>
      <c r="AE51" s="19"/>
      <c r="AF51" s="21"/>
      <c r="AG51" s="24"/>
      <c r="AH51" s="24"/>
      <c r="AI51" s="19"/>
      <c r="AJ51" s="2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row>
    <row r="52" spans="1:68" ht="151.5" customHeight="1" x14ac:dyDescent="0.3">
      <c r="A52" s="80">
        <v>8</v>
      </c>
      <c r="B52" s="83"/>
      <c r="C52" s="83"/>
      <c r="D52" s="83"/>
      <c r="E52" s="86"/>
      <c r="F52" s="83"/>
      <c r="G52" s="89"/>
      <c r="H52" s="92" t="str">
        <f>IF(G52&lt;=0,"",IF(G52&lt;=2,"Muy Baja",IF(G52&lt;=24,"Baja",IF(G52&lt;=500,"Media",IF(G52&lt;=5000,"Alta","Muy Alta")))))</f>
        <v/>
      </c>
      <c r="I52" s="77" t="str">
        <f>IF(H52="","",IF(H52="Muy Baja",0.2,IF(H52="Baja",0.4,IF(H52="Media",0.6,IF(H52="Alta",0.8,IF(H52="Muy Alta",1,))))))</f>
        <v/>
      </c>
      <c r="J52" s="95"/>
      <c r="K52" s="77">
        <f>IF(NOT(ISERROR(MATCH(J52,'[13]Tabla Impacto'!$B$221:$B$223,0))),'[13]Tabla Impacto'!$F$223&amp;"Por favor no seleccionar los criterios de impacto(Afectación Económica o presupuestal y Pérdida Reputacional)",J52)</f>
        <v>0</v>
      </c>
      <c r="L52" s="92" t="str">
        <f>IF(OR(K52='[13]Tabla Impacto'!$C$11,K52='[13]Tabla Impacto'!$D$11),"Leve",IF(OR(K52='[13]Tabla Impacto'!$C$12,K52='[13]Tabla Impacto'!$D$12),"Menor",IF(OR(K52='[13]Tabla Impacto'!$C$13,K52='[13]Tabla Impacto'!$D$13),"Moderado",IF(OR(K52='[13]Tabla Impacto'!$C$14,K52='[13]Tabla Impacto'!$D$14),"Mayor",IF(OR(K52='[13]Tabla Impacto'!$C$15,K52='[13]Tabla Impacto'!$D$15),"Catastrófico","")))))</f>
        <v/>
      </c>
      <c r="M52" s="77" t="str">
        <f>IF(L52="","",IF(L52="Leve",0.2,IF(L52="Menor",0.4,IF(L52="Moderado",0.6,IF(L52="Mayor",0.8,IF(L52="Catastrófico",1,))))))</f>
        <v/>
      </c>
      <c r="N52" s="74" t="str">
        <f>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9">
        <v>1</v>
      </c>
      <c r="P52" s="10"/>
      <c r="Q52" s="11" t="str">
        <f>IF(OR(R52="Preventivo",R52="Detectivo"),"Probabilidad",IF(R52="Correctivo","Impacto",""))</f>
        <v/>
      </c>
      <c r="R52" s="12"/>
      <c r="S52" s="12"/>
      <c r="T52" s="13" t="str">
        <f>IF(AND(R52="Preventivo",S52="Automático"),"50%",IF(AND(R52="Preventivo",S52="Manual"),"40%",IF(AND(R52="Detectivo",S52="Automático"),"40%",IF(AND(R52="Detectivo",S52="Manual"),"30%",IF(AND(R52="Correctivo",S52="Automático"),"35%",IF(AND(R52="Correctivo",S52="Manual"),"25%",""))))))</f>
        <v/>
      </c>
      <c r="U52" s="12"/>
      <c r="V52" s="12"/>
      <c r="W52" s="12"/>
      <c r="X52" s="14" t="str">
        <f>IFERROR(IF(Q52="Probabilidad",(I52-(+I52*T52)),IF(Q52="Impacto",I52,"")),"")</f>
        <v/>
      </c>
      <c r="Y52" s="15" t="str">
        <f>IFERROR(IF(X52="","",IF(X52&lt;=0.2,"Muy Baja",IF(X52&lt;=0.4,"Baja",IF(X52&lt;=0.6,"Media",IF(X52&lt;=0.8,"Alta","Muy Alta"))))),"")</f>
        <v/>
      </c>
      <c r="Z52" s="16" t="str">
        <f>+X52</f>
        <v/>
      </c>
      <c r="AA52" s="15" t="str">
        <f>IFERROR(IF(AB52="","",IF(AB52&lt;=0.2,"Leve",IF(AB52&lt;=0.4,"Menor",IF(AB52&lt;=0.6,"Moderado",IF(AB52&lt;=0.8,"Mayor","Catastrófico"))))),"")</f>
        <v/>
      </c>
      <c r="AB52" s="16" t="str">
        <f>IFERROR(IF(Q52="Impacto",(M52-(+M52*T52)),IF(Q52="Probabilidad",M52,"")),"")</f>
        <v/>
      </c>
      <c r="AC52" s="17" t="str">
        <f>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18"/>
      <c r="AE52" s="19"/>
      <c r="AF52" s="21"/>
      <c r="AG52" s="24"/>
      <c r="AH52" s="24"/>
      <c r="AI52" s="19"/>
      <c r="AJ52" s="2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row>
    <row r="53" spans="1:68" ht="151.5" customHeight="1" x14ac:dyDescent="0.3">
      <c r="A53" s="81"/>
      <c r="B53" s="84"/>
      <c r="C53" s="84"/>
      <c r="D53" s="84"/>
      <c r="E53" s="87"/>
      <c r="F53" s="84"/>
      <c r="G53" s="90"/>
      <c r="H53" s="93"/>
      <c r="I53" s="78"/>
      <c r="J53" s="96"/>
      <c r="K53" s="78">
        <f ca="1">IF(NOT(ISERROR(MATCH(J53,_xlfn.ANCHORARRAY(E64),0))),I66&amp;"Por favor no seleccionar los criterios de impacto",J53)</f>
        <v>0</v>
      </c>
      <c r="L53" s="93"/>
      <c r="M53" s="78"/>
      <c r="N53" s="75"/>
      <c r="O53" s="9">
        <v>2</v>
      </c>
      <c r="P53" s="10"/>
      <c r="Q53" s="11" t="str">
        <f>IF(OR(R53="Preventivo",R53="Detectivo"),"Probabilidad",IF(R53="Correctivo","Impacto",""))</f>
        <v/>
      </c>
      <c r="R53" s="12"/>
      <c r="S53" s="12"/>
      <c r="T53" s="13" t="str">
        <f t="shared" ref="T53:T57" si="55">IF(AND(R53="Preventivo",S53="Automático"),"50%",IF(AND(R53="Preventivo",S53="Manual"),"40%",IF(AND(R53="Detectivo",S53="Automático"),"40%",IF(AND(R53="Detectivo",S53="Manual"),"30%",IF(AND(R53="Correctivo",S53="Automático"),"35%",IF(AND(R53="Correctivo",S53="Manual"),"25%",""))))))</f>
        <v/>
      </c>
      <c r="U53" s="12"/>
      <c r="V53" s="12"/>
      <c r="W53" s="12"/>
      <c r="X53" s="14" t="str">
        <f>IFERROR(IF(AND(Q52="Probabilidad",Q53="Probabilidad"),(Z52-(+Z52*T53)),IF(Q53="Probabilidad",(I52-(+I52*T53)),IF(Q53="Impacto",Z52,""))),"")</f>
        <v/>
      </c>
      <c r="Y53" s="15" t="str">
        <f t="shared" si="1"/>
        <v/>
      </c>
      <c r="Z53" s="16" t="str">
        <f t="shared" ref="Z53:Z57" si="56">+X53</f>
        <v/>
      </c>
      <c r="AA53" s="15" t="str">
        <f t="shared" si="3"/>
        <v/>
      </c>
      <c r="AB53" s="16" t="str">
        <f>IFERROR(IF(AND(Q52="Impacto",Q53="Impacto"),(AB46-(+AB46*T53)),IF(Q53="Impacto",($M$52-(+$M$52*T53)),IF(Q53="Probabilidad",AB46,""))),"")</f>
        <v/>
      </c>
      <c r="AC53" s="17" t="str">
        <f t="shared" ref="AC53:AC54" si="57">IFERROR(IF(OR(AND(Y53="Muy Baja",AA53="Leve"),AND(Y53="Muy Baja",AA53="Menor"),AND(Y53="Baja",AA53="Leve")),"Bajo",IF(OR(AND(Y53="Muy baja",AA53="Moderado"),AND(Y53="Baja",AA53="Menor"),AND(Y53="Baja",AA53="Moderado"),AND(Y53="Media",AA53="Leve"),AND(Y53="Media",AA53="Menor"),AND(Y53="Media",AA53="Moderado"),AND(Y53="Alta",AA53="Leve"),AND(Y53="Alta",AA53="Menor")),"Moderado",IF(OR(AND(Y53="Muy Baja",AA53="Mayor"),AND(Y53="Baja",AA53="Mayor"),AND(Y53="Media",AA53="Mayor"),AND(Y53="Alta",AA53="Moderado"),AND(Y53="Alta",AA53="Mayor"),AND(Y53="Muy Alta",AA53="Leve"),AND(Y53="Muy Alta",AA53="Menor"),AND(Y53="Muy Alta",AA53="Moderado"),AND(Y53="Muy Alta",AA53="Mayor")),"Alto",IF(OR(AND(Y53="Muy Baja",AA53="Catastrófico"),AND(Y53="Baja",AA53="Catastrófico"),AND(Y53="Media",AA53="Catastrófico"),AND(Y53="Alta",AA53="Catastrófico"),AND(Y53="Muy Alta",AA53="Catastrófico")),"Extremo","")))),"")</f>
        <v/>
      </c>
      <c r="AD53" s="18"/>
      <c r="AE53" s="19"/>
      <c r="AF53" s="21"/>
      <c r="AG53" s="24"/>
      <c r="AH53" s="24"/>
      <c r="AI53" s="19"/>
      <c r="AJ53" s="2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row>
    <row r="54" spans="1:68" ht="151.5" customHeight="1" x14ac:dyDescent="0.3">
      <c r="A54" s="81"/>
      <c r="B54" s="84"/>
      <c r="C54" s="84"/>
      <c r="D54" s="84"/>
      <c r="E54" s="87"/>
      <c r="F54" s="84"/>
      <c r="G54" s="90"/>
      <c r="H54" s="93"/>
      <c r="I54" s="78"/>
      <c r="J54" s="96"/>
      <c r="K54" s="78">
        <f ca="1">IF(NOT(ISERROR(MATCH(J54,_xlfn.ANCHORARRAY(E65),0))),I67&amp;"Por favor no seleccionar los criterios de impacto",J54)</f>
        <v>0</v>
      </c>
      <c r="L54" s="93"/>
      <c r="M54" s="78"/>
      <c r="N54" s="75"/>
      <c r="O54" s="9">
        <v>3</v>
      </c>
      <c r="P54" s="25"/>
      <c r="Q54" s="11" t="str">
        <f>IF(OR(R54="Preventivo",R54="Detectivo"),"Probabilidad",IF(R54="Correctivo","Impacto",""))</f>
        <v/>
      </c>
      <c r="R54" s="12"/>
      <c r="S54" s="12"/>
      <c r="T54" s="13" t="str">
        <f t="shared" si="55"/>
        <v/>
      </c>
      <c r="U54" s="12"/>
      <c r="V54" s="12"/>
      <c r="W54" s="12"/>
      <c r="X54" s="14" t="str">
        <f>IFERROR(IF(AND(Q53="Probabilidad",Q54="Probabilidad"),(Z53-(+Z53*T54)),IF(AND(Q53="Impacto",Q54="Probabilidad"),(Z52-(+Z52*T54)),IF(Q54="Impacto",Z53,""))),"")</f>
        <v/>
      </c>
      <c r="Y54" s="15" t="str">
        <f t="shared" si="1"/>
        <v/>
      </c>
      <c r="Z54" s="16" t="str">
        <f t="shared" si="56"/>
        <v/>
      </c>
      <c r="AA54" s="15" t="str">
        <f t="shared" si="3"/>
        <v/>
      </c>
      <c r="AB54" s="16" t="str">
        <f>IFERROR(IF(AND(Q53="Impacto",Q54="Impacto"),(AB53-(+AB53*T54)),IF(AND(Q53="Probabilidad",Q54="Impacto"),(AB52-(+AB52*T54)),IF(Q54="Probabilidad",AB53,""))),"")</f>
        <v/>
      </c>
      <c r="AC54" s="17" t="str">
        <f t="shared" si="57"/>
        <v/>
      </c>
      <c r="AD54" s="18"/>
      <c r="AE54" s="19"/>
      <c r="AF54" s="21"/>
      <c r="AG54" s="24"/>
      <c r="AH54" s="24"/>
      <c r="AI54" s="19"/>
      <c r="AJ54" s="2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row>
    <row r="55" spans="1:68" ht="151.5" customHeight="1" x14ac:dyDescent="0.3">
      <c r="A55" s="81"/>
      <c r="B55" s="84"/>
      <c r="C55" s="84"/>
      <c r="D55" s="84"/>
      <c r="E55" s="87"/>
      <c r="F55" s="84"/>
      <c r="G55" s="90"/>
      <c r="H55" s="93"/>
      <c r="I55" s="78"/>
      <c r="J55" s="96"/>
      <c r="K55" s="78">
        <f ca="1">IF(NOT(ISERROR(MATCH(J55,_xlfn.ANCHORARRAY(E66),0))),I68&amp;"Por favor no seleccionar los criterios de impacto",J55)</f>
        <v>0</v>
      </c>
      <c r="L55" s="93"/>
      <c r="M55" s="78"/>
      <c r="N55" s="75"/>
      <c r="O55" s="9">
        <v>4</v>
      </c>
      <c r="P55" s="10"/>
      <c r="Q55" s="11" t="str">
        <f t="shared" ref="Q55:Q57" si="58">IF(OR(R55="Preventivo",R55="Detectivo"),"Probabilidad",IF(R55="Correctivo","Impacto",""))</f>
        <v/>
      </c>
      <c r="R55" s="12"/>
      <c r="S55" s="12"/>
      <c r="T55" s="13" t="str">
        <f t="shared" si="55"/>
        <v/>
      </c>
      <c r="U55" s="12"/>
      <c r="V55" s="12"/>
      <c r="W55" s="12"/>
      <c r="X55" s="14" t="str">
        <f t="shared" ref="X55:X57" si="59">IFERROR(IF(AND(Q54="Probabilidad",Q55="Probabilidad"),(Z54-(+Z54*T55)),IF(AND(Q54="Impacto",Q55="Probabilidad"),(Z53-(+Z53*T55)),IF(Q55="Impacto",Z54,""))),"")</f>
        <v/>
      </c>
      <c r="Y55" s="15" t="str">
        <f t="shared" si="1"/>
        <v/>
      </c>
      <c r="Z55" s="16" t="str">
        <f t="shared" si="56"/>
        <v/>
      </c>
      <c r="AA55" s="15" t="str">
        <f t="shared" si="3"/>
        <v/>
      </c>
      <c r="AB55" s="16" t="str">
        <f t="shared" ref="AB55:AB57" si="60">IFERROR(IF(AND(Q54="Impacto",Q55="Impacto"),(AB54-(+AB54*T55)),IF(AND(Q54="Probabilidad",Q55="Impacto"),(AB53-(+AB53*T55)),IF(Q55="Probabilidad",AB54,""))),"")</f>
        <v/>
      </c>
      <c r="AC55" s="17" t="str">
        <f>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18"/>
      <c r="AE55" s="19"/>
      <c r="AF55" s="21"/>
      <c r="AG55" s="24"/>
      <c r="AH55" s="24"/>
      <c r="AI55" s="19"/>
      <c r="AJ55" s="2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row>
    <row r="56" spans="1:68" ht="151.5" customHeight="1" x14ac:dyDescent="0.3">
      <c r="A56" s="81"/>
      <c r="B56" s="84"/>
      <c r="C56" s="84"/>
      <c r="D56" s="84"/>
      <c r="E56" s="87"/>
      <c r="F56" s="84"/>
      <c r="G56" s="90"/>
      <c r="H56" s="93"/>
      <c r="I56" s="78"/>
      <c r="J56" s="96"/>
      <c r="K56" s="78">
        <f ca="1">IF(NOT(ISERROR(MATCH(J56,_xlfn.ANCHORARRAY(E67),0))),I69&amp;"Por favor no seleccionar los criterios de impacto",J56)</f>
        <v>0</v>
      </c>
      <c r="L56" s="93"/>
      <c r="M56" s="78"/>
      <c r="N56" s="75"/>
      <c r="O56" s="9">
        <v>5</v>
      </c>
      <c r="P56" s="10"/>
      <c r="Q56" s="11" t="str">
        <f t="shared" si="58"/>
        <v/>
      </c>
      <c r="R56" s="12"/>
      <c r="S56" s="12"/>
      <c r="T56" s="13" t="str">
        <f t="shared" si="55"/>
        <v/>
      </c>
      <c r="U56" s="12"/>
      <c r="V56" s="12"/>
      <c r="W56" s="12"/>
      <c r="X56" s="14" t="str">
        <f t="shared" si="59"/>
        <v/>
      </c>
      <c r="Y56" s="15" t="str">
        <f t="shared" si="1"/>
        <v/>
      </c>
      <c r="Z56" s="16" t="str">
        <f t="shared" si="56"/>
        <v/>
      </c>
      <c r="AA56" s="15" t="str">
        <f t="shared" si="3"/>
        <v/>
      </c>
      <c r="AB56" s="16" t="str">
        <f t="shared" si="60"/>
        <v/>
      </c>
      <c r="AC56" s="17" t="str">
        <f t="shared" ref="AC56:AC57" si="61">IFERROR(IF(OR(AND(Y56="Muy Baja",AA56="Leve"),AND(Y56="Muy Baja",AA56="Menor"),AND(Y56="Baja",AA56="Leve")),"Bajo",IF(OR(AND(Y56="Muy baja",AA56="Moderado"),AND(Y56="Baja",AA56="Menor"),AND(Y56="Baja",AA56="Moderado"),AND(Y56="Media",AA56="Leve"),AND(Y56="Media",AA56="Menor"),AND(Y56="Media",AA56="Moderado"),AND(Y56="Alta",AA56="Leve"),AND(Y56="Alta",AA56="Menor")),"Moderado",IF(OR(AND(Y56="Muy Baja",AA56="Mayor"),AND(Y56="Baja",AA56="Mayor"),AND(Y56="Media",AA56="Mayor"),AND(Y56="Alta",AA56="Moderado"),AND(Y56="Alta",AA56="Mayor"),AND(Y56="Muy Alta",AA56="Leve"),AND(Y56="Muy Alta",AA56="Menor"),AND(Y56="Muy Alta",AA56="Moderado"),AND(Y56="Muy Alta",AA56="Mayor")),"Alto",IF(OR(AND(Y56="Muy Baja",AA56="Catastrófico"),AND(Y56="Baja",AA56="Catastrófico"),AND(Y56="Media",AA56="Catastrófico"),AND(Y56="Alta",AA56="Catastrófico"),AND(Y56="Muy Alta",AA56="Catastrófico")),"Extremo","")))),"")</f>
        <v/>
      </c>
      <c r="AD56" s="18"/>
      <c r="AE56" s="19"/>
      <c r="AF56" s="21"/>
      <c r="AG56" s="24"/>
      <c r="AH56" s="24"/>
      <c r="AI56" s="19"/>
      <c r="AJ56" s="2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row>
    <row r="57" spans="1:68" ht="151.5" customHeight="1" x14ac:dyDescent="0.3">
      <c r="A57" s="82"/>
      <c r="B57" s="85"/>
      <c r="C57" s="85"/>
      <c r="D57" s="85"/>
      <c r="E57" s="88"/>
      <c r="F57" s="85"/>
      <c r="G57" s="91"/>
      <c r="H57" s="94"/>
      <c r="I57" s="79"/>
      <c r="J57" s="97"/>
      <c r="K57" s="79">
        <f ca="1">IF(NOT(ISERROR(MATCH(J57,_xlfn.ANCHORARRAY(E68),0))),I70&amp;"Por favor no seleccionar los criterios de impacto",J57)</f>
        <v>0</v>
      </c>
      <c r="L57" s="94"/>
      <c r="M57" s="79"/>
      <c r="N57" s="76"/>
      <c r="O57" s="9">
        <v>6</v>
      </c>
      <c r="P57" s="10"/>
      <c r="Q57" s="11" t="str">
        <f t="shared" si="58"/>
        <v/>
      </c>
      <c r="R57" s="12"/>
      <c r="S57" s="12"/>
      <c r="T57" s="13" t="str">
        <f t="shared" si="55"/>
        <v/>
      </c>
      <c r="U57" s="12"/>
      <c r="V57" s="12"/>
      <c r="W57" s="12"/>
      <c r="X57" s="14" t="str">
        <f t="shared" si="59"/>
        <v/>
      </c>
      <c r="Y57" s="15" t="str">
        <f t="shared" si="1"/>
        <v/>
      </c>
      <c r="Z57" s="16" t="str">
        <f t="shared" si="56"/>
        <v/>
      </c>
      <c r="AA57" s="15" t="str">
        <f t="shared" si="3"/>
        <v/>
      </c>
      <c r="AB57" s="16" t="str">
        <f t="shared" si="60"/>
        <v/>
      </c>
      <c r="AC57" s="17" t="str">
        <f t="shared" si="61"/>
        <v/>
      </c>
      <c r="AD57" s="18"/>
      <c r="AE57" s="19"/>
      <c r="AF57" s="21"/>
      <c r="AG57" s="24"/>
      <c r="AH57" s="24"/>
      <c r="AI57" s="19"/>
      <c r="AJ57" s="2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row>
    <row r="58" spans="1:68" ht="151.5" customHeight="1" x14ac:dyDescent="0.3">
      <c r="A58" s="80">
        <v>9</v>
      </c>
      <c r="B58" s="83"/>
      <c r="C58" s="83"/>
      <c r="D58" s="83"/>
      <c r="E58" s="86"/>
      <c r="F58" s="83"/>
      <c r="G58" s="89"/>
      <c r="H58" s="92" t="str">
        <f>IF(G58&lt;=0,"",IF(G58&lt;=2,"Muy Baja",IF(G58&lt;=24,"Baja",IF(G58&lt;=500,"Media",IF(G58&lt;=5000,"Alta","Muy Alta")))))</f>
        <v/>
      </c>
      <c r="I58" s="77" t="str">
        <f>IF(H58="","",IF(H58="Muy Baja",0.2,IF(H58="Baja",0.4,IF(H58="Media",0.6,IF(H58="Alta",0.8,IF(H58="Muy Alta",1,))))))</f>
        <v/>
      </c>
      <c r="J58" s="95"/>
      <c r="K58" s="77">
        <f>IF(NOT(ISERROR(MATCH(J58,'[13]Tabla Impacto'!$B$221:$B$223,0))),'[13]Tabla Impacto'!$F$223&amp;"Por favor no seleccionar los criterios de impacto(Afectación Económica o presupuestal y Pérdida Reputacional)",J58)</f>
        <v>0</v>
      </c>
      <c r="L58" s="92" t="str">
        <f>IF(OR(K58='[13]Tabla Impacto'!$C$11,K58='[13]Tabla Impacto'!$D$11),"Leve",IF(OR(K58='[13]Tabla Impacto'!$C$12,K58='[13]Tabla Impacto'!$D$12),"Menor",IF(OR(K58='[13]Tabla Impacto'!$C$13,K58='[13]Tabla Impacto'!$D$13),"Moderado",IF(OR(K58='[13]Tabla Impacto'!$C$14,K58='[13]Tabla Impacto'!$D$14),"Mayor",IF(OR(K58='[13]Tabla Impacto'!$C$15,K58='[13]Tabla Impacto'!$D$15),"Catastrófico","")))))</f>
        <v/>
      </c>
      <c r="M58" s="77" t="str">
        <f>IF(L58="","",IF(L58="Leve",0.2,IF(L58="Menor",0.4,IF(L58="Moderado",0.6,IF(L58="Mayor",0.8,IF(L58="Catastrófico",1,))))))</f>
        <v/>
      </c>
      <c r="N58" s="74" t="str">
        <f>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9">
        <v>1</v>
      </c>
      <c r="P58" s="10"/>
      <c r="Q58" s="11" t="str">
        <f>IF(OR(R58="Preventivo",R58="Detectivo"),"Probabilidad",IF(R58="Correctivo","Impacto",""))</f>
        <v/>
      </c>
      <c r="R58" s="12"/>
      <c r="S58" s="12"/>
      <c r="T58" s="13" t="str">
        <f>IF(AND(R58="Preventivo",S58="Automático"),"50%",IF(AND(R58="Preventivo",S58="Manual"),"40%",IF(AND(R58="Detectivo",S58="Automático"),"40%",IF(AND(R58="Detectivo",S58="Manual"),"30%",IF(AND(R58="Correctivo",S58="Automático"),"35%",IF(AND(R58="Correctivo",S58="Manual"),"25%",""))))))</f>
        <v/>
      </c>
      <c r="U58" s="12"/>
      <c r="V58" s="12"/>
      <c r="W58" s="12"/>
      <c r="X58" s="14" t="str">
        <f>IFERROR(IF(Q58="Probabilidad",(I58-(+I58*T58)),IF(Q58="Impacto",I58,"")),"")</f>
        <v/>
      </c>
      <c r="Y58" s="15" t="str">
        <f>IFERROR(IF(X58="","",IF(X58&lt;=0.2,"Muy Baja",IF(X58&lt;=0.4,"Baja",IF(X58&lt;=0.6,"Media",IF(X58&lt;=0.8,"Alta","Muy Alta"))))),"")</f>
        <v/>
      </c>
      <c r="Z58" s="16" t="str">
        <f>+X58</f>
        <v/>
      </c>
      <c r="AA58" s="15" t="str">
        <f>IFERROR(IF(AB58="","",IF(AB58&lt;=0.2,"Leve",IF(AB58&lt;=0.4,"Menor",IF(AB58&lt;=0.6,"Moderado",IF(AB58&lt;=0.8,"Mayor","Catastrófico"))))),"")</f>
        <v/>
      </c>
      <c r="AB58" s="16" t="str">
        <f>IFERROR(IF(Q58="Impacto",(M58-(+M58*T58)),IF(Q58="Probabilidad",M58,"")),"")</f>
        <v/>
      </c>
      <c r="AC58" s="17" t="str">
        <f>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18"/>
      <c r="AE58" s="19"/>
      <c r="AF58" s="21"/>
      <c r="AG58" s="24"/>
      <c r="AH58" s="24"/>
      <c r="AI58" s="19"/>
      <c r="AJ58" s="2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row>
    <row r="59" spans="1:68" ht="151.5" customHeight="1" x14ac:dyDescent="0.3">
      <c r="A59" s="81"/>
      <c r="B59" s="84"/>
      <c r="C59" s="84"/>
      <c r="D59" s="84"/>
      <c r="E59" s="87"/>
      <c r="F59" s="84"/>
      <c r="G59" s="90"/>
      <c r="H59" s="93"/>
      <c r="I59" s="78"/>
      <c r="J59" s="96"/>
      <c r="K59" s="78">
        <f ca="1">IF(NOT(ISERROR(MATCH(J59,_xlfn.ANCHORARRAY(E70),0))),I72&amp;"Por favor no seleccionar los criterios de impacto",J59)</f>
        <v>0</v>
      </c>
      <c r="L59" s="93"/>
      <c r="M59" s="78"/>
      <c r="N59" s="75"/>
      <c r="O59" s="9">
        <v>2</v>
      </c>
      <c r="P59" s="10"/>
      <c r="Q59" s="11" t="str">
        <f>IF(OR(R59="Preventivo",R59="Detectivo"),"Probabilidad",IF(R59="Correctivo","Impacto",""))</f>
        <v/>
      </c>
      <c r="R59" s="12"/>
      <c r="S59" s="12"/>
      <c r="T59" s="13" t="str">
        <f t="shared" ref="T59:T63" si="62">IF(AND(R59="Preventivo",S59="Automático"),"50%",IF(AND(R59="Preventivo",S59="Manual"),"40%",IF(AND(R59="Detectivo",S59="Automático"),"40%",IF(AND(R59="Detectivo",S59="Manual"),"30%",IF(AND(R59="Correctivo",S59="Automático"),"35%",IF(AND(R59="Correctivo",S59="Manual"),"25%",""))))))</f>
        <v/>
      </c>
      <c r="U59" s="12"/>
      <c r="V59" s="12"/>
      <c r="W59" s="12"/>
      <c r="X59" s="14" t="str">
        <f>IFERROR(IF(AND(Q58="Probabilidad",Q59="Probabilidad"),(Z58-(+Z58*T59)),IF(Q59="Probabilidad",(I58-(+I58*T59)),IF(Q59="Impacto",Z58,""))),"")</f>
        <v/>
      </c>
      <c r="Y59" s="15" t="str">
        <f t="shared" si="1"/>
        <v/>
      </c>
      <c r="Z59" s="16" t="str">
        <f t="shared" ref="Z59:Z63" si="63">+X59</f>
        <v/>
      </c>
      <c r="AA59" s="15" t="str">
        <f t="shared" si="3"/>
        <v/>
      </c>
      <c r="AB59" s="16" t="str">
        <f>IFERROR(IF(AND(Q58="Impacto",Q59="Impacto"),(AB52-(+AB52*T59)),IF(Q59="Impacto",($M$58-(+$M$58*T59)),IF(Q59="Probabilidad",AB52,""))),"")</f>
        <v/>
      </c>
      <c r="AC59" s="17" t="str">
        <f t="shared" ref="AC59:AC60" si="64">IFERROR(IF(OR(AND(Y59="Muy Baja",AA59="Leve"),AND(Y59="Muy Baja",AA59="Menor"),AND(Y59="Baja",AA59="Leve")),"Bajo",IF(OR(AND(Y59="Muy baja",AA59="Moderado"),AND(Y59="Baja",AA59="Menor"),AND(Y59="Baja",AA59="Moderado"),AND(Y59="Media",AA59="Leve"),AND(Y59="Media",AA59="Menor"),AND(Y59="Media",AA59="Moderado"),AND(Y59="Alta",AA59="Leve"),AND(Y59="Alta",AA59="Menor")),"Moderado",IF(OR(AND(Y59="Muy Baja",AA59="Mayor"),AND(Y59="Baja",AA59="Mayor"),AND(Y59="Media",AA59="Mayor"),AND(Y59="Alta",AA59="Moderado"),AND(Y59="Alta",AA59="Mayor"),AND(Y59="Muy Alta",AA59="Leve"),AND(Y59="Muy Alta",AA59="Menor"),AND(Y59="Muy Alta",AA59="Moderado"),AND(Y59="Muy Alta",AA59="Mayor")),"Alto",IF(OR(AND(Y59="Muy Baja",AA59="Catastrófico"),AND(Y59="Baja",AA59="Catastrófico"),AND(Y59="Media",AA59="Catastrófico"),AND(Y59="Alta",AA59="Catastrófico"),AND(Y59="Muy Alta",AA59="Catastrófico")),"Extremo","")))),"")</f>
        <v/>
      </c>
      <c r="AD59" s="18"/>
      <c r="AE59" s="19"/>
      <c r="AF59" s="21"/>
      <c r="AG59" s="24"/>
      <c r="AH59" s="24"/>
      <c r="AI59" s="19"/>
      <c r="AJ59" s="2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row>
    <row r="60" spans="1:68" ht="151.5" customHeight="1" x14ac:dyDescent="0.3">
      <c r="A60" s="81"/>
      <c r="B60" s="84"/>
      <c r="C60" s="84"/>
      <c r="D60" s="84"/>
      <c r="E60" s="87"/>
      <c r="F60" s="84"/>
      <c r="G60" s="90"/>
      <c r="H60" s="93"/>
      <c r="I60" s="78"/>
      <c r="J60" s="96"/>
      <c r="K60" s="78">
        <f ca="1">IF(NOT(ISERROR(MATCH(J60,_xlfn.ANCHORARRAY(E71),0))),I73&amp;"Por favor no seleccionar los criterios de impacto",J60)</f>
        <v>0</v>
      </c>
      <c r="L60" s="93"/>
      <c r="M60" s="78"/>
      <c r="N60" s="75"/>
      <c r="O60" s="9">
        <v>3</v>
      </c>
      <c r="P60" s="25"/>
      <c r="Q60" s="11" t="str">
        <f>IF(OR(R60="Preventivo",R60="Detectivo"),"Probabilidad",IF(R60="Correctivo","Impacto",""))</f>
        <v/>
      </c>
      <c r="R60" s="12"/>
      <c r="S60" s="12"/>
      <c r="T60" s="13" t="str">
        <f t="shared" si="62"/>
        <v/>
      </c>
      <c r="U60" s="12"/>
      <c r="V60" s="12"/>
      <c r="W60" s="12"/>
      <c r="X60" s="14" t="str">
        <f>IFERROR(IF(AND(Q59="Probabilidad",Q60="Probabilidad"),(Z59-(+Z59*T60)),IF(AND(Q59="Impacto",Q60="Probabilidad"),(Z58-(+Z58*T60)),IF(Q60="Impacto",Z59,""))),"")</f>
        <v/>
      </c>
      <c r="Y60" s="15" t="str">
        <f t="shared" si="1"/>
        <v/>
      </c>
      <c r="Z60" s="16" t="str">
        <f t="shared" si="63"/>
        <v/>
      </c>
      <c r="AA60" s="15" t="str">
        <f t="shared" si="3"/>
        <v/>
      </c>
      <c r="AB60" s="16" t="str">
        <f>IFERROR(IF(AND(Q59="Impacto",Q60="Impacto"),(AB59-(+AB59*T60)),IF(AND(Q59="Probabilidad",Q60="Impacto"),(AB58-(+AB58*T60)),IF(Q60="Probabilidad",AB59,""))),"")</f>
        <v/>
      </c>
      <c r="AC60" s="17" t="str">
        <f t="shared" si="64"/>
        <v/>
      </c>
      <c r="AD60" s="18"/>
      <c r="AE60" s="19"/>
      <c r="AF60" s="21"/>
      <c r="AG60" s="24"/>
      <c r="AH60" s="24"/>
      <c r="AI60" s="19"/>
      <c r="AJ60" s="2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row>
    <row r="61" spans="1:68" ht="151.5" customHeight="1" x14ac:dyDescent="0.3">
      <c r="A61" s="81"/>
      <c r="B61" s="84"/>
      <c r="C61" s="84"/>
      <c r="D61" s="84"/>
      <c r="E61" s="87"/>
      <c r="F61" s="84"/>
      <c r="G61" s="90"/>
      <c r="H61" s="93"/>
      <c r="I61" s="78"/>
      <c r="J61" s="96"/>
      <c r="K61" s="78">
        <f ca="1">IF(NOT(ISERROR(MATCH(J61,_xlfn.ANCHORARRAY(E72),0))),I74&amp;"Por favor no seleccionar los criterios de impacto",J61)</f>
        <v>0</v>
      </c>
      <c r="L61" s="93"/>
      <c r="M61" s="78"/>
      <c r="N61" s="75"/>
      <c r="O61" s="9">
        <v>4</v>
      </c>
      <c r="P61" s="10"/>
      <c r="Q61" s="11" t="str">
        <f t="shared" ref="Q61:Q63" si="65">IF(OR(R61="Preventivo",R61="Detectivo"),"Probabilidad",IF(R61="Correctivo","Impacto",""))</f>
        <v/>
      </c>
      <c r="R61" s="12"/>
      <c r="S61" s="12"/>
      <c r="T61" s="13" t="str">
        <f t="shared" si="62"/>
        <v/>
      </c>
      <c r="U61" s="12"/>
      <c r="V61" s="12"/>
      <c r="W61" s="12"/>
      <c r="X61" s="14" t="str">
        <f t="shared" ref="X61:X63" si="66">IFERROR(IF(AND(Q60="Probabilidad",Q61="Probabilidad"),(Z60-(+Z60*T61)),IF(AND(Q60="Impacto",Q61="Probabilidad"),(Z59-(+Z59*T61)),IF(Q61="Impacto",Z60,""))),"")</f>
        <v/>
      </c>
      <c r="Y61" s="15" t="str">
        <f t="shared" si="1"/>
        <v/>
      </c>
      <c r="Z61" s="16" t="str">
        <f t="shared" si="63"/>
        <v/>
      </c>
      <c r="AA61" s="15" t="str">
        <f t="shared" si="3"/>
        <v/>
      </c>
      <c r="AB61" s="16" t="str">
        <f t="shared" ref="AB61:AB63" si="67">IFERROR(IF(AND(Q60="Impacto",Q61="Impacto"),(AB60-(+AB60*T61)),IF(AND(Q60="Probabilidad",Q61="Impacto"),(AB59-(+AB59*T61)),IF(Q61="Probabilidad",AB60,""))),"")</f>
        <v/>
      </c>
      <c r="AC61" s="17" t="str">
        <f>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18"/>
      <c r="AE61" s="19"/>
      <c r="AF61" s="21"/>
      <c r="AG61" s="24"/>
      <c r="AH61" s="24"/>
      <c r="AI61" s="19"/>
      <c r="AJ61" s="2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row>
    <row r="62" spans="1:68" ht="151.5" customHeight="1" x14ac:dyDescent="0.3">
      <c r="A62" s="81"/>
      <c r="B62" s="84"/>
      <c r="C62" s="84"/>
      <c r="D62" s="84"/>
      <c r="E62" s="87"/>
      <c r="F62" s="84"/>
      <c r="G62" s="90"/>
      <c r="H62" s="93"/>
      <c r="I62" s="78"/>
      <c r="J62" s="96"/>
      <c r="K62" s="78">
        <f ca="1">IF(NOT(ISERROR(MATCH(J62,_xlfn.ANCHORARRAY(E73),0))),I75&amp;"Por favor no seleccionar los criterios de impacto",J62)</f>
        <v>0</v>
      </c>
      <c r="L62" s="93"/>
      <c r="M62" s="78"/>
      <c r="N62" s="75"/>
      <c r="O62" s="9">
        <v>5</v>
      </c>
      <c r="P62" s="10"/>
      <c r="Q62" s="11" t="str">
        <f t="shared" si="65"/>
        <v/>
      </c>
      <c r="R62" s="12"/>
      <c r="S62" s="12"/>
      <c r="T62" s="13" t="str">
        <f t="shared" si="62"/>
        <v/>
      </c>
      <c r="U62" s="12"/>
      <c r="V62" s="12"/>
      <c r="W62" s="12"/>
      <c r="X62" s="14" t="str">
        <f t="shared" si="66"/>
        <v/>
      </c>
      <c r="Y62" s="15" t="str">
        <f t="shared" si="1"/>
        <v/>
      </c>
      <c r="Z62" s="16" t="str">
        <f t="shared" si="63"/>
        <v/>
      </c>
      <c r="AA62" s="15" t="str">
        <f t="shared" si="3"/>
        <v/>
      </c>
      <c r="AB62" s="16" t="str">
        <f t="shared" si="67"/>
        <v/>
      </c>
      <c r="AC62" s="17" t="str">
        <f t="shared" ref="AC62:AC63" si="68">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18"/>
      <c r="AE62" s="19"/>
      <c r="AF62" s="21"/>
      <c r="AG62" s="24"/>
      <c r="AH62" s="24"/>
      <c r="AI62" s="19"/>
      <c r="AJ62" s="2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row>
    <row r="63" spans="1:68" ht="151.5" customHeight="1" x14ac:dyDescent="0.3">
      <c r="A63" s="82"/>
      <c r="B63" s="85"/>
      <c r="C63" s="85"/>
      <c r="D63" s="85"/>
      <c r="E63" s="88"/>
      <c r="F63" s="85"/>
      <c r="G63" s="91"/>
      <c r="H63" s="94"/>
      <c r="I63" s="79"/>
      <c r="J63" s="97"/>
      <c r="K63" s="79">
        <f ca="1">IF(NOT(ISERROR(MATCH(J63,_xlfn.ANCHORARRAY(E74),0))),I76&amp;"Por favor no seleccionar los criterios de impacto",J63)</f>
        <v>0</v>
      </c>
      <c r="L63" s="94"/>
      <c r="M63" s="79"/>
      <c r="N63" s="76"/>
      <c r="O63" s="9">
        <v>6</v>
      </c>
      <c r="P63" s="10"/>
      <c r="Q63" s="11" t="str">
        <f t="shared" si="65"/>
        <v/>
      </c>
      <c r="R63" s="12"/>
      <c r="S63" s="12"/>
      <c r="T63" s="13" t="str">
        <f t="shared" si="62"/>
        <v/>
      </c>
      <c r="U63" s="12"/>
      <c r="V63" s="12"/>
      <c r="W63" s="12"/>
      <c r="X63" s="14" t="str">
        <f t="shared" si="66"/>
        <v/>
      </c>
      <c r="Y63" s="15" t="str">
        <f t="shared" si="1"/>
        <v/>
      </c>
      <c r="Z63" s="16" t="str">
        <f t="shared" si="63"/>
        <v/>
      </c>
      <c r="AA63" s="15" t="str">
        <f t="shared" si="3"/>
        <v/>
      </c>
      <c r="AB63" s="16" t="str">
        <f t="shared" si="67"/>
        <v/>
      </c>
      <c r="AC63" s="17" t="str">
        <f t="shared" si="68"/>
        <v/>
      </c>
      <c r="AD63" s="18"/>
      <c r="AE63" s="19"/>
      <c r="AF63" s="21"/>
      <c r="AG63" s="24"/>
      <c r="AH63" s="24"/>
      <c r="AI63" s="19"/>
      <c r="AJ63" s="2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row>
    <row r="64" spans="1:68" ht="151.5" customHeight="1" x14ac:dyDescent="0.3">
      <c r="A64" s="80">
        <v>10</v>
      </c>
      <c r="B64" s="83"/>
      <c r="C64" s="83"/>
      <c r="D64" s="83"/>
      <c r="E64" s="86"/>
      <c r="F64" s="83"/>
      <c r="G64" s="89"/>
      <c r="H64" s="92" t="str">
        <f>IF(G64&lt;=0,"",IF(G64&lt;=2,"Muy Baja",IF(G64&lt;=24,"Baja",IF(G64&lt;=500,"Media",IF(G64&lt;=5000,"Alta","Muy Alta")))))</f>
        <v/>
      </c>
      <c r="I64" s="77" t="str">
        <f>IF(H64="","",IF(H64="Muy Baja",0.2,IF(H64="Baja",0.4,IF(H64="Media",0.6,IF(H64="Alta",0.8,IF(H64="Muy Alta",1,))))))</f>
        <v/>
      </c>
      <c r="J64" s="95"/>
      <c r="K64" s="77">
        <f>IF(NOT(ISERROR(MATCH(J64,'[13]Tabla Impacto'!$B$221:$B$223,0))),'[13]Tabla Impacto'!$F$223&amp;"Por favor no seleccionar los criterios de impacto(Afectación Económica o presupuestal y Pérdida Reputacional)",J64)</f>
        <v>0</v>
      </c>
      <c r="L64" s="92" t="str">
        <f>IF(OR(K64='[13]Tabla Impacto'!$C$11,K64='[13]Tabla Impacto'!$D$11),"Leve",IF(OR(K64='[13]Tabla Impacto'!$C$12,K64='[13]Tabla Impacto'!$D$12),"Menor",IF(OR(K64='[13]Tabla Impacto'!$C$13,K64='[13]Tabla Impacto'!$D$13),"Moderado",IF(OR(K64='[13]Tabla Impacto'!$C$14,K64='[13]Tabla Impacto'!$D$14),"Mayor",IF(OR(K64='[13]Tabla Impacto'!$C$15,K64='[13]Tabla Impacto'!$D$15),"Catastrófico","")))))</f>
        <v/>
      </c>
      <c r="M64" s="77" t="str">
        <f>IF(L64="","",IF(L64="Leve",0.2,IF(L64="Menor",0.4,IF(L64="Moderado",0.6,IF(L64="Mayor",0.8,IF(L64="Catastrófico",1,))))))</f>
        <v/>
      </c>
      <c r="N64" s="74" t="str">
        <f>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9">
        <v>1</v>
      </c>
      <c r="P64" s="10"/>
      <c r="Q64" s="11" t="str">
        <f>IF(OR(R64="Preventivo",R64="Detectivo"),"Probabilidad",IF(R64="Correctivo","Impacto",""))</f>
        <v/>
      </c>
      <c r="R64" s="12"/>
      <c r="S64" s="12"/>
      <c r="T64" s="13" t="str">
        <f>IF(AND(R64="Preventivo",S64="Automático"),"50%",IF(AND(R64="Preventivo",S64="Manual"),"40%",IF(AND(R64="Detectivo",S64="Automático"),"40%",IF(AND(R64="Detectivo",S64="Manual"),"30%",IF(AND(R64="Correctivo",S64="Automático"),"35%",IF(AND(R64="Correctivo",S64="Manual"),"25%",""))))))</f>
        <v/>
      </c>
      <c r="U64" s="12"/>
      <c r="V64" s="12"/>
      <c r="W64" s="12"/>
      <c r="X64" s="14" t="str">
        <f>IFERROR(IF(Q64="Probabilidad",(I64-(+I64*T64)),IF(Q64="Impacto",I64,"")),"")</f>
        <v/>
      </c>
      <c r="Y64" s="15" t="str">
        <f>IFERROR(IF(X64="","",IF(X64&lt;=0.2,"Muy Baja",IF(X64&lt;=0.4,"Baja",IF(X64&lt;=0.6,"Media",IF(X64&lt;=0.8,"Alta","Muy Alta"))))),"")</f>
        <v/>
      </c>
      <c r="Z64" s="16" t="str">
        <f>+X64</f>
        <v/>
      </c>
      <c r="AA64" s="15" t="str">
        <f>IFERROR(IF(AB64="","",IF(AB64&lt;=0.2,"Leve",IF(AB64&lt;=0.4,"Menor",IF(AB64&lt;=0.6,"Moderado",IF(AB64&lt;=0.8,"Mayor","Catastrófico"))))),"")</f>
        <v/>
      </c>
      <c r="AB64" s="16" t="str">
        <f>IFERROR(IF(Q64="Impacto",(M64-(+M64*T64)),IF(Q64="Probabilidad",M64,"")),"")</f>
        <v/>
      </c>
      <c r="AC64" s="17"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18"/>
      <c r="AE64" s="19"/>
      <c r="AF64" s="21"/>
      <c r="AG64" s="24"/>
      <c r="AH64" s="24"/>
      <c r="AI64" s="19"/>
      <c r="AJ64" s="2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row>
    <row r="65" spans="1:36" ht="151.5" customHeight="1" x14ac:dyDescent="0.3">
      <c r="A65" s="81"/>
      <c r="B65" s="84"/>
      <c r="C65" s="84"/>
      <c r="D65" s="84"/>
      <c r="E65" s="87"/>
      <c r="F65" s="84"/>
      <c r="G65" s="90"/>
      <c r="H65" s="93"/>
      <c r="I65" s="78"/>
      <c r="J65" s="96"/>
      <c r="K65" s="78">
        <f ca="1">IF(NOT(ISERROR(MATCH(J65,_xlfn.ANCHORARRAY(E76),0))),I78&amp;"Por favor no seleccionar los criterios de impacto",J65)</f>
        <v>0</v>
      </c>
      <c r="L65" s="93"/>
      <c r="M65" s="78"/>
      <c r="N65" s="75"/>
      <c r="O65" s="9">
        <v>2</v>
      </c>
      <c r="P65" s="10"/>
      <c r="Q65" s="11" t="str">
        <f>IF(OR(R65="Preventivo",R65="Detectivo"),"Probabilidad",IF(R65="Correctivo","Impacto",""))</f>
        <v/>
      </c>
      <c r="R65" s="12"/>
      <c r="S65" s="12"/>
      <c r="T65" s="13" t="str">
        <f t="shared" ref="T65:T69" si="69">IF(AND(R65="Preventivo",S65="Automático"),"50%",IF(AND(R65="Preventivo",S65="Manual"),"40%",IF(AND(R65="Detectivo",S65="Automático"),"40%",IF(AND(R65="Detectivo",S65="Manual"),"30%",IF(AND(R65="Correctivo",S65="Automático"),"35%",IF(AND(R65="Correctivo",S65="Manual"),"25%",""))))))</f>
        <v/>
      </c>
      <c r="U65" s="12"/>
      <c r="V65" s="12"/>
      <c r="W65" s="12"/>
      <c r="X65" s="14" t="str">
        <f>IFERROR(IF(AND(Q64="Probabilidad",Q65="Probabilidad"),(Z64-(+Z64*T65)),IF(Q65="Probabilidad",(I64-(+I64*T65)),IF(Q65="Impacto",Z64,""))),"")</f>
        <v/>
      </c>
      <c r="Y65" s="15" t="str">
        <f t="shared" si="1"/>
        <v/>
      </c>
      <c r="Z65" s="16" t="str">
        <f t="shared" ref="Z65:Z69" si="70">+X65</f>
        <v/>
      </c>
      <c r="AA65" s="15" t="str">
        <f t="shared" si="3"/>
        <v/>
      </c>
      <c r="AB65" s="16" t="str">
        <f>IFERROR(IF(AND(Q64="Impacto",Q65="Impacto"),(AB58-(+AB58*T65)),IF(Q65="Impacto",($M$64-(+$M$64*T65)),IF(Q65="Probabilidad",AB58,""))),"")</f>
        <v/>
      </c>
      <c r="AC65" s="17" t="str">
        <f t="shared" ref="AC65:AC66" si="71">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18"/>
      <c r="AE65" s="19"/>
      <c r="AF65" s="21"/>
      <c r="AG65" s="24"/>
      <c r="AH65" s="24"/>
      <c r="AI65" s="19"/>
      <c r="AJ65" s="21"/>
    </row>
    <row r="66" spans="1:36" ht="151.5" customHeight="1" x14ac:dyDescent="0.3">
      <c r="A66" s="81"/>
      <c r="B66" s="84"/>
      <c r="C66" s="84"/>
      <c r="D66" s="84"/>
      <c r="E66" s="87"/>
      <c r="F66" s="84"/>
      <c r="G66" s="90"/>
      <c r="H66" s="93"/>
      <c r="I66" s="78"/>
      <c r="J66" s="96"/>
      <c r="K66" s="78">
        <f ca="1">IF(NOT(ISERROR(MATCH(J66,_xlfn.ANCHORARRAY(E77),0))),I79&amp;"Por favor no seleccionar los criterios de impacto",J66)</f>
        <v>0</v>
      </c>
      <c r="L66" s="93"/>
      <c r="M66" s="78"/>
      <c r="N66" s="75"/>
      <c r="O66" s="9">
        <v>3</v>
      </c>
      <c r="P66" s="25"/>
      <c r="Q66" s="11" t="str">
        <f>IF(OR(R66="Preventivo",R66="Detectivo"),"Probabilidad",IF(R66="Correctivo","Impacto",""))</f>
        <v/>
      </c>
      <c r="R66" s="12"/>
      <c r="S66" s="12"/>
      <c r="T66" s="13" t="str">
        <f t="shared" si="69"/>
        <v/>
      </c>
      <c r="U66" s="12"/>
      <c r="V66" s="12"/>
      <c r="W66" s="12"/>
      <c r="X66" s="14" t="str">
        <f>IFERROR(IF(AND(Q65="Probabilidad",Q66="Probabilidad"),(Z65-(+Z65*T66)),IF(AND(Q65="Impacto",Q66="Probabilidad"),(Z64-(+Z64*T66)),IF(Q66="Impacto",Z65,""))),"")</f>
        <v/>
      </c>
      <c r="Y66" s="15" t="str">
        <f t="shared" si="1"/>
        <v/>
      </c>
      <c r="Z66" s="16" t="str">
        <f t="shared" si="70"/>
        <v/>
      </c>
      <c r="AA66" s="15" t="str">
        <f t="shared" si="3"/>
        <v/>
      </c>
      <c r="AB66" s="16" t="str">
        <f>IFERROR(IF(AND(Q65="Impacto",Q66="Impacto"),(AB65-(+AB65*T66)),IF(AND(Q65="Probabilidad",Q66="Impacto"),(AB64-(+AB64*T66)),IF(Q66="Probabilidad",AB65,""))),"")</f>
        <v/>
      </c>
      <c r="AC66" s="17" t="str">
        <f t="shared" si="71"/>
        <v/>
      </c>
      <c r="AD66" s="18"/>
      <c r="AE66" s="19"/>
      <c r="AF66" s="21"/>
      <c r="AG66" s="24"/>
      <c r="AH66" s="24"/>
      <c r="AI66" s="19"/>
      <c r="AJ66" s="21"/>
    </row>
    <row r="67" spans="1:36" ht="151.5" customHeight="1" x14ac:dyDescent="0.3">
      <c r="A67" s="81"/>
      <c r="B67" s="84"/>
      <c r="C67" s="84"/>
      <c r="D67" s="84"/>
      <c r="E67" s="87"/>
      <c r="F67" s="84"/>
      <c r="G67" s="90"/>
      <c r="H67" s="93"/>
      <c r="I67" s="78"/>
      <c r="J67" s="96"/>
      <c r="K67" s="78">
        <f ca="1">IF(NOT(ISERROR(MATCH(J67,_xlfn.ANCHORARRAY(E78),0))),I80&amp;"Por favor no seleccionar los criterios de impacto",J67)</f>
        <v>0</v>
      </c>
      <c r="L67" s="93"/>
      <c r="M67" s="78"/>
      <c r="N67" s="75"/>
      <c r="O67" s="9">
        <v>4</v>
      </c>
      <c r="P67" s="10"/>
      <c r="Q67" s="11" t="str">
        <f t="shared" ref="Q67:Q69" si="72">IF(OR(R67="Preventivo",R67="Detectivo"),"Probabilidad",IF(R67="Correctivo","Impacto",""))</f>
        <v/>
      </c>
      <c r="R67" s="12"/>
      <c r="S67" s="12"/>
      <c r="T67" s="13" t="str">
        <f t="shared" si="69"/>
        <v/>
      </c>
      <c r="U67" s="12"/>
      <c r="V67" s="12"/>
      <c r="W67" s="12"/>
      <c r="X67" s="14" t="str">
        <f t="shared" ref="X67:X69" si="73">IFERROR(IF(AND(Q66="Probabilidad",Q67="Probabilidad"),(Z66-(+Z66*T67)),IF(AND(Q66="Impacto",Q67="Probabilidad"),(Z65-(+Z65*T67)),IF(Q67="Impacto",Z66,""))),"")</f>
        <v/>
      </c>
      <c r="Y67" s="15" t="str">
        <f t="shared" si="1"/>
        <v/>
      </c>
      <c r="Z67" s="16" t="str">
        <f t="shared" si="70"/>
        <v/>
      </c>
      <c r="AA67" s="15" t="str">
        <f t="shared" si="3"/>
        <v/>
      </c>
      <c r="AB67" s="16" t="str">
        <f t="shared" ref="AB67:AB69" si="74">IFERROR(IF(AND(Q66="Impacto",Q67="Impacto"),(AB66-(+AB66*T67)),IF(AND(Q66="Probabilidad",Q67="Impacto"),(AB65-(+AB65*T67)),IF(Q67="Probabilidad",AB66,""))),"")</f>
        <v/>
      </c>
      <c r="AC67" s="17" t="str">
        <f>IFERROR(IF(OR(AND(Y67="Muy Baja",AA67="Leve"),AND(Y67="Muy Baja",AA67="Menor"),AND(Y67="Baja",AA67="Leve")),"Bajo",IF(OR(AND(Y67="Muy baja",AA67="Moderado"),AND(Y67="Baja",AA67="Menor"),AND(Y67="Baja",AA67="Moderado"),AND(Y67="Media",AA67="Leve"),AND(Y67="Media",AA67="Menor"),AND(Y67="Media",AA67="Moderado"),AND(Y67="Alta",AA67="Leve"),AND(Y67="Alta",AA67="Menor")),"Moderado",IF(OR(AND(Y67="Muy Baja",AA67="Mayor"),AND(Y67="Baja",AA67="Mayor"),AND(Y67="Media",AA67="Mayor"),AND(Y67="Alta",AA67="Moderado"),AND(Y67="Alta",AA67="Mayor"),AND(Y67="Muy Alta",AA67="Leve"),AND(Y67="Muy Alta",AA67="Menor"),AND(Y67="Muy Alta",AA67="Moderado"),AND(Y67="Muy Alta",AA67="Mayor")),"Alto",IF(OR(AND(Y67="Muy Baja",AA67="Catastrófico"),AND(Y67="Baja",AA67="Catastrófico"),AND(Y67="Media",AA67="Catastrófico"),AND(Y67="Alta",AA67="Catastrófico"),AND(Y67="Muy Alta",AA67="Catastrófico")),"Extremo","")))),"")</f>
        <v/>
      </c>
      <c r="AD67" s="18"/>
      <c r="AE67" s="19"/>
      <c r="AF67" s="21"/>
      <c r="AG67" s="24"/>
      <c r="AH67" s="24"/>
      <c r="AI67" s="19"/>
      <c r="AJ67" s="21"/>
    </row>
    <row r="68" spans="1:36" ht="151.5" customHeight="1" x14ac:dyDescent="0.3">
      <c r="A68" s="81"/>
      <c r="B68" s="84"/>
      <c r="C68" s="84"/>
      <c r="D68" s="84"/>
      <c r="E68" s="87"/>
      <c r="F68" s="84"/>
      <c r="G68" s="90"/>
      <c r="H68" s="93"/>
      <c r="I68" s="78"/>
      <c r="J68" s="96"/>
      <c r="K68" s="78">
        <f ca="1">IF(NOT(ISERROR(MATCH(J68,_xlfn.ANCHORARRAY(E79),0))),I81&amp;"Por favor no seleccionar los criterios de impacto",J68)</f>
        <v>0</v>
      </c>
      <c r="L68" s="93"/>
      <c r="M68" s="78"/>
      <c r="N68" s="75"/>
      <c r="O68" s="9">
        <v>5</v>
      </c>
      <c r="P68" s="10"/>
      <c r="Q68" s="11" t="str">
        <f t="shared" si="72"/>
        <v/>
      </c>
      <c r="R68" s="12"/>
      <c r="S68" s="12"/>
      <c r="T68" s="13" t="str">
        <f t="shared" si="69"/>
        <v/>
      </c>
      <c r="U68" s="12"/>
      <c r="V68" s="12"/>
      <c r="W68" s="12"/>
      <c r="X68" s="14" t="str">
        <f t="shared" si="73"/>
        <v/>
      </c>
      <c r="Y68" s="15" t="str">
        <f t="shared" si="1"/>
        <v/>
      </c>
      <c r="Z68" s="16" t="str">
        <f t="shared" si="70"/>
        <v/>
      </c>
      <c r="AA68" s="15" t="str">
        <f t="shared" si="3"/>
        <v/>
      </c>
      <c r="AB68" s="16" t="str">
        <f t="shared" si="74"/>
        <v/>
      </c>
      <c r="AC68" s="17" t="str">
        <f t="shared" ref="AC68:AC69" si="75">IFERROR(IF(OR(AND(Y68="Muy Baja",AA68="Leve"),AND(Y68="Muy Baja",AA68="Menor"),AND(Y68="Baja",AA68="Leve")),"Bajo",IF(OR(AND(Y68="Muy baja",AA68="Moderado"),AND(Y68="Baja",AA68="Menor"),AND(Y68="Baja",AA68="Moderado"),AND(Y68="Media",AA68="Leve"),AND(Y68="Media",AA68="Menor"),AND(Y68="Media",AA68="Moderado"),AND(Y68="Alta",AA68="Leve"),AND(Y68="Alta",AA68="Menor")),"Moderado",IF(OR(AND(Y68="Muy Baja",AA68="Mayor"),AND(Y68="Baja",AA68="Mayor"),AND(Y68="Media",AA68="Mayor"),AND(Y68="Alta",AA68="Moderado"),AND(Y68="Alta",AA68="Mayor"),AND(Y68="Muy Alta",AA68="Leve"),AND(Y68="Muy Alta",AA68="Menor"),AND(Y68="Muy Alta",AA68="Moderado"),AND(Y68="Muy Alta",AA68="Mayor")),"Alto",IF(OR(AND(Y68="Muy Baja",AA68="Catastrófico"),AND(Y68="Baja",AA68="Catastrófico"),AND(Y68="Media",AA68="Catastrófico"),AND(Y68="Alta",AA68="Catastrófico"),AND(Y68="Muy Alta",AA68="Catastrófico")),"Extremo","")))),"")</f>
        <v/>
      </c>
      <c r="AD68" s="18"/>
      <c r="AE68" s="19"/>
      <c r="AF68" s="21"/>
      <c r="AG68" s="24"/>
      <c r="AH68" s="24"/>
      <c r="AI68" s="19"/>
      <c r="AJ68" s="21"/>
    </row>
    <row r="69" spans="1:36" ht="151.5" customHeight="1" x14ac:dyDescent="0.3">
      <c r="A69" s="82"/>
      <c r="B69" s="85"/>
      <c r="C69" s="85"/>
      <c r="D69" s="85"/>
      <c r="E69" s="88"/>
      <c r="F69" s="85"/>
      <c r="G69" s="91"/>
      <c r="H69" s="94"/>
      <c r="I69" s="79"/>
      <c r="J69" s="97"/>
      <c r="K69" s="79">
        <f ca="1">IF(NOT(ISERROR(MATCH(J69,_xlfn.ANCHORARRAY(E80),0))),I82&amp;"Por favor no seleccionar los criterios de impacto",J69)</f>
        <v>0</v>
      </c>
      <c r="L69" s="94"/>
      <c r="M69" s="79"/>
      <c r="N69" s="76"/>
      <c r="O69" s="9">
        <v>6</v>
      </c>
      <c r="P69" s="10"/>
      <c r="Q69" s="11" t="str">
        <f t="shared" si="72"/>
        <v/>
      </c>
      <c r="R69" s="12"/>
      <c r="S69" s="12"/>
      <c r="T69" s="13" t="str">
        <f t="shared" si="69"/>
        <v/>
      </c>
      <c r="U69" s="12"/>
      <c r="V69" s="12"/>
      <c r="W69" s="12"/>
      <c r="X69" s="14" t="str">
        <f t="shared" si="73"/>
        <v/>
      </c>
      <c r="Y69" s="15" t="str">
        <f t="shared" si="1"/>
        <v/>
      </c>
      <c r="Z69" s="16" t="str">
        <f t="shared" si="70"/>
        <v/>
      </c>
      <c r="AA69" s="15" t="str">
        <f t="shared" si="3"/>
        <v/>
      </c>
      <c r="AB69" s="16" t="str">
        <f t="shared" si="74"/>
        <v/>
      </c>
      <c r="AC69" s="17" t="str">
        <f t="shared" si="75"/>
        <v/>
      </c>
      <c r="AD69" s="18"/>
      <c r="AE69" s="19"/>
      <c r="AF69" s="21"/>
      <c r="AG69" s="24"/>
      <c r="AH69" s="24"/>
      <c r="AI69" s="19"/>
      <c r="AJ69" s="21"/>
    </row>
    <row r="70" spans="1:36" ht="49.5" customHeight="1" x14ac:dyDescent="0.3">
      <c r="A70" s="9"/>
      <c r="B70" s="98" t="s">
        <v>74</v>
      </c>
      <c r="C70" s="99"/>
      <c r="D70" s="99"/>
      <c r="E70" s="99"/>
      <c r="F70" s="99"/>
      <c r="G70" s="99"/>
      <c r="H70" s="99"/>
      <c r="I70" s="99"/>
      <c r="J70" s="99"/>
      <c r="K70" s="99"/>
      <c r="L70" s="99"/>
      <c r="M70" s="99"/>
      <c r="N70" s="99"/>
      <c r="O70" s="99"/>
      <c r="P70" s="99"/>
      <c r="Q70" s="99"/>
      <c r="R70" s="99"/>
      <c r="S70" s="99"/>
      <c r="T70" s="99"/>
      <c r="U70" s="99"/>
      <c r="V70" s="99"/>
      <c r="W70" s="99"/>
      <c r="X70" s="99"/>
      <c r="Y70" s="99"/>
      <c r="Z70" s="99"/>
      <c r="AA70" s="99"/>
      <c r="AB70" s="99"/>
      <c r="AC70" s="99"/>
      <c r="AD70" s="99"/>
      <c r="AE70" s="99"/>
      <c r="AF70" s="99"/>
      <c r="AG70" s="99"/>
      <c r="AH70" s="99"/>
      <c r="AI70" s="99"/>
      <c r="AJ70" s="100"/>
    </row>
    <row r="72" spans="1:36" x14ac:dyDescent="0.3">
      <c r="A72" s="2"/>
      <c r="B72" s="28" t="s">
        <v>75</v>
      </c>
      <c r="C72" s="2"/>
      <c r="D72" s="2"/>
      <c r="F72" s="2"/>
    </row>
  </sheetData>
  <sheetProtection algorithmName="SHA-512" hashValue="sVoqu7kJshpFydYKkkW8R62PwbHkQ9zgyUzrQTDSexXBIdbfmbh3HSh+Gofw37b3YGg2PRU2wgjt3LhxsWd93g==" saltValue="gArFcdkKpQaxc61f24i61A==" spinCount="100000" sheet="1" objects="1" scenarios="1"/>
  <dataConsolidate/>
  <mergeCells count="185">
    <mergeCell ref="B70:AJ70"/>
    <mergeCell ref="I64:I69"/>
    <mergeCell ref="J64:J69"/>
    <mergeCell ref="K64:K69"/>
    <mergeCell ref="L64:L69"/>
    <mergeCell ref="M64:M69"/>
    <mergeCell ref="N64:N69"/>
    <mergeCell ref="M58:M63"/>
    <mergeCell ref="N58:N63"/>
    <mergeCell ref="I58:I63"/>
    <mergeCell ref="J58:J63"/>
    <mergeCell ref="K58:K63"/>
    <mergeCell ref="L58:L63"/>
    <mergeCell ref="A64:A69"/>
    <mergeCell ref="B64:B69"/>
    <mergeCell ref="C64:C69"/>
    <mergeCell ref="D64:D69"/>
    <mergeCell ref="E64:E69"/>
    <mergeCell ref="F64:F69"/>
    <mergeCell ref="G64:G69"/>
    <mergeCell ref="H64:H69"/>
    <mergeCell ref="G58:G63"/>
    <mergeCell ref="H58:H63"/>
    <mergeCell ref="A58:A63"/>
    <mergeCell ref="B58:B63"/>
    <mergeCell ref="C58:C63"/>
    <mergeCell ref="D58:D63"/>
    <mergeCell ref="E58:E63"/>
    <mergeCell ref="F58:F63"/>
    <mergeCell ref="I52:I57"/>
    <mergeCell ref="J52:J57"/>
    <mergeCell ref="K52:K57"/>
    <mergeCell ref="L52:L57"/>
    <mergeCell ref="M52:M57"/>
    <mergeCell ref="N52:N57"/>
    <mergeCell ref="M46:M51"/>
    <mergeCell ref="N46:N51"/>
    <mergeCell ref="A52:A57"/>
    <mergeCell ref="B52:B57"/>
    <mergeCell ref="C52:C57"/>
    <mergeCell ref="D52:D57"/>
    <mergeCell ref="E52:E57"/>
    <mergeCell ref="F52:F57"/>
    <mergeCell ref="G52:G57"/>
    <mergeCell ref="H52:H57"/>
    <mergeCell ref="G46:G51"/>
    <mergeCell ref="H46:H51"/>
    <mergeCell ref="I46:I51"/>
    <mergeCell ref="J46:J51"/>
    <mergeCell ref="K46:K51"/>
    <mergeCell ref="L46:L51"/>
    <mergeCell ref="A46:A51"/>
    <mergeCell ref="B46:B51"/>
    <mergeCell ref="C46:C51"/>
    <mergeCell ref="D46:D51"/>
    <mergeCell ref="E46:E51"/>
    <mergeCell ref="F46:F51"/>
    <mergeCell ref="I40:I45"/>
    <mergeCell ref="J40:J45"/>
    <mergeCell ref="K40:K45"/>
    <mergeCell ref="L40:L45"/>
    <mergeCell ref="M40:M45"/>
    <mergeCell ref="N40:N45"/>
    <mergeCell ref="M34:M39"/>
    <mergeCell ref="N34:N39"/>
    <mergeCell ref="A40:A45"/>
    <mergeCell ref="B40:B45"/>
    <mergeCell ref="C40:C45"/>
    <mergeCell ref="D40:D45"/>
    <mergeCell ref="E40:E45"/>
    <mergeCell ref="F40:F45"/>
    <mergeCell ref="G40:G45"/>
    <mergeCell ref="H40:H45"/>
    <mergeCell ref="G34:G39"/>
    <mergeCell ref="H34:H39"/>
    <mergeCell ref="I34:I39"/>
    <mergeCell ref="J34:J39"/>
    <mergeCell ref="K34:K39"/>
    <mergeCell ref="L34:L39"/>
    <mergeCell ref="A34:A39"/>
    <mergeCell ref="B34:B39"/>
    <mergeCell ref="C34:C39"/>
    <mergeCell ref="D34:D39"/>
    <mergeCell ref="E34:E39"/>
    <mergeCell ref="F34:F39"/>
    <mergeCell ref="I28:I33"/>
    <mergeCell ref="J28:J33"/>
    <mergeCell ref="K28:K33"/>
    <mergeCell ref="L28:L33"/>
    <mergeCell ref="M28:M33"/>
    <mergeCell ref="N28:N33"/>
    <mergeCell ref="M22:M27"/>
    <mergeCell ref="N22:N27"/>
    <mergeCell ref="A28:A33"/>
    <mergeCell ref="B28:B33"/>
    <mergeCell ref="C28:C33"/>
    <mergeCell ref="D28:D33"/>
    <mergeCell ref="E28:E33"/>
    <mergeCell ref="F28:F33"/>
    <mergeCell ref="G28:G33"/>
    <mergeCell ref="H28:H33"/>
    <mergeCell ref="G22:G27"/>
    <mergeCell ref="H22:H27"/>
    <mergeCell ref="I22:I27"/>
    <mergeCell ref="J22:J27"/>
    <mergeCell ref="K22:K27"/>
    <mergeCell ref="L22:L27"/>
    <mergeCell ref="A22:A27"/>
    <mergeCell ref="B22:B27"/>
    <mergeCell ref="C22:C27"/>
    <mergeCell ref="D22:D27"/>
    <mergeCell ref="E22:E27"/>
    <mergeCell ref="F22:F27"/>
    <mergeCell ref="I16:I21"/>
    <mergeCell ref="J16:J21"/>
    <mergeCell ref="K16:K21"/>
    <mergeCell ref="L16:L21"/>
    <mergeCell ref="M16:M21"/>
    <mergeCell ref="M10:M15"/>
    <mergeCell ref="N10:N15"/>
    <mergeCell ref="A16:A21"/>
    <mergeCell ref="B16:B21"/>
    <mergeCell ref="C16:C21"/>
    <mergeCell ref="D16:D21"/>
    <mergeCell ref="E16:E21"/>
    <mergeCell ref="F16:F21"/>
    <mergeCell ref="G16:G21"/>
    <mergeCell ref="H16:H21"/>
    <mergeCell ref="G10:G15"/>
    <mergeCell ref="H10:H15"/>
    <mergeCell ref="I10:I15"/>
    <mergeCell ref="J10:J15"/>
    <mergeCell ref="K10:K15"/>
    <mergeCell ref="L10:L15"/>
    <mergeCell ref="A10:A15"/>
    <mergeCell ref="B10:B15"/>
    <mergeCell ref="C10:C15"/>
    <mergeCell ref="D10:D15"/>
    <mergeCell ref="E10:E15"/>
    <mergeCell ref="F10:F15"/>
    <mergeCell ref="AB8:AB9"/>
    <mergeCell ref="AC8:AC9"/>
    <mergeCell ref="P8:P9"/>
    <mergeCell ref="Q8:Q9"/>
    <mergeCell ref="R8:W8"/>
    <mergeCell ref="X8:X9"/>
    <mergeCell ref="Y8:Y9"/>
    <mergeCell ref="Z8:Z9"/>
    <mergeCell ref="N16:N21"/>
    <mergeCell ref="J8:J9"/>
    <mergeCell ref="K8:K9"/>
    <mergeCell ref="L8:L9"/>
    <mergeCell ref="M8:M9"/>
    <mergeCell ref="N8:N9"/>
    <mergeCell ref="O8:O9"/>
    <mergeCell ref="AE7:AJ7"/>
    <mergeCell ref="A8:A9"/>
    <mergeCell ref="B8:B9"/>
    <mergeCell ref="C8:C9"/>
    <mergeCell ref="D8:D9"/>
    <mergeCell ref="E8:E9"/>
    <mergeCell ref="F8:F9"/>
    <mergeCell ref="G8:G9"/>
    <mergeCell ref="H8:H9"/>
    <mergeCell ref="I8:I9"/>
    <mergeCell ref="AG8:AG9"/>
    <mergeCell ref="AH8:AH9"/>
    <mergeCell ref="AI8:AI9"/>
    <mergeCell ref="AJ8:AJ9"/>
    <mergeCell ref="AD8:AD9"/>
    <mergeCell ref="AE8:AE9"/>
    <mergeCell ref="AF8:AF9"/>
    <mergeCell ref="AA8:AA9"/>
    <mergeCell ref="A6:B6"/>
    <mergeCell ref="C6:N6"/>
    <mergeCell ref="A7:G7"/>
    <mergeCell ref="H7:N7"/>
    <mergeCell ref="O7:W7"/>
    <mergeCell ref="X7:AD7"/>
    <mergeCell ref="A1:AJ2"/>
    <mergeCell ref="A4:B4"/>
    <mergeCell ref="C4:N4"/>
    <mergeCell ref="O4:Q4"/>
    <mergeCell ref="A5:B5"/>
    <mergeCell ref="C5:N5"/>
  </mergeCells>
  <conditionalFormatting sqref="H10 H16">
    <cfRule type="cellIs" dxfId="1385" priority="227" operator="equal">
      <formula>"Muy Alta"</formula>
    </cfRule>
    <cfRule type="cellIs" dxfId="1384" priority="228" operator="equal">
      <formula>"Alta"</formula>
    </cfRule>
    <cfRule type="cellIs" dxfId="1383" priority="229" operator="equal">
      <formula>"Media"</formula>
    </cfRule>
    <cfRule type="cellIs" dxfId="1382" priority="230" operator="equal">
      <formula>"Baja"</formula>
    </cfRule>
    <cfRule type="cellIs" dxfId="1381" priority="231" operator="equal">
      <formula>"Muy Baja"</formula>
    </cfRule>
  </conditionalFormatting>
  <conditionalFormatting sqref="L10 L16 L22 L28 L34 L40 L46 L52 L58 L64">
    <cfRule type="cellIs" dxfId="1380" priority="222" operator="equal">
      <formula>"Catastrófico"</formula>
    </cfRule>
    <cfRule type="cellIs" dxfId="1379" priority="223" operator="equal">
      <formula>"Mayor"</formula>
    </cfRule>
    <cfRule type="cellIs" dxfId="1378" priority="224" operator="equal">
      <formula>"Moderado"</formula>
    </cfRule>
    <cfRule type="cellIs" dxfId="1377" priority="225" operator="equal">
      <formula>"Menor"</formula>
    </cfRule>
    <cfRule type="cellIs" dxfId="1376" priority="226" operator="equal">
      <formula>"Leve"</formula>
    </cfRule>
  </conditionalFormatting>
  <conditionalFormatting sqref="N10">
    <cfRule type="cellIs" dxfId="1375" priority="218" operator="equal">
      <formula>"Extremo"</formula>
    </cfRule>
    <cfRule type="cellIs" dxfId="1374" priority="219" operator="equal">
      <formula>"Alto"</formula>
    </cfRule>
    <cfRule type="cellIs" dxfId="1373" priority="220" operator="equal">
      <formula>"Moderado"</formula>
    </cfRule>
    <cfRule type="cellIs" dxfId="1372" priority="221" operator="equal">
      <formula>"Bajo"</formula>
    </cfRule>
  </conditionalFormatting>
  <conditionalFormatting sqref="Y10:Y15">
    <cfRule type="cellIs" dxfId="1371" priority="213" operator="equal">
      <formula>"Muy Alta"</formula>
    </cfRule>
    <cfRule type="cellIs" dxfId="1370" priority="214" operator="equal">
      <formula>"Alta"</formula>
    </cfRule>
    <cfRule type="cellIs" dxfId="1369" priority="215" operator="equal">
      <formula>"Media"</formula>
    </cfRule>
    <cfRule type="cellIs" dxfId="1368" priority="216" operator="equal">
      <formula>"Baja"</formula>
    </cfRule>
    <cfRule type="cellIs" dxfId="1367" priority="217" operator="equal">
      <formula>"Muy Baja"</formula>
    </cfRule>
  </conditionalFormatting>
  <conditionalFormatting sqref="AA10:AA15">
    <cfRule type="cellIs" dxfId="1366" priority="208" operator="equal">
      <formula>"Catastrófico"</formula>
    </cfRule>
    <cfRule type="cellIs" dxfId="1365" priority="209" operator="equal">
      <formula>"Mayor"</formula>
    </cfRule>
    <cfRule type="cellIs" dxfId="1364" priority="210" operator="equal">
      <formula>"Moderado"</formula>
    </cfRule>
    <cfRule type="cellIs" dxfId="1363" priority="211" operator="equal">
      <formula>"Menor"</formula>
    </cfRule>
    <cfRule type="cellIs" dxfId="1362" priority="212" operator="equal">
      <formula>"Leve"</formula>
    </cfRule>
  </conditionalFormatting>
  <conditionalFormatting sqref="AC10:AC15">
    <cfRule type="cellIs" dxfId="1361" priority="204" operator="equal">
      <formula>"Extremo"</formula>
    </cfRule>
    <cfRule type="cellIs" dxfId="1360" priority="205" operator="equal">
      <formula>"Alto"</formula>
    </cfRule>
    <cfRule type="cellIs" dxfId="1359" priority="206" operator="equal">
      <formula>"Moderado"</formula>
    </cfRule>
    <cfRule type="cellIs" dxfId="1358" priority="207" operator="equal">
      <formula>"Bajo"</formula>
    </cfRule>
  </conditionalFormatting>
  <conditionalFormatting sqref="H58">
    <cfRule type="cellIs" dxfId="1357" priority="43" operator="equal">
      <formula>"Muy Alta"</formula>
    </cfRule>
    <cfRule type="cellIs" dxfId="1356" priority="44" operator="equal">
      <formula>"Alta"</formula>
    </cfRule>
    <cfRule type="cellIs" dxfId="1355" priority="45" operator="equal">
      <formula>"Media"</formula>
    </cfRule>
    <cfRule type="cellIs" dxfId="1354" priority="46" operator="equal">
      <formula>"Baja"</formula>
    </cfRule>
    <cfRule type="cellIs" dxfId="1353" priority="47" operator="equal">
      <formula>"Muy Baja"</formula>
    </cfRule>
  </conditionalFormatting>
  <conditionalFormatting sqref="N16">
    <cfRule type="cellIs" dxfId="1352" priority="200" operator="equal">
      <formula>"Extremo"</formula>
    </cfRule>
    <cfRule type="cellIs" dxfId="1351" priority="201" operator="equal">
      <formula>"Alto"</formula>
    </cfRule>
    <cfRule type="cellIs" dxfId="1350" priority="202" operator="equal">
      <formula>"Moderado"</formula>
    </cfRule>
    <cfRule type="cellIs" dxfId="1349" priority="203" operator="equal">
      <formula>"Bajo"</formula>
    </cfRule>
  </conditionalFormatting>
  <conditionalFormatting sqref="Y16:Y21">
    <cfRule type="cellIs" dxfId="1348" priority="195" operator="equal">
      <formula>"Muy Alta"</formula>
    </cfRule>
    <cfRule type="cellIs" dxfId="1347" priority="196" operator="equal">
      <formula>"Alta"</formula>
    </cfRule>
    <cfRule type="cellIs" dxfId="1346" priority="197" operator="equal">
      <formula>"Media"</formula>
    </cfRule>
    <cfRule type="cellIs" dxfId="1345" priority="198" operator="equal">
      <formula>"Baja"</formula>
    </cfRule>
    <cfRule type="cellIs" dxfId="1344" priority="199" operator="equal">
      <formula>"Muy Baja"</formula>
    </cfRule>
  </conditionalFormatting>
  <conditionalFormatting sqref="AA16:AA21">
    <cfRule type="cellIs" dxfId="1343" priority="190" operator="equal">
      <formula>"Catastrófico"</formula>
    </cfRule>
    <cfRule type="cellIs" dxfId="1342" priority="191" operator="equal">
      <formula>"Mayor"</formula>
    </cfRule>
    <cfRule type="cellIs" dxfId="1341" priority="192" operator="equal">
      <formula>"Moderado"</formula>
    </cfRule>
    <cfRule type="cellIs" dxfId="1340" priority="193" operator="equal">
      <formula>"Menor"</formula>
    </cfRule>
    <cfRule type="cellIs" dxfId="1339" priority="194" operator="equal">
      <formula>"Leve"</formula>
    </cfRule>
  </conditionalFormatting>
  <conditionalFormatting sqref="AC16:AC21">
    <cfRule type="cellIs" dxfId="1338" priority="186" operator="equal">
      <formula>"Extremo"</formula>
    </cfRule>
    <cfRule type="cellIs" dxfId="1337" priority="187" operator="equal">
      <formula>"Alto"</formula>
    </cfRule>
    <cfRule type="cellIs" dxfId="1336" priority="188" operator="equal">
      <formula>"Moderado"</formula>
    </cfRule>
    <cfRule type="cellIs" dxfId="1335" priority="189" operator="equal">
      <formula>"Bajo"</formula>
    </cfRule>
  </conditionalFormatting>
  <conditionalFormatting sqref="H22">
    <cfRule type="cellIs" dxfId="1334" priority="181" operator="equal">
      <formula>"Muy Alta"</formula>
    </cfRule>
    <cfRule type="cellIs" dxfId="1333" priority="182" operator="equal">
      <formula>"Alta"</formula>
    </cfRule>
    <cfRule type="cellIs" dxfId="1332" priority="183" operator="equal">
      <formula>"Media"</formula>
    </cfRule>
    <cfRule type="cellIs" dxfId="1331" priority="184" operator="equal">
      <formula>"Baja"</formula>
    </cfRule>
    <cfRule type="cellIs" dxfId="1330" priority="185" operator="equal">
      <formula>"Muy Baja"</formula>
    </cfRule>
  </conditionalFormatting>
  <conditionalFormatting sqref="N22">
    <cfRule type="cellIs" dxfId="1329" priority="177" operator="equal">
      <formula>"Extremo"</formula>
    </cfRule>
    <cfRule type="cellIs" dxfId="1328" priority="178" operator="equal">
      <formula>"Alto"</formula>
    </cfRule>
    <cfRule type="cellIs" dxfId="1327" priority="179" operator="equal">
      <formula>"Moderado"</formula>
    </cfRule>
    <cfRule type="cellIs" dxfId="1326" priority="180" operator="equal">
      <formula>"Bajo"</formula>
    </cfRule>
  </conditionalFormatting>
  <conditionalFormatting sqref="Y22:Y27">
    <cfRule type="cellIs" dxfId="1325" priority="172" operator="equal">
      <formula>"Muy Alta"</formula>
    </cfRule>
    <cfRule type="cellIs" dxfId="1324" priority="173" operator="equal">
      <formula>"Alta"</formula>
    </cfRule>
    <cfRule type="cellIs" dxfId="1323" priority="174" operator="equal">
      <formula>"Media"</formula>
    </cfRule>
    <cfRule type="cellIs" dxfId="1322" priority="175" operator="equal">
      <formula>"Baja"</formula>
    </cfRule>
    <cfRule type="cellIs" dxfId="1321" priority="176" operator="equal">
      <formula>"Muy Baja"</formula>
    </cfRule>
  </conditionalFormatting>
  <conditionalFormatting sqref="AA22:AA27">
    <cfRule type="cellIs" dxfId="1320" priority="167" operator="equal">
      <formula>"Catastrófico"</formula>
    </cfRule>
    <cfRule type="cellIs" dxfId="1319" priority="168" operator="equal">
      <formula>"Mayor"</formula>
    </cfRule>
    <cfRule type="cellIs" dxfId="1318" priority="169" operator="equal">
      <formula>"Moderado"</formula>
    </cfRule>
    <cfRule type="cellIs" dxfId="1317" priority="170" operator="equal">
      <formula>"Menor"</formula>
    </cfRule>
    <cfRule type="cellIs" dxfId="1316" priority="171" operator="equal">
      <formula>"Leve"</formula>
    </cfRule>
  </conditionalFormatting>
  <conditionalFormatting sqref="AC22:AC27">
    <cfRule type="cellIs" dxfId="1315" priority="163" operator="equal">
      <formula>"Extremo"</formula>
    </cfRule>
    <cfRule type="cellIs" dxfId="1314" priority="164" operator="equal">
      <formula>"Alto"</formula>
    </cfRule>
    <cfRule type="cellIs" dxfId="1313" priority="165" operator="equal">
      <formula>"Moderado"</formula>
    </cfRule>
    <cfRule type="cellIs" dxfId="1312" priority="166" operator="equal">
      <formula>"Bajo"</formula>
    </cfRule>
  </conditionalFormatting>
  <conditionalFormatting sqref="H28">
    <cfRule type="cellIs" dxfId="1311" priority="158" operator="equal">
      <formula>"Muy Alta"</formula>
    </cfRule>
    <cfRule type="cellIs" dxfId="1310" priority="159" operator="equal">
      <formula>"Alta"</formula>
    </cfRule>
    <cfRule type="cellIs" dxfId="1309" priority="160" operator="equal">
      <formula>"Media"</formula>
    </cfRule>
    <cfRule type="cellIs" dxfId="1308" priority="161" operator="equal">
      <formula>"Baja"</formula>
    </cfRule>
    <cfRule type="cellIs" dxfId="1307" priority="162" operator="equal">
      <formula>"Muy Baja"</formula>
    </cfRule>
  </conditionalFormatting>
  <conditionalFormatting sqref="N28">
    <cfRule type="cellIs" dxfId="1306" priority="154" operator="equal">
      <formula>"Extremo"</formula>
    </cfRule>
    <cfRule type="cellIs" dxfId="1305" priority="155" operator="equal">
      <formula>"Alto"</formula>
    </cfRule>
    <cfRule type="cellIs" dxfId="1304" priority="156" operator="equal">
      <formula>"Moderado"</formula>
    </cfRule>
    <cfRule type="cellIs" dxfId="1303" priority="157" operator="equal">
      <formula>"Bajo"</formula>
    </cfRule>
  </conditionalFormatting>
  <conditionalFormatting sqref="Y28:Y33">
    <cfRule type="cellIs" dxfId="1302" priority="149" operator="equal">
      <formula>"Muy Alta"</formula>
    </cfRule>
    <cfRule type="cellIs" dxfId="1301" priority="150" operator="equal">
      <formula>"Alta"</formula>
    </cfRule>
    <cfRule type="cellIs" dxfId="1300" priority="151" operator="equal">
      <formula>"Media"</formula>
    </cfRule>
    <cfRule type="cellIs" dxfId="1299" priority="152" operator="equal">
      <formula>"Baja"</formula>
    </cfRule>
    <cfRule type="cellIs" dxfId="1298" priority="153" operator="equal">
      <formula>"Muy Baja"</formula>
    </cfRule>
  </conditionalFormatting>
  <conditionalFormatting sqref="AA28:AA33">
    <cfRule type="cellIs" dxfId="1297" priority="144" operator="equal">
      <formula>"Catastrófico"</formula>
    </cfRule>
    <cfRule type="cellIs" dxfId="1296" priority="145" operator="equal">
      <formula>"Mayor"</formula>
    </cfRule>
    <cfRule type="cellIs" dxfId="1295" priority="146" operator="equal">
      <formula>"Moderado"</formula>
    </cfRule>
    <cfRule type="cellIs" dxfId="1294" priority="147" operator="equal">
      <formula>"Menor"</formula>
    </cfRule>
    <cfRule type="cellIs" dxfId="1293" priority="148" operator="equal">
      <formula>"Leve"</formula>
    </cfRule>
  </conditionalFormatting>
  <conditionalFormatting sqref="AC28:AC33">
    <cfRule type="cellIs" dxfId="1292" priority="140" operator="equal">
      <formula>"Extremo"</formula>
    </cfRule>
    <cfRule type="cellIs" dxfId="1291" priority="141" operator="equal">
      <formula>"Alto"</formula>
    </cfRule>
    <cfRule type="cellIs" dxfId="1290" priority="142" operator="equal">
      <formula>"Moderado"</formula>
    </cfRule>
    <cfRule type="cellIs" dxfId="1289" priority="143" operator="equal">
      <formula>"Bajo"</formula>
    </cfRule>
  </conditionalFormatting>
  <conditionalFormatting sqref="H34">
    <cfRule type="cellIs" dxfId="1288" priority="135" operator="equal">
      <formula>"Muy Alta"</formula>
    </cfRule>
    <cfRule type="cellIs" dxfId="1287" priority="136" operator="equal">
      <formula>"Alta"</formula>
    </cfRule>
    <cfRule type="cellIs" dxfId="1286" priority="137" operator="equal">
      <formula>"Media"</formula>
    </cfRule>
    <cfRule type="cellIs" dxfId="1285" priority="138" operator="equal">
      <formula>"Baja"</formula>
    </cfRule>
    <cfRule type="cellIs" dxfId="1284" priority="139" operator="equal">
      <formula>"Muy Baja"</formula>
    </cfRule>
  </conditionalFormatting>
  <conditionalFormatting sqref="N34">
    <cfRule type="cellIs" dxfId="1283" priority="131" operator="equal">
      <formula>"Extremo"</formula>
    </cfRule>
    <cfRule type="cellIs" dxfId="1282" priority="132" operator="equal">
      <formula>"Alto"</formula>
    </cfRule>
    <cfRule type="cellIs" dxfId="1281" priority="133" operator="equal">
      <formula>"Moderado"</formula>
    </cfRule>
    <cfRule type="cellIs" dxfId="1280" priority="134" operator="equal">
      <formula>"Bajo"</formula>
    </cfRule>
  </conditionalFormatting>
  <conditionalFormatting sqref="Y34:Y39">
    <cfRule type="cellIs" dxfId="1279" priority="126" operator="equal">
      <formula>"Muy Alta"</formula>
    </cfRule>
    <cfRule type="cellIs" dxfId="1278" priority="127" operator="equal">
      <formula>"Alta"</formula>
    </cfRule>
    <cfRule type="cellIs" dxfId="1277" priority="128" operator="equal">
      <formula>"Media"</formula>
    </cfRule>
    <cfRule type="cellIs" dxfId="1276" priority="129" operator="equal">
      <formula>"Baja"</formula>
    </cfRule>
    <cfRule type="cellIs" dxfId="1275" priority="130" operator="equal">
      <formula>"Muy Baja"</formula>
    </cfRule>
  </conditionalFormatting>
  <conditionalFormatting sqref="AA34:AA39">
    <cfRule type="cellIs" dxfId="1274" priority="121" operator="equal">
      <formula>"Catastrófico"</formula>
    </cfRule>
    <cfRule type="cellIs" dxfId="1273" priority="122" operator="equal">
      <formula>"Mayor"</formula>
    </cfRule>
    <cfRule type="cellIs" dxfId="1272" priority="123" operator="equal">
      <formula>"Moderado"</formula>
    </cfRule>
    <cfRule type="cellIs" dxfId="1271" priority="124" operator="equal">
      <formula>"Menor"</formula>
    </cfRule>
    <cfRule type="cellIs" dxfId="1270" priority="125" operator="equal">
      <formula>"Leve"</formula>
    </cfRule>
  </conditionalFormatting>
  <conditionalFormatting sqref="AC34:AC39">
    <cfRule type="cellIs" dxfId="1269" priority="117" operator="equal">
      <formula>"Extremo"</formula>
    </cfRule>
    <cfRule type="cellIs" dxfId="1268" priority="118" operator="equal">
      <formula>"Alto"</formula>
    </cfRule>
    <cfRule type="cellIs" dxfId="1267" priority="119" operator="equal">
      <formula>"Moderado"</formula>
    </cfRule>
    <cfRule type="cellIs" dxfId="1266" priority="120" operator="equal">
      <formula>"Bajo"</formula>
    </cfRule>
  </conditionalFormatting>
  <conditionalFormatting sqref="H40">
    <cfRule type="cellIs" dxfId="1265" priority="112" operator="equal">
      <formula>"Muy Alta"</formula>
    </cfRule>
    <cfRule type="cellIs" dxfId="1264" priority="113" operator="equal">
      <formula>"Alta"</formula>
    </cfRule>
    <cfRule type="cellIs" dxfId="1263" priority="114" operator="equal">
      <formula>"Media"</formula>
    </cfRule>
    <cfRule type="cellIs" dxfId="1262" priority="115" operator="equal">
      <formula>"Baja"</formula>
    </cfRule>
    <cfRule type="cellIs" dxfId="1261" priority="116" operator="equal">
      <formula>"Muy Baja"</formula>
    </cfRule>
  </conditionalFormatting>
  <conditionalFormatting sqref="N40">
    <cfRule type="cellIs" dxfId="1260" priority="108" operator="equal">
      <formula>"Extremo"</formula>
    </cfRule>
    <cfRule type="cellIs" dxfId="1259" priority="109" operator="equal">
      <formula>"Alto"</formula>
    </cfRule>
    <cfRule type="cellIs" dxfId="1258" priority="110" operator="equal">
      <formula>"Moderado"</formula>
    </cfRule>
    <cfRule type="cellIs" dxfId="1257" priority="111" operator="equal">
      <formula>"Bajo"</formula>
    </cfRule>
  </conditionalFormatting>
  <conditionalFormatting sqref="Y40:Y45">
    <cfRule type="cellIs" dxfId="1256" priority="103" operator="equal">
      <formula>"Muy Alta"</formula>
    </cfRule>
    <cfRule type="cellIs" dxfId="1255" priority="104" operator="equal">
      <formula>"Alta"</formula>
    </cfRule>
    <cfRule type="cellIs" dxfId="1254" priority="105" operator="equal">
      <formula>"Media"</formula>
    </cfRule>
    <cfRule type="cellIs" dxfId="1253" priority="106" operator="equal">
      <formula>"Baja"</formula>
    </cfRule>
    <cfRule type="cellIs" dxfId="1252" priority="107" operator="equal">
      <formula>"Muy Baja"</formula>
    </cfRule>
  </conditionalFormatting>
  <conditionalFormatting sqref="AA40:AA45">
    <cfRule type="cellIs" dxfId="1251" priority="98" operator="equal">
      <formula>"Catastrófico"</formula>
    </cfRule>
    <cfRule type="cellIs" dxfId="1250" priority="99" operator="equal">
      <formula>"Mayor"</formula>
    </cfRule>
    <cfRule type="cellIs" dxfId="1249" priority="100" operator="equal">
      <formula>"Moderado"</formula>
    </cfRule>
    <cfRule type="cellIs" dxfId="1248" priority="101" operator="equal">
      <formula>"Menor"</formula>
    </cfRule>
    <cfRule type="cellIs" dxfId="1247" priority="102" operator="equal">
      <formula>"Leve"</formula>
    </cfRule>
  </conditionalFormatting>
  <conditionalFormatting sqref="AC40:AC45">
    <cfRule type="cellIs" dxfId="1246" priority="94" operator="equal">
      <formula>"Extremo"</formula>
    </cfRule>
    <cfRule type="cellIs" dxfId="1245" priority="95" operator="equal">
      <formula>"Alto"</formula>
    </cfRule>
    <cfRule type="cellIs" dxfId="1244" priority="96" operator="equal">
      <formula>"Moderado"</formula>
    </cfRule>
    <cfRule type="cellIs" dxfId="1243" priority="97" operator="equal">
      <formula>"Bajo"</formula>
    </cfRule>
  </conditionalFormatting>
  <conditionalFormatting sqref="H46">
    <cfRule type="cellIs" dxfId="1242" priority="89" operator="equal">
      <formula>"Muy Alta"</formula>
    </cfRule>
    <cfRule type="cellIs" dxfId="1241" priority="90" operator="equal">
      <formula>"Alta"</formula>
    </cfRule>
    <cfRule type="cellIs" dxfId="1240" priority="91" operator="equal">
      <formula>"Media"</formula>
    </cfRule>
    <cfRule type="cellIs" dxfId="1239" priority="92" operator="equal">
      <formula>"Baja"</formula>
    </cfRule>
    <cfRule type="cellIs" dxfId="1238" priority="93" operator="equal">
      <formula>"Muy Baja"</formula>
    </cfRule>
  </conditionalFormatting>
  <conditionalFormatting sqref="N46">
    <cfRule type="cellIs" dxfId="1237" priority="85" operator="equal">
      <formula>"Extremo"</formula>
    </cfRule>
    <cfRule type="cellIs" dxfId="1236" priority="86" operator="equal">
      <formula>"Alto"</formula>
    </cfRule>
    <cfRule type="cellIs" dxfId="1235" priority="87" operator="equal">
      <formula>"Moderado"</formula>
    </cfRule>
    <cfRule type="cellIs" dxfId="1234" priority="88" operator="equal">
      <formula>"Bajo"</formula>
    </cfRule>
  </conditionalFormatting>
  <conditionalFormatting sqref="Y46:Y51">
    <cfRule type="cellIs" dxfId="1233" priority="80" operator="equal">
      <formula>"Muy Alta"</formula>
    </cfRule>
    <cfRule type="cellIs" dxfId="1232" priority="81" operator="equal">
      <formula>"Alta"</formula>
    </cfRule>
    <cfRule type="cellIs" dxfId="1231" priority="82" operator="equal">
      <formula>"Media"</formula>
    </cfRule>
    <cfRule type="cellIs" dxfId="1230" priority="83" operator="equal">
      <formula>"Baja"</formula>
    </cfRule>
    <cfRule type="cellIs" dxfId="1229" priority="84" operator="equal">
      <formula>"Muy Baja"</formula>
    </cfRule>
  </conditionalFormatting>
  <conditionalFormatting sqref="AA46:AA51">
    <cfRule type="cellIs" dxfId="1228" priority="75" operator="equal">
      <formula>"Catastrófico"</formula>
    </cfRule>
    <cfRule type="cellIs" dxfId="1227" priority="76" operator="equal">
      <formula>"Mayor"</formula>
    </cfRule>
    <cfRule type="cellIs" dxfId="1226" priority="77" operator="equal">
      <formula>"Moderado"</formula>
    </cfRule>
    <cfRule type="cellIs" dxfId="1225" priority="78" operator="equal">
      <formula>"Menor"</formula>
    </cfRule>
    <cfRule type="cellIs" dxfId="1224" priority="79" operator="equal">
      <formula>"Leve"</formula>
    </cfRule>
  </conditionalFormatting>
  <conditionalFormatting sqref="AC46:AC51">
    <cfRule type="cellIs" dxfId="1223" priority="71" operator="equal">
      <formula>"Extremo"</formula>
    </cfRule>
    <cfRule type="cellIs" dxfId="1222" priority="72" operator="equal">
      <formula>"Alto"</formula>
    </cfRule>
    <cfRule type="cellIs" dxfId="1221" priority="73" operator="equal">
      <formula>"Moderado"</formula>
    </cfRule>
    <cfRule type="cellIs" dxfId="1220" priority="74" operator="equal">
      <formula>"Bajo"</formula>
    </cfRule>
  </conditionalFormatting>
  <conditionalFormatting sqref="H52">
    <cfRule type="cellIs" dxfId="1219" priority="66" operator="equal">
      <formula>"Muy Alta"</formula>
    </cfRule>
    <cfRule type="cellIs" dxfId="1218" priority="67" operator="equal">
      <formula>"Alta"</formula>
    </cfRule>
    <cfRule type="cellIs" dxfId="1217" priority="68" operator="equal">
      <formula>"Media"</formula>
    </cfRule>
    <cfRule type="cellIs" dxfId="1216" priority="69" operator="equal">
      <formula>"Baja"</formula>
    </cfRule>
    <cfRule type="cellIs" dxfId="1215" priority="70" operator="equal">
      <formula>"Muy Baja"</formula>
    </cfRule>
  </conditionalFormatting>
  <conditionalFormatting sqref="N52">
    <cfRule type="cellIs" dxfId="1214" priority="62" operator="equal">
      <formula>"Extremo"</formula>
    </cfRule>
    <cfRule type="cellIs" dxfId="1213" priority="63" operator="equal">
      <formula>"Alto"</formula>
    </cfRule>
    <cfRule type="cellIs" dxfId="1212" priority="64" operator="equal">
      <formula>"Moderado"</formula>
    </cfRule>
    <cfRule type="cellIs" dxfId="1211" priority="65" operator="equal">
      <formula>"Bajo"</formula>
    </cfRule>
  </conditionalFormatting>
  <conditionalFormatting sqref="Y52:Y57">
    <cfRule type="cellIs" dxfId="1210" priority="57" operator="equal">
      <formula>"Muy Alta"</formula>
    </cfRule>
    <cfRule type="cellIs" dxfId="1209" priority="58" operator="equal">
      <formula>"Alta"</formula>
    </cfRule>
    <cfRule type="cellIs" dxfId="1208" priority="59" operator="equal">
      <formula>"Media"</formula>
    </cfRule>
    <cfRule type="cellIs" dxfId="1207" priority="60" operator="equal">
      <formula>"Baja"</formula>
    </cfRule>
    <cfRule type="cellIs" dxfId="1206" priority="61" operator="equal">
      <formula>"Muy Baja"</formula>
    </cfRule>
  </conditionalFormatting>
  <conditionalFormatting sqref="AA52:AA57">
    <cfRule type="cellIs" dxfId="1205" priority="52" operator="equal">
      <formula>"Catastrófico"</formula>
    </cfRule>
    <cfRule type="cellIs" dxfId="1204" priority="53" operator="equal">
      <formula>"Mayor"</formula>
    </cfRule>
    <cfRule type="cellIs" dxfId="1203" priority="54" operator="equal">
      <formula>"Moderado"</formula>
    </cfRule>
    <cfRule type="cellIs" dxfId="1202" priority="55" operator="equal">
      <formula>"Menor"</formula>
    </cfRule>
    <cfRule type="cellIs" dxfId="1201" priority="56" operator="equal">
      <formula>"Leve"</formula>
    </cfRule>
  </conditionalFormatting>
  <conditionalFormatting sqref="AC52:AC57">
    <cfRule type="cellIs" dxfId="1200" priority="48" operator="equal">
      <formula>"Extremo"</formula>
    </cfRule>
    <cfRule type="cellIs" dxfId="1199" priority="49" operator="equal">
      <formula>"Alto"</formula>
    </cfRule>
    <cfRule type="cellIs" dxfId="1198" priority="50" operator="equal">
      <formula>"Moderado"</formula>
    </cfRule>
    <cfRule type="cellIs" dxfId="1197" priority="51" operator="equal">
      <formula>"Bajo"</formula>
    </cfRule>
  </conditionalFormatting>
  <conditionalFormatting sqref="N58">
    <cfRule type="cellIs" dxfId="1196" priority="39" operator="equal">
      <formula>"Extremo"</formula>
    </cfRule>
    <cfRule type="cellIs" dxfId="1195" priority="40" operator="equal">
      <formula>"Alto"</formula>
    </cfRule>
    <cfRule type="cellIs" dxfId="1194" priority="41" operator="equal">
      <formula>"Moderado"</formula>
    </cfRule>
    <cfRule type="cellIs" dxfId="1193" priority="42" operator="equal">
      <formula>"Bajo"</formula>
    </cfRule>
  </conditionalFormatting>
  <conditionalFormatting sqref="Y58:Y63">
    <cfRule type="cellIs" dxfId="1192" priority="34" operator="equal">
      <formula>"Muy Alta"</formula>
    </cfRule>
    <cfRule type="cellIs" dxfId="1191" priority="35" operator="equal">
      <formula>"Alta"</formula>
    </cfRule>
    <cfRule type="cellIs" dxfId="1190" priority="36" operator="equal">
      <formula>"Media"</formula>
    </cfRule>
    <cfRule type="cellIs" dxfId="1189" priority="37" operator="equal">
      <formula>"Baja"</formula>
    </cfRule>
    <cfRule type="cellIs" dxfId="1188" priority="38" operator="equal">
      <formula>"Muy Baja"</formula>
    </cfRule>
  </conditionalFormatting>
  <conditionalFormatting sqref="AA58:AA63">
    <cfRule type="cellIs" dxfId="1187" priority="29" operator="equal">
      <formula>"Catastrófico"</formula>
    </cfRule>
    <cfRule type="cellIs" dxfId="1186" priority="30" operator="equal">
      <formula>"Mayor"</formula>
    </cfRule>
    <cfRule type="cellIs" dxfId="1185" priority="31" operator="equal">
      <formula>"Moderado"</formula>
    </cfRule>
    <cfRule type="cellIs" dxfId="1184" priority="32" operator="equal">
      <formula>"Menor"</formula>
    </cfRule>
    <cfRule type="cellIs" dxfId="1183" priority="33" operator="equal">
      <formula>"Leve"</formula>
    </cfRule>
  </conditionalFormatting>
  <conditionalFormatting sqref="AC58:AC63">
    <cfRule type="cellIs" dxfId="1182" priority="25" operator="equal">
      <formula>"Extremo"</formula>
    </cfRule>
    <cfRule type="cellIs" dxfId="1181" priority="26" operator="equal">
      <formula>"Alto"</formula>
    </cfRule>
    <cfRule type="cellIs" dxfId="1180" priority="27" operator="equal">
      <formula>"Moderado"</formula>
    </cfRule>
    <cfRule type="cellIs" dxfId="1179" priority="28" operator="equal">
      <formula>"Bajo"</formula>
    </cfRule>
  </conditionalFormatting>
  <conditionalFormatting sqref="H64">
    <cfRule type="cellIs" dxfId="1178" priority="20" operator="equal">
      <formula>"Muy Alta"</formula>
    </cfRule>
    <cfRule type="cellIs" dxfId="1177" priority="21" operator="equal">
      <formula>"Alta"</formula>
    </cfRule>
    <cfRule type="cellIs" dxfId="1176" priority="22" operator="equal">
      <formula>"Media"</formula>
    </cfRule>
    <cfRule type="cellIs" dxfId="1175" priority="23" operator="equal">
      <formula>"Baja"</formula>
    </cfRule>
    <cfRule type="cellIs" dxfId="1174" priority="24" operator="equal">
      <formula>"Muy Baja"</formula>
    </cfRule>
  </conditionalFormatting>
  <conditionalFormatting sqref="N64">
    <cfRule type="cellIs" dxfId="1173" priority="16" operator="equal">
      <formula>"Extremo"</formula>
    </cfRule>
    <cfRule type="cellIs" dxfId="1172" priority="17" operator="equal">
      <formula>"Alto"</formula>
    </cfRule>
    <cfRule type="cellIs" dxfId="1171" priority="18" operator="equal">
      <formula>"Moderado"</formula>
    </cfRule>
    <cfRule type="cellIs" dxfId="1170" priority="19" operator="equal">
      <formula>"Bajo"</formula>
    </cfRule>
  </conditionalFormatting>
  <conditionalFormatting sqref="Y64:Y69">
    <cfRule type="cellIs" dxfId="1169" priority="11" operator="equal">
      <formula>"Muy Alta"</formula>
    </cfRule>
    <cfRule type="cellIs" dxfId="1168" priority="12" operator="equal">
      <formula>"Alta"</formula>
    </cfRule>
    <cfRule type="cellIs" dxfId="1167" priority="13" operator="equal">
      <formula>"Media"</formula>
    </cfRule>
    <cfRule type="cellIs" dxfId="1166" priority="14" operator="equal">
      <formula>"Baja"</formula>
    </cfRule>
    <cfRule type="cellIs" dxfId="1165" priority="15" operator="equal">
      <formula>"Muy Baja"</formula>
    </cfRule>
  </conditionalFormatting>
  <conditionalFormatting sqref="AA64:AA69">
    <cfRule type="cellIs" dxfId="1164" priority="6" operator="equal">
      <formula>"Catastrófico"</formula>
    </cfRule>
    <cfRule type="cellIs" dxfId="1163" priority="7" operator="equal">
      <formula>"Mayor"</formula>
    </cfRule>
    <cfRule type="cellIs" dxfId="1162" priority="8" operator="equal">
      <formula>"Moderado"</formula>
    </cfRule>
    <cfRule type="cellIs" dxfId="1161" priority="9" operator="equal">
      <formula>"Menor"</formula>
    </cfRule>
    <cfRule type="cellIs" dxfId="1160" priority="10" operator="equal">
      <formula>"Leve"</formula>
    </cfRule>
  </conditionalFormatting>
  <conditionalFormatting sqref="AC64:AC69">
    <cfRule type="cellIs" dxfId="1159" priority="2" operator="equal">
      <formula>"Extremo"</formula>
    </cfRule>
    <cfRule type="cellIs" dxfId="1158" priority="3" operator="equal">
      <formula>"Alto"</formula>
    </cfRule>
    <cfRule type="cellIs" dxfId="1157" priority="4" operator="equal">
      <formula>"Moderado"</formula>
    </cfRule>
    <cfRule type="cellIs" dxfId="1156" priority="5" operator="equal">
      <formula>"Bajo"</formula>
    </cfRule>
  </conditionalFormatting>
  <conditionalFormatting sqref="K10:K69">
    <cfRule type="containsText" dxfId="1155" priority="1" operator="containsText" text="❌">
      <formula>NOT(ISERROR(SEARCH("❌",K10)))</formula>
    </cfRule>
  </conditionalFormatting>
  <pageMargins left="0.70866141732283472" right="0.70866141732283472" top="0.9055118110236221" bottom="0.94488188976377963" header="0.31496062992125984" footer="0.31496062992125984"/>
  <pageSetup paperSize="5" scale="19" fitToHeight="0" orientation="landscape" r:id="rId1"/>
  <headerFooter>
    <oddHeader>&amp;L&amp;G&amp;C&amp;"Montserrat,Negrita"&amp;14&amp;K0070C0
MATRIZ RIESGOS DE GESTIÓN 2023&amp;R&amp;G</oddHeader>
    <oddFooter>&amp;L&amp;"Montserrat,Normal"
Dirección: Calle 24A No. 59-42 Torre 4 Piso 3 
Centro Empresarial Sarmiento Angulo
Conmutador: (+601) 307 8038
Línea gratuita: 01 8000 119703&amp;C&amp;P de &amp;N
FOR-SIG-121-024
02/08/2023 Versión: 03
&amp;G&amp;R&amp;G</oddFooter>
  </headerFooter>
  <rowBreaks count="1" manualBreakCount="1">
    <brk id="15" max="35" man="1"/>
  </rowBreaks>
  <legacyDrawingHF r:id="rId2"/>
  <extLst>
    <ext xmlns:x14="http://schemas.microsoft.com/office/spreadsheetml/2009/9/main" uri="{CCE6A557-97BC-4b89-ADB6-D9C93CAAB3DF}">
      <x14:dataValidations xmlns:xm="http://schemas.microsoft.com/office/excel/2006/main" count="8">
        <x14:dataValidation type="custom" allowBlank="1" showInputMessage="1" showErrorMessage="1" error="Recuerde que las acciones se generan bajo la medida de mitigar el riesgo">
          <x14:formula1>
            <xm:f>IF(OR(AD10='https://supervigilanciagovco-my.sharepoint.com/personal/krivera_supervigilancia_gov_co/Documents/Documentos - copia/2023/PLAN DE RIESGOS/RIESGOS DE GESTION 2023/[MATRIZ DE RIESGOS GESTIÓN DOCUMENTAL.xlsx]Opciones Tratamiento'!#REF!,AD10='https://supervigilanciagovco-my.sharepoint.com/personal/krivera_supervigilancia_gov_co/Documents/Documentos - copia/2023/PLAN DE RIESGOS/RIESGOS DE GESTION 2023/[MATRIZ DE RIESGOS GESTIÓN DOCUMENTAL.xlsx]Opciones Tratamiento'!#REF!,AD10='https://supervigilanciagovco-my.sharepoint.com/personal/krivera_supervigilancia_gov_co/Documents/Documentos - copia/2023/PLAN DE RIESGOS/RIESGOS DE GESTION 2023/[MATRIZ DE RIESGOS GESTIÓN DOCUMENTAL.xlsx]Opciones Tratamiento'!#REF!),ISBLANK(AD10),ISTEXT(AD10))</xm:f>
          </x14:formula1>
          <xm:sqref>AH10:AH23 AH26:AH69</xm:sqref>
        </x14:dataValidation>
        <x14:dataValidation type="custom" allowBlank="1" showInputMessage="1" showErrorMessage="1" error="Recuerde que las acciones se generan bajo la medida de mitigar el riesgo">
          <x14:formula1>
            <xm:f>IF(OR(AD10='https://supervigilanciagovco-my.sharepoint.com/personal/krivera_supervigilancia_gov_co/Documents/Documentos - copia/2023/PLAN DE RIESGOS/RIESGOS DE GESTION 2023/[MATRIZ DE RIESGOS GESTIÓN DOCUMENTAL.xlsx]Opciones Tratamiento'!#REF!,AD10='https://supervigilanciagovco-my.sharepoint.com/personal/krivera_supervigilancia_gov_co/Documents/Documentos - copia/2023/PLAN DE RIESGOS/RIESGOS DE GESTION 2023/[MATRIZ DE RIESGOS GESTIÓN DOCUMENTAL.xlsx]Opciones Tratamiento'!#REF!,AD10='https://supervigilanciagovco-my.sharepoint.com/personal/krivera_supervigilancia_gov_co/Documents/Documentos - copia/2023/PLAN DE RIESGOS/RIESGOS DE GESTION 2023/[MATRIZ DE RIESGOS GESTIÓN DOCUMENTAL.xlsx]Opciones Tratamiento'!#REF!),ISBLANK(AD10),ISTEXT(AD10))</xm:f>
          </x14:formula1>
          <xm:sqref>AI10:AI69</xm:sqref>
        </x14:dataValidation>
        <x14:dataValidation type="custom" allowBlank="1" showInputMessage="1" showErrorMessage="1" error="Recuerde que las acciones se generan bajo la medida de mitigar el riesgo">
          <x14:formula1>
            <xm:f>IF(OR(AD10='https://supervigilanciagovco-my.sharepoint.com/personal/krivera_supervigilancia_gov_co/Documents/Documentos - copia/2023/PLAN DE RIESGOS/RIESGOS DE GESTION 2023/[MATRIZ DE RIESGOS GESTIÓN DOCUMENTAL.xlsx]Opciones Tratamiento'!#REF!,AD10='https://supervigilanciagovco-my.sharepoint.com/personal/krivera_supervigilancia_gov_co/Documents/Documentos - copia/2023/PLAN DE RIESGOS/RIESGOS DE GESTION 2023/[MATRIZ DE RIESGOS GESTIÓN DOCUMENTAL.xlsx]Opciones Tratamiento'!#REF!,AD10='https://supervigilanciagovco-my.sharepoint.com/personal/krivera_supervigilancia_gov_co/Documents/Documentos - copia/2023/PLAN DE RIESGOS/RIESGOS DE GESTION 2023/[MATRIZ DE RIESGOS GESTIÓN DOCUMENTAL.xlsx]Opciones Tratamiento'!#REF!),ISBLANK(AD10),ISTEXT(AD10))</xm:f>
          </x14:formula1>
          <xm:sqref>AG10:AG69</xm:sqref>
        </x14:dataValidation>
        <x14:dataValidation type="custom" allowBlank="1" showInputMessage="1" showErrorMessage="1" error="Recuerde que las acciones se generan bajo la medida de mitigar el riesgo">
          <x14:formula1>
            <xm:f>IF(OR(AD10='https://supervigilanciagovco-my.sharepoint.com/personal/krivera_supervigilancia_gov_co/Documents/Documentos - copia/2023/PLAN DE RIESGOS/RIESGOS DE GESTION 2023/[MATRIZ DE RIESGOS GESTIÓN DOCUMENTAL.xlsx]Opciones Tratamiento'!#REF!,AD10='https://supervigilanciagovco-my.sharepoint.com/personal/krivera_supervigilancia_gov_co/Documents/Documentos - copia/2023/PLAN DE RIESGOS/RIESGOS DE GESTION 2023/[MATRIZ DE RIESGOS GESTIÓN DOCUMENTAL.xlsx]Opciones Tratamiento'!#REF!,AD10='https://supervigilanciagovco-my.sharepoint.com/personal/krivera_supervigilancia_gov_co/Documents/Documentos - copia/2023/PLAN DE RIESGOS/RIESGOS DE GESTION 2023/[MATRIZ DE RIESGOS GESTIÓN DOCUMENTAL.xlsx]Opciones Tratamiento'!#REF!),ISBLANK(AD10),ISTEXT(AD10))</xm:f>
          </x14:formula1>
          <xm:sqref>AF10:AF69</xm:sqref>
        </x14:dataValidation>
        <x14:dataValidation type="custom" allowBlank="1" showInputMessage="1" showErrorMessage="1" error="Recuerde que las acciones se generan bajo la medida de mitigar el riesgo">
          <x14:formula1>
            <xm:f>IF(OR(AD10='https://supervigilanciagovco-my.sharepoint.com/personal/krivera_supervigilancia_gov_co/Documents/Documentos - copia/2023/PLAN DE RIESGOS/RIESGOS DE GESTION 2023/[MATRIZ DE RIESGOS GESTIÓN DOCUMENTAL.xlsx]Opciones Tratamiento'!#REF!,AD10='https://supervigilanciagovco-my.sharepoint.com/personal/krivera_supervigilancia_gov_co/Documents/Documentos - copia/2023/PLAN DE RIESGOS/RIESGOS DE GESTION 2023/[MATRIZ DE RIESGOS GESTIÓN DOCUMENTAL.xlsx]Opciones Tratamiento'!#REF!,AD10='https://supervigilanciagovco-my.sharepoint.com/personal/krivera_supervigilancia_gov_co/Documents/Documentos - copia/2023/PLAN DE RIESGOS/RIESGOS DE GESTION 2023/[MATRIZ DE RIESGOS GESTIÓN DOCUMENTAL.xlsx]Opciones Tratamiento'!#REF!),ISBLANK(AD10),ISTEXT(AD10))</xm:f>
          </x14:formula1>
          <xm:sqref>AE10:AE17 AE19:AE69</xm:sqref>
        </x14:dataValidation>
        <x14:dataValidation type="list" allowBlank="1" showInputMessage="1" showErrorMessage="1">
          <x14:formula1>
            <xm:f>'https://supervigilanciagovco-my.sharepoint.com/personal/krivera_supervigilancia_gov_co/Documents/Documentos - copia/2023/PLAN DE RIESGOS/RIESGOS DE GESTION 2023/[MATRIZ DE RIESGOS GESTIÓN DOCUMENTAL.xlsx]Tabla Impacto'!#REF!</xm:f>
          </x14:formula1>
          <xm:sqref>J10:J69</xm:sqref>
        </x14:dataValidation>
        <x14:dataValidation type="list" allowBlank="1" showInputMessage="1" showErrorMessage="1">
          <x14:formula1>
            <xm:f>'https://supervigilanciagovco-my.sharepoint.com/personal/krivera_supervigilancia_gov_co/Documents/Documentos - copia/2023/PLAN DE RIESGOS/RIESGOS DE GESTION 2023/[MATRIZ DE RIESGOS GESTIÓN DOCUMENTAL.xlsx]Opciones Tratamiento'!#REF!</xm:f>
          </x14:formula1>
          <xm:sqref>AD10:AD69 AJ10:AJ11 AJ13:AJ14 AJ16:AJ17 AJ19:AJ20 AJ22:AJ23 AJ25:AJ26 AJ28:AJ29 AJ31:AJ32 AJ34:AJ35 AJ37:AJ38 AJ40:AJ41 AJ43:AJ44 AJ46:AJ47 AJ49:AJ50 AJ52:AJ53 AJ55:AJ56 AJ58:AJ59 AJ61:AJ62 AJ64:AJ65 AJ67:AJ68 F10:F69 B10:B69</xm:sqref>
        </x14:dataValidation>
        <x14:dataValidation type="list" allowBlank="1" showInputMessage="1" showErrorMessage="1">
          <x14:formula1>
            <xm:f>'https://supervigilanciagovco-my.sharepoint.com/personal/krivera_supervigilancia_gov_co/Documents/Documentos - copia/2023/PLAN DE RIESGOS/RIESGOS DE GESTION 2023/[MATRIZ DE RIESGOS GESTIÓN DOCUMENTAL.xlsx]Tabla Valoración controles'!#REF!</xm:f>
          </x14:formula1>
          <xm:sqref>R10:S69 U10:W69</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pageSetUpPr fitToPage="1"/>
  </sheetPr>
  <dimension ref="A1:BP72"/>
  <sheetViews>
    <sheetView view="pageLayout" topLeftCell="T25" zoomScale="80" zoomScaleNormal="50" zoomScaleSheetLayoutView="50" zoomScalePageLayoutView="80" workbookViewId="0">
      <selection activeCell="AE26" sqref="AE26"/>
    </sheetView>
  </sheetViews>
  <sheetFormatPr baseColWidth="10" defaultColWidth="11.42578125" defaultRowHeight="16.5" x14ac:dyDescent="0.3"/>
  <cols>
    <col min="1" max="1" width="4" style="29" bestFit="1" customWidth="1"/>
    <col min="2" max="2" width="14.140625" style="29" customWidth="1"/>
    <col min="3" max="3" width="13.140625" style="29" customWidth="1"/>
    <col min="4" max="4" width="16.140625" style="29" customWidth="1"/>
    <col min="5" max="5" width="32.42578125" style="2" customWidth="1"/>
    <col min="6" max="6" width="19" style="30" customWidth="1"/>
    <col min="7" max="7" width="17.85546875" style="2" customWidth="1"/>
    <col min="8" max="8" width="16.5703125" style="2" customWidth="1"/>
    <col min="9" max="9" width="6.28515625" style="2" bestFit="1" customWidth="1"/>
    <col min="10" max="10" width="27.28515625" style="2" bestFit="1" customWidth="1"/>
    <col min="11" max="11" width="30.5703125" style="2" hidden="1" customWidth="1"/>
    <col min="12" max="12" width="17.5703125" style="2" customWidth="1"/>
    <col min="13" max="13" width="6.28515625" style="2" bestFit="1" customWidth="1"/>
    <col min="14" max="14" width="16" style="2" customWidth="1"/>
    <col min="15" max="15" width="5.85546875" style="2" customWidth="1"/>
    <col min="16" max="16" width="31" style="2" customWidth="1"/>
    <col min="17" max="17" width="15.140625" style="2" bestFit="1" customWidth="1"/>
    <col min="18" max="18" width="6.85546875" style="2" customWidth="1"/>
    <col min="19" max="19" width="5" style="2" customWidth="1"/>
    <col min="20" max="20" width="5.5703125" style="2" customWidth="1"/>
    <col min="21" max="21" width="7.140625" style="2" customWidth="1"/>
    <col min="22" max="22" width="6.7109375" style="2" customWidth="1"/>
    <col min="23" max="23" width="7.5703125" style="2" customWidth="1"/>
    <col min="24" max="24" width="38.28515625" style="2" hidden="1" customWidth="1"/>
    <col min="25" max="25" width="8.7109375" style="2" customWidth="1"/>
    <col min="26" max="26" width="10.42578125" style="2" customWidth="1"/>
    <col min="27" max="27" width="9.28515625" style="2" customWidth="1"/>
    <col min="28" max="28" width="9.140625" style="2" customWidth="1"/>
    <col min="29" max="29" width="8.42578125" style="2" customWidth="1"/>
    <col min="30" max="30" width="7.28515625" style="2" customWidth="1"/>
    <col min="31" max="31" width="23" style="2" customWidth="1"/>
    <col min="32" max="32" width="18.85546875" style="2" customWidth="1"/>
    <col min="33" max="33" width="16.85546875" style="2" customWidth="1"/>
    <col min="34" max="34" width="14.85546875" style="2" customWidth="1"/>
    <col min="35" max="35" width="18.5703125" style="2" customWidth="1"/>
    <col min="36" max="36" width="21" style="2" customWidth="1"/>
    <col min="37" max="16384" width="11.42578125" style="2"/>
  </cols>
  <sheetData>
    <row r="1" spans="1:68" ht="16.5" customHeight="1" x14ac:dyDescent="0.3">
      <c r="A1" s="50" t="s">
        <v>0</v>
      </c>
      <c r="B1" s="51"/>
      <c r="C1" s="51"/>
      <c r="D1" s="51"/>
      <c r="E1" s="51"/>
      <c r="F1" s="51"/>
      <c r="G1" s="51"/>
      <c r="H1" s="51"/>
      <c r="I1" s="51"/>
      <c r="J1" s="51"/>
      <c r="K1" s="51"/>
      <c r="L1" s="51"/>
      <c r="M1" s="51"/>
      <c r="N1" s="51"/>
      <c r="O1" s="51"/>
      <c r="P1" s="51"/>
      <c r="Q1" s="51"/>
      <c r="R1" s="51"/>
      <c r="S1" s="51"/>
      <c r="T1" s="51"/>
      <c r="U1" s="51"/>
      <c r="V1" s="51"/>
      <c r="W1" s="51"/>
      <c r="X1" s="51"/>
      <c r="Y1" s="51"/>
      <c r="Z1" s="51"/>
      <c r="AA1" s="51"/>
      <c r="AB1" s="51"/>
      <c r="AC1" s="51"/>
      <c r="AD1" s="51"/>
      <c r="AE1" s="51"/>
      <c r="AF1" s="51"/>
      <c r="AG1" s="51"/>
      <c r="AH1" s="51"/>
      <c r="AI1" s="51"/>
      <c r="AJ1" s="52"/>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row>
    <row r="2" spans="1:68" ht="24" customHeight="1" x14ac:dyDescent="0.3">
      <c r="A2" s="53"/>
      <c r="B2" s="54"/>
      <c r="C2" s="54"/>
      <c r="D2" s="54"/>
      <c r="E2" s="54"/>
      <c r="F2" s="54"/>
      <c r="G2" s="54"/>
      <c r="H2" s="54"/>
      <c r="I2" s="54"/>
      <c r="J2" s="54"/>
      <c r="K2" s="54"/>
      <c r="L2" s="54"/>
      <c r="M2" s="54"/>
      <c r="N2" s="54"/>
      <c r="O2" s="54"/>
      <c r="P2" s="54"/>
      <c r="Q2" s="54"/>
      <c r="R2" s="54"/>
      <c r="S2" s="54"/>
      <c r="T2" s="54"/>
      <c r="U2" s="54"/>
      <c r="V2" s="54"/>
      <c r="W2" s="54"/>
      <c r="X2" s="54"/>
      <c r="Y2" s="54"/>
      <c r="Z2" s="54"/>
      <c r="AA2" s="54"/>
      <c r="AB2" s="54"/>
      <c r="AC2" s="54"/>
      <c r="AD2" s="54"/>
      <c r="AE2" s="54"/>
      <c r="AF2" s="54"/>
      <c r="AG2" s="54"/>
      <c r="AH2" s="54"/>
      <c r="AI2" s="54"/>
      <c r="AJ2" s="55"/>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row>
    <row r="3" spans="1:68" x14ac:dyDescent="0.3">
      <c r="A3" s="3"/>
      <c r="B3" s="4"/>
      <c r="C3" s="3"/>
      <c r="D3" s="3"/>
      <c r="E3" s="1"/>
      <c r="F3" s="5"/>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row>
    <row r="4" spans="1:68" ht="26.25" customHeight="1" x14ac:dyDescent="0.3">
      <c r="A4" s="42" t="s">
        <v>1</v>
      </c>
      <c r="B4" s="43"/>
      <c r="C4" s="56" t="s">
        <v>281</v>
      </c>
      <c r="D4" s="57"/>
      <c r="E4" s="57"/>
      <c r="F4" s="57"/>
      <c r="G4" s="57"/>
      <c r="H4" s="57"/>
      <c r="I4" s="57"/>
      <c r="J4" s="57"/>
      <c r="K4" s="57"/>
      <c r="L4" s="57"/>
      <c r="M4" s="57"/>
      <c r="N4" s="58"/>
      <c r="O4" s="59"/>
      <c r="P4" s="59"/>
      <c r="Q4" s="59"/>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row>
    <row r="5" spans="1:68" ht="30" customHeight="1" x14ac:dyDescent="0.3">
      <c r="A5" s="42" t="s">
        <v>3</v>
      </c>
      <c r="B5" s="43"/>
      <c r="C5" s="56" t="s">
        <v>282</v>
      </c>
      <c r="D5" s="57"/>
      <c r="E5" s="57"/>
      <c r="F5" s="57"/>
      <c r="G5" s="57"/>
      <c r="H5" s="57"/>
      <c r="I5" s="57"/>
      <c r="J5" s="57"/>
      <c r="K5" s="57"/>
      <c r="L5" s="57"/>
      <c r="M5" s="57"/>
      <c r="N5" s="58"/>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row>
    <row r="6" spans="1:68" ht="49.5" customHeight="1" x14ac:dyDescent="0.3">
      <c r="A6" s="42" t="s">
        <v>5</v>
      </c>
      <c r="B6" s="43"/>
      <c r="C6" s="44" t="s">
        <v>283</v>
      </c>
      <c r="D6" s="45"/>
      <c r="E6" s="45"/>
      <c r="F6" s="45"/>
      <c r="G6" s="45"/>
      <c r="H6" s="45"/>
      <c r="I6" s="45"/>
      <c r="J6" s="45"/>
      <c r="K6" s="45"/>
      <c r="L6" s="45"/>
      <c r="M6" s="45"/>
      <c r="N6" s="46"/>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row>
    <row r="7" spans="1:68" x14ac:dyDescent="0.3">
      <c r="A7" s="47" t="s">
        <v>7</v>
      </c>
      <c r="B7" s="48"/>
      <c r="C7" s="48"/>
      <c r="D7" s="48"/>
      <c r="E7" s="48"/>
      <c r="F7" s="48"/>
      <c r="G7" s="49"/>
      <c r="H7" s="47" t="s">
        <v>8</v>
      </c>
      <c r="I7" s="48"/>
      <c r="J7" s="48"/>
      <c r="K7" s="48"/>
      <c r="L7" s="48"/>
      <c r="M7" s="48"/>
      <c r="N7" s="49"/>
      <c r="O7" s="47" t="s">
        <v>9</v>
      </c>
      <c r="P7" s="48"/>
      <c r="Q7" s="48"/>
      <c r="R7" s="48"/>
      <c r="S7" s="48"/>
      <c r="T7" s="48"/>
      <c r="U7" s="48"/>
      <c r="V7" s="48"/>
      <c r="W7" s="49"/>
      <c r="X7" s="47" t="s">
        <v>10</v>
      </c>
      <c r="Y7" s="48"/>
      <c r="Z7" s="48"/>
      <c r="AA7" s="48"/>
      <c r="AB7" s="48"/>
      <c r="AC7" s="48"/>
      <c r="AD7" s="49"/>
      <c r="AE7" s="47" t="s">
        <v>11</v>
      </c>
      <c r="AF7" s="48"/>
      <c r="AG7" s="48"/>
      <c r="AH7" s="48"/>
      <c r="AI7" s="48"/>
      <c r="AJ7" s="49"/>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row>
    <row r="8" spans="1:68" ht="16.5" customHeight="1" x14ac:dyDescent="0.3">
      <c r="A8" s="68" t="s">
        <v>12</v>
      </c>
      <c r="B8" s="70" t="s">
        <v>13</v>
      </c>
      <c r="C8" s="61" t="s">
        <v>14</v>
      </c>
      <c r="D8" s="61" t="s">
        <v>15</v>
      </c>
      <c r="E8" s="71" t="s">
        <v>16</v>
      </c>
      <c r="F8" s="60" t="s">
        <v>17</v>
      </c>
      <c r="G8" s="61" t="s">
        <v>18</v>
      </c>
      <c r="H8" s="72" t="s">
        <v>19</v>
      </c>
      <c r="I8" s="64" t="s">
        <v>20</v>
      </c>
      <c r="J8" s="60" t="s">
        <v>21</v>
      </c>
      <c r="K8" s="60" t="s">
        <v>22</v>
      </c>
      <c r="L8" s="62" t="s">
        <v>23</v>
      </c>
      <c r="M8" s="64" t="s">
        <v>20</v>
      </c>
      <c r="N8" s="61" t="s">
        <v>24</v>
      </c>
      <c r="O8" s="66" t="s">
        <v>25</v>
      </c>
      <c r="P8" s="65" t="s">
        <v>26</v>
      </c>
      <c r="Q8" s="60" t="s">
        <v>27</v>
      </c>
      <c r="R8" s="65" t="s">
        <v>28</v>
      </c>
      <c r="S8" s="65"/>
      <c r="T8" s="65"/>
      <c r="U8" s="65"/>
      <c r="V8" s="65"/>
      <c r="W8" s="65"/>
      <c r="X8" s="73" t="s">
        <v>29</v>
      </c>
      <c r="Y8" s="73" t="s">
        <v>30</v>
      </c>
      <c r="Z8" s="73" t="s">
        <v>20</v>
      </c>
      <c r="AA8" s="73" t="s">
        <v>31</v>
      </c>
      <c r="AB8" s="73" t="s">
        <v>20</v>
      </c>
      <c r="AC8" s="73" t="s">
        <v>32</v>
      </c>
      <c r="AD8" s="66" t="s">
        <v>33</v>
      </c>
      <c r="AE8" s="65" t="s">
        <v>11</v>
      </c>
      <c r="AF8" s="65" t="s">
        <v>34</v>
      </c>
      <c r="AG8" s="65" t="s">
        <v>35</v>
      </c>
      <c r="AH8" s="65" t="s">
        <v>36</v>
      </c>
      <c r="AI8" s="65" t="s">
        <v>37</v>
      </c>
      <c r="AJ8" s="65" t="s">
        <v>38</v>
      </c>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row>
    <row r="9" spans="1:68" s="8" customFormat="1" ht="94.5" customHeight="1" x14ac:dyDescent="0.25">
      <c r="A9" s="69"/>
      <c r="B9" s="70"/>
      <c r="C9" s="65"/>
      <c r="D9" s="65"/>
      <c r="E9" s="70"/>
      <c r="F9" s="61"/>
      <c r="G9" s="65"/>
      <c r="H9" s="61"/>
      <c r="I9" s="63"/>
      <c r="J9" s="61"/>
      <c r="K9" s="61"/>
      <c r="L9" s="63"/>
      <c r="M9" s="63"/>
      <c r="N9" s="65"/>
      <c r="O9" s="67"/>
      <c r="P9" s="65"/>
      <c r="Q9" s="61"/>
      <c r="R9" s="6" t="s">
        <v>39</v>
      </c>
      <c r="S9" s="6" t="s">
        <v>40</v>
      </c>
      <c r="T9" s="6" t="s">
        <v>41</v>
      </c>
      <c r="U9" s="6" t="s">
        <v>42</v>
      </c>
      <c r="V9" s="6" t="s">
        <v>43</v>
      </c>
      <c r="W9" s="6" t="s">
        <v>44</v>
      </c>
      <c r="X9" s="73"/>
      <c r="Y9" s="73"/>
      <c r="Z9" s="73"/>
      <c r="AA9" s="73"/>
      <c r="AB9" s="73"/>
      <c r="AC9" s="73"/>
      <c r="AD9" s="67"/>
      <c r="AE9" s="65"/>
      <c r="AF9" s="65"/>
      <c r="AG9" s="65"/>
      <c r="AH9" s="65"/>
      <c r="AI9" s="65"/>
      <c r="AJ9" s="65"/>
      <c r="AK9" s="7"/>
      <c r="AL9" s="7"/>
      <c r="AM9" s="7"/>
      <c r="AN9" s="7"/>
      <c r="AO9" s="7"/>
      <c r="AP9" s="7"/>
      <c r="AQ9" s="7"/>
      <c r="AR9" s="7"/>
      <c r="AS9" s="7"/>
      <c r="AT9" s="7"/>
      <c r="AU9" s="7"/>
      <c r="AV9" s="7"/>
      <c r="AW9" s="7"/>
      <c r="AX9" s="7"/>
      <c r="AY9" s="7"/>
      <c r="AZ9" s="7"/>
      <c r="BA9" s="7"/>
      <c r="BB9" s="7"/>
      <c r="BC9" s="7"/>
      <c r="BD9" s="7"/>
      <c r="BE9" s="7"/>
      <c r="BF9" s="7"/>
      <c r="BG9" s="7"/>
      <c r="BH9" s="7"/>
      <c r="BI9" s="7"/>
      <c r="BJ9" s="7"/>
      <c r="BK9" s="7"/>
      <c r="BL9" s="7"/>
      <c r="BM9" s="7"/>
      <c r="BN9" s="7"/>
      <c r="BO9" s="7"/>
      <c r="BP9" s="7"/>
    </row>
    <row r="10" spans="1:68" s="23" customFormat="1" ht="167.25" customHeight="1" x14ac:dyDescent="0.25">
      <c r="A10" s="80">
        <v>1</v>
      </c>
      <c r="B10" s="83" t="s">
        <v>45</v>
      </c>
      <c r="C10" s="83" t="s">
        <v>284</v>
      </c>
      <c r="D10" s="83" t="s">
        <v>285</v>
      </c>
      <c r="E10" s="86" t="s">
        <v>286</v>
      </c>
      <c r="F10" s="83" t="s">
        <v>49</v>
      </c>
      <c r="G10" s="89">
        <v>18576</v>
      </c>
      <c r="H10" s="92" t="str">
        <f>IF(G10&lt;=0,"",IF(G10&lt;=2,"Muy Baja",IF(G10&lt;=24,"Baja",IF(G10&lt;=500,"Media",IF(G10&lt;=5000,"Alta","Muy Alta")))))</f>
        <v>Muy Alta</v>
      </c>
      <c r="I10" s="77">
        <f>IF(H10="","",IF(H10="Muy Baja",0.2,IF(H10="Baja",0.4,IF(H10="Media",0.6,IF(H10="Alta",0.8,IF(H10="Muy Alta",1,))))))</f>
        <v>1</v>
      </c>
      <c r="J10" s="95" t="s">
        <v>82</v>
      </c>
      <c r="K10" s="77" t="str">
        <f>IF(NOT(ISERROR(MATCH(J10,'[14]Tabla Impacto'!$B$221:$B$223,0))),'[14]Tabla Impacto'!$F$223&amp;"Por favor no seleccionar los criterios de impacto(Afectación Económica o presupuestal y Pérdida Reputacional)",J10)</f>
        <v xml:space="preserve">     El riesgo afecta la imagen de de la entidad con efecto publicitario sostenido a nivel de sector administrativo, nivel departamental o municipal</v>
      </c>
      <c r="L10" s="92" t="str">
        <f>IF(OR(K10='[14]Tabla Impacto'!$C$11,K10='[14]Tabla Impacto'!$D$11),"Leve",IF(OR(K10='[14]Tabla Impacto'!$C$12,K10='[14]Tabla Impacto'!$D$12),"Menor",IF(OR(K10='[14]Tabla Impacto'!$C$13,K10='[14]Tabla Impacto'!$D$13),"Moderado",IF(OR(K10='[14]Tabla Impacto'!$C$14,K10='[14]Tabla Impacto'!$D$14),"Mayor",IF(OR(K10='[14]Tabla Impacto'!$C$15,K10='[14]Tabla Impacto'!$D$15),"Catastrófico","")))))</f>
        <v>Mayor</v>
      </c>
      <c r="M10" s="77">
        <f>IF(L10="","",IF(L10="Leve",0.2,IF(L10="Menor",0.4,IF(L10="Moderado",0.6,IF(L10="Mayor",0.8,IF(L10="Catastrófico",1,))))))</f>
        <v>0.8</v>
      </c>
      <c r="N10" s="74" t="str">
        <f>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Alto</v>
      </c>
      <c r="O10" s="9">
        <v>1</v>
      </c>
      <c r="P10" s="10" t="s">
        <v>287</v>
      </c>
      <c r="Q10" s="11" t="str">
        <f>IF(OR(R10="Preventivo",R10="Detectivo"),"Probabilidad",IF(R10="Correctivo","Impacto",""))</f>
        <v>Probabilidad</v>
      </c>
      <c r="R10" s="12" t="s">
        <v>52</v>
      </c>
      <c r="S10" s="12" t="s">
        <v>53</v>
      </c>
      <c r="T10" s="13" t="str">
        <f>IF(AND(R10="Preventivo",S10="Automático"),"50%",IF(AND(R10="Preventivo",S10="Manual"),"40%",IF(AND(R10="Detectivo",S10="Automático"),"40%",IF(AND(R10="Detectivo",S10="Manual"),"30%",IF(AND(R10="Correctivo",S10="Automático"),"35%",IF(AND(R10="Correctivo",S10="Manual"),"25%",""))))))</f>
        <v>40%</v>
      </c>
      <c r="U10" s="12" t="s">
        <v>54</v>
      </c>
      <c r="V10" s="12" t="s">
        <v>55</v>
      </c>
      <c r="W10" s="12" t="s">
        <v>56</v>
      </c>
      <c r="X10" s="14">
        <f>IFERROR(IF(Q10="Probabilidad",(I10-(+I10*T10)),IF(Q10="Impacto",I10,"")),"")</f>
        <v>0.6</v>
      </c>
      <c r="Y10" s="15" t="str">
        <f>IFERROR(IF(X10="","",IF(X10&lt;=0.2,"Muy Baja",IF(X10&lt;=0.4,"Baja",IF(X10&lt;=0.6,"Media",IF(X10&lt;=0.8,"Alta","Muy Alta"))))),"")</f>
        <v>Media</v>
      </c>
      <c r="Z10" s="16">
        <f>+X10</f>
        <v>0.6</v>
      </c>
      <c r="AA10" s="15" t="str">
        <f>IFERROR(IF(AB10="","",IF(AB10&lt;=0.2,"Leve",IF(AB10&lt;=0.4,"Menor",IF(AB10&lt;=0.6,"Moderado",IF(AB10&lt;=0.8,"Mayor","Catastrófico"))))),"")</f>
        <v>Mayor</v>
      </c>
      <c r="AB10" s="16">
        <f>IFERROR(IF(Q10="Impacto",(M10-(+M10*T10)),IF(Q10="Probabilidad",M10,"")),"")</f>
        <v>0.8</v>
      </c>
      <c r="AC10" s="17" t="str">
        <f>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Alto</v>
      </c>
      <c r="AD10" s="18" t="s">
        <v>69</v>
      </c>
      <c r="AE10" s="19" t="s">
        <v>288</v>
      </c>
      <c r="AF10" s="19" t="s">
        <v>289</v>
      </c>
      <c r="AG10" s="20">
        <v>45087</v>
      </c>
      <c r="AH10" s="20">
        <v>45291</v>
      </c>
      <c r="AI10" s="19" t="s">
        <v>59</v>
      </c>
      <c r="AJ10" s="21" t="s">
        <v>60</v>
      </c>
      <c r="AK10" s="22"/>
      <c r="AL10" s="22"/>
      <c r="AM10" s="22"/>
      <c r="AN10" s="22"/>
      <c r="AO10" s="22"/>
      <c r="AP10" s="22"/>
      <c r="AQ10" s="22"/>
      <c r="AR10" s="22"/>
      <c r="AS10" s="22"/>
      <c r="AT10" s="22"/>
      <c r="AU10" s="22"/>
      <c r="AV10" s="22"/>
      <c r="AW10" s="22"/>
      <c r="AX10" s="22"/>
      <c r="AY10" s="22"/>
      <c r="AZ10" s="22"/>
      <c r="BA10" s="22"/>
      <c r="BB10" s="22"/>
      <c r="BC10" s="22"/>
      <c r="BD10" s="22"/>
      <c r="BE10" s="22"/>
      <c r="BF10" s="22"/>
      <c r="BG10" s="22"/>
      <c r="BH10" s="22"/>
      <c r="BI10" s="22"/>
      <c r="BJ10" s="22"/>
      <c r="BK10" s="22"/>
      <c r="BL10" s="22"/>
      <c r="BM10" s="22"/>
      <c r="BN10" s="22"/>
      <c r="BO10" s="22"/>
      <c r="BP10" s="22"/>
    </row>
    <row r="11" spans="1:68" ht="151.5" customHeight="1" x14ac:dyDescent="0.3">
      <c r="A11" s="81"/>
      <c r="B11" s="84"/>
      <c r="C11" s="84"/>
      <c r="D11" s="84"/>
      <c r="E11" s="87"/>
      <c r="F11" s="84"/>
      <c r="G11" s="90"/>
      <c r="H11" s="93"/>
      <c r="I11" s="78"/>
      <c r="J11" s="96"/>
      <c r="K11" s="78">
        <f ca="1">IF(NOT(ISERROR(MATCH(J11,_xlfn.ANCHORARRAY(E22),0))),I24&amp;"Por favor no seleccionar los criterios de impacto",J11)</f>
        <v>0</v>
      </c>
      <c r="L11" s="93"/>
      <c r="M11" s="78"/>
      <c r="N11" s="75"/>
      <c r="O11" s="9">
        <v>2</v>
      </c>
      <c r="P11" s="25" t="s">
        <v>290</v>
      </c>
      <c r="Q11" s="11" t="str">
        <f>IF(OR(R11="Preventivo",R11="Detectivo"),"Probabilidad",IF(R11="Correctivo","Impacto",""))</f>
        <v>Probabilidad</v>
      </c>
      <c r="R11" s="12" t="s">
        <v>52</v>
      </c>
      <c r="S11" s="12" t="s">
        <v>53</v>
      </c>
      <c r="T11" s="13" t="str">
        <f t="shared" ref="T11:T15" si="0">IF(AND(R11="Preventivo",S11="Automático"),"50%",IF(AND(R11="Preventivo",S11="Manual"),"40%",IF(AND(R11="Detectivo",S11="Automático"),"40%",IF(AND(R11="Detectivo",S11="Manual"),"30%",IF(AND(R11="Correctivo",S11="Automático"),"35%",IF(AND(R11="Correctivo",S11="Manual"),"25%",""))))))</f>
        <v>40%</v>
      </c>
      <c r="U11" s="12" t="s">
        <v>54</v>
      </c>
      <c r="V11" s="12" t="s">
        <v>55</v>
      </c>
      <c r="W11" s="12" t="s">
        <v>56</v>
      </c>
      <c r="X11" s="14">
        <f>IFERROR(IF(AND(Q10="Probabilidad",Q11="Probabilidad"),(Z10-(+Z10*T11)),IF(Q11="Probabilidad",(I10-(+I10*T11)),IF(Q11="Impacto",Z10,""))),"")</f>
        <v>0.36</v>
      </c>
      <c r="Y11" s="15" t="str">
        <f t="shared" ref="Y11:Y69" si="1">IFERROR(IF(X11="","",IF(X11&lt;=0.2,"Muy Baja",IF(X11&lt;=0.4,"Baja",IF(X11&lt;=0.6,"Media",IF(X11&lt;=0.8,"Alta","Muy Alta"))))),"")</f>
        <v>Baja</v>
      </c>
      <c r="Z11" s="16">
        <f t="shared" ref="Z11:Z15" si="2">+X11</f>
        <v>0.36</v>
      </c>
      <c r="AA11" s="15" t="str">
        <f t="shared" ref="AA11:AA69" si="3">IFERROR(IF(AB11="","",IF(AB11&lt;=0.2,"Leve",IF(AB11&lt;=0.4,"Menor",IF(AB11&lt;=0.6,"Moderado",IF(AB11&lt;=0.8,"Mayor","Catastrófico"))))),"")</f>
        <v>Mayor</v>
      </c>
      <c r="AB11" s="16">
        <f>IFERROR(IF(AND(Q10="Impacto",Q11="Impacto"),(AB10-(+AB10*T11)),IF(Q11="Impacto",($M$10-(+$M$10*T11)),IF(Q11="Probabilidad",AB10,""))),"")</f>
        <v>0.8</v>
      </c>
      <c r="AC11" s="17" t="str">
        <f t="shared" ref="AC11:AC15" si="4">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Alto</v>
      </c>
      <c r="AD11" s="18" t="s">
        <v>69</v>
      </c>
      <c r="AE11" s="19" t="s">
        <v>291</v>
      </c>
      <c r="AF11" s="19" t="s">
        <v>289</v>
      </c>
      <c r="AG11" s="20">
        <v>45148</v>
      </c>
      <c r="AH11" s="20">
        <v>45291</v>
      </c>
      <c r="AI11" s="19" t="s">
        <v>59</v>
      </c>
      <c r="AJ11" s="21" t="s">
        <v>60</v>
      </c>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row>
    <row r="12" spans="1:68" ht="151.5" customHeight="1" x14ac:dyDescent="0.3">
      <c r="A12" s="81"/>
      <c r="B12" s="84"/>
      <c r="C12" s="84"/>
      <c r="D12" s="84"/>
      <c r="E12" s="87"/>
      <c r="F12" s="84"/>
      <c r="G12" s="90"/>
      <c r="H12" s="93"/>
      <c r="I12" s="78"/>
      <c r="J12" s="96"/>
      <c r="K12" s="78">
        <f ca="1">IF(NOT(ISERROR(MATCH(J12,_xlfn.ANCHORARRAY(E23),0))),I25&amp;"Por favor no seleccionar los criterios de impacto",J12)</f>
        <v>0</v>
      </c>
      <c r="L12" s="93"/>
      <c r="M12" s="78"/>
      <c r="N12" s="75"/>
      <c r="O12" s="9">
        <v>3</v>
      </c>
      <c r="P12" s="25"/>
      <c r="Q12" s="11" t="str">
        <f>IF(OR(R12="Preventivo",R12="Detectivo"),"Probabilidad",IF(R12="Correctivo","Impacto",""))</f>
        <v/>
      </c>
      <c r="R12" s="12"/>
      <c r="S12" s="12"/>
      <c r="T12" s="13" t="str">
        <f t="shared" si="0"/>
        <v/>
      </c>
      <c r="U12" s="12"/>
      <c r="V12" s="12"/>
      <c r="W12" s="12"/>
      <c r="X12" s="14" t="str">
        <f>IFERROR(IF(AND(Q11="Probabilidad",Q12="Probabilidad"),(Z11-(+Z11*T12)),IF(AND(Q11="Impacto",Q12="Probabilidad"),(Z10-(+Z10*T12)),IF(Q12="Impacto",Z11,""))),"")</f>
        <v/>
      </c>
      <c r="Y12" s="15" t="str">
        <f t="shared" si="1"/>
        <v/>
      </c>
      <c r="Z12" s="16" t="str">
        <f t="shared" si="2"/>
        <v/>
      </c>
      <c r="AA12" s="15" t="str">
        <f t="shared" si="3"/>
        <v/>
      </c>
      <c r="AB12" s="16" t="str">
        <f>IFERROR(IF(AND(Q11="Impacto",Q12="Impacto"),(AB11-(+AB11*T12)),IF(AND(Q11="Probabilidad",Q12="Impacto"),(AB10-(+AB10*T12)),IF(Q12="Probabilidad",AB11,""))),"")</f>
        <v/>
      </c>
      <c r="AC12" s="17" t="str">
        <f t="shared" si="4"/>
        <v/>
      </c>
      <c r="AD12" s="18"/>
      <c r="AE12" s="19"/>
      <c r="AF12" s="19"/>
      <c r="AG12" s="20"/>
      <c r="AH12" s="20"/>
      <c r="AI12" s="19"/>
      <c r="AJ12" s="2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row>
    <row r="13" spans="1:68" ht="151.5" customHeight="1" x14ac:dyDescent="0.3">
      <c r="A13" s="81"/>
      <c r="B13" s="84"/>
      <c r="C13" s="84"/>
      <c r="D13" s="84"/>
      <c r="E13" s="87"/>
      <c r="F13" s="84"/>
      <c r="G13" s="90"/>
      <c r="H13" s="93"/>
      <c r="I13" s="78"/>
      <c r="J13" s="96"/>
      <c r="K13" s="78">
        <f ca="1">IF(NOT(ISERROR(MATCH(J13,_xlfn.ANCHORARRAY(E24),0))),I26&amp;"Por favor no seleccionar los criterios de impacto",J13)</f>
        <v>0</v>
      </c>
      <c r="L13" s="93"/>
      <c r="M13" s="78"/>
      <c r="N13" s="75"/>
      <c r="O13" s="9">
        <v>4</v>
      </c>
      <c r="P13" s="25"/>
      <c r="Q13" s="11" t="str">
        <f t="shared" ref="Q13:Q15" si="5">IF(OR(R13="Preventivo",R13="Detectivo"),"Probabilidad",IF(R13="Correctivo","Impacto",""))</f>
        <v/>
      </c>
      <c r="R13" s="12"/>
      <c r="S13" s="12"/>
      <c r="T13" s="13" t="str">
        <f t="shared" si="0"/>
        <v/>
      </c>
      <c r="U13" s="12"/>
      <c r="V13" s="12"/>
      <c r="W13" s="12"/>
      <c r="X13" s="14" t="str">
        <f t="shared" ref="X13:X15" si="6">IFERROR(IF(AND(Q12="Probabilidad",Q13="Probabilidad"),(Z12-(+Z12*T13)),IF(AND(Q12="Impacto",Q13="Probabilidad"),(Z11-(+Z11*T13)),IF(Q13="Impacto",Z12,""))),"")</f>
        <v/>
      </c>
      <c r="Y13" s="15" t="str">
        <f t="shared" si="1"/>
        <v/>
      </c>
      <c r="Z13" s="16" t="str">
        <f t="shared" si="2"/>
        <v/>
      </c>
      <c r="AA13" s="15" t="str">
        <f t="shared" si="3"/>
        <v/>
      </c>
      <c r="AB13" s="16" t="str">
        <f t="shared" ref="AB13:AB15" si="7">IFERROR(IF(AND(Q12="Impacto",Q13="Impacto"),(AB12-(+AB12*T13)),IF(AND(Q12="Probabilidad",Q13="Impacto"),(AB11-(+AB11*T13)),IF(Q13="Probabilidad",AB12,""))),"")</f>
        <v/>
      </c>
      <c r="AC13" s="17" t="str">
        <f>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
      </c>
      <c r="AD13" s="18"/>
      <c r="AE13" s="19"/>
      <c r="AF13" s="19"/>
      <c r="AG13" s="24"/>
      <c r="AH13" s="24"/>
      <c r="AI13" s="19"/>
      <c r="AJ13" s="2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row>
    <row r="14" spans="1:68" ht="151.5" customHeight="1" x14ac:dyDescent="0.3">
      <c r="A14" s="81"/>
      <c r="B14" s="84"/>
      <c r="C14" s="84"/>
      <c r="D14" s="84"/>
      <c r="E14" s="87"/>
      <c r="F14" s="84"/>
      <c r="G14" s="90"/>
      <c r="H14" s="93"/>
      <c r="I14" s="78"/>
      <c r="J14" s="96"/>
      <c r="K14" s="78">
        <f ca="1">IF(NOT(ISERROR(MATCH(J14,_xlfn.ANCHORARRAY(E25),0))),I27&amp;"Por favor no seleccionar los criterios de impacto",J14)</f>
        <v>0</v>
      </c>
      <c r="L14" s="93"/>
      <c r="M14" s="78"/>
      <c r="N14" s="75"/>
      <c r="O14" s="9">
        <v>5</v>
      </c>
      <c r="P14" s="10"/>
      <c r="Q14" s="11" t="str">
        <f t="shared" si="5"/>
        <v/>
      </c>
      <c r="R14" s="12"/>
      <c r="S14" s="12"/>
      <c r="T14" s="13" t="str">
        <f t="shared" si="0"/>
        <v/>
      </c>
      <c r="U14" s="12"/>
      <c r="V14" s="12"/>
      <c r="W14" s="12"/>
      <c r="X14" s="14" t="str">
        <f t="shared" si="6"/>
        <v/>
      </c>
      <c r="Y14" s="15" t="str">
        <f t="shared" si="1"/>
        <v/>
      </c>
      <c r="Z14" s="16" t="str">
        <f t="shared" si="2"/>
        <v/>
      </c>
      <c r="AA14" s="15" t="str">
        <f t="shared" si="3"/>
        <v/>
      </c>
      <c r="AB14" s="16" t="str">
        <f t="shared" si="7"/>
        <v/>
      </c>
      <c r="AC14" s="17" t="str">
        <f t="shared" si="4"/>
        <v/>
      </c>
      <c r="AD14" s="18"/>
      <c r="AE14" s="19"/>
      <c r="AF14" s="21"/>
      <c r="AG14" s="24"/>
      <c r="AH14" s="24"/>
      <c r="AI14" s="19"/>
      <c r="AJ14" s="2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row>
    <row r="15" spans="1:68" ht="151.5" customHeight="1" x14ac:dyDescent="0.3">
      <c r="A15" s="82"/>
      <c r="B15" s="85"/>
      <c r="C15" s="85"/>
      <c r="D15" s="85"/>
      <c r="E15" s="88"/>
      <c r="F15" s="85"/>
      <c r="G15" s="91"/>
      <c r="H15" s="94"/>
      <c r="I15" s="79"/>
      <c r="J15" s="97"/>
      <c r="K15" s="79">
        <f ca="1">IF(NOT(ISERROR(MATCH(J15,_xlfn.ANCHORARRAY(E26),0))),I28&amp;"Por favor no seleccionar los criterios de impacto",J15)</f>
        <v>0</v>
      </c>
      <c r="L15" s="94"/>
      <c r="M15" s="79"/>
      <c r="N15" s="76"/>
      <c r="O15" s="9">
        <v>6</v>
      </c>
      <c r="P15" s="10"/>
      <c r="Q15" s="11" t="str">
        <f t="shared" si="5"/>
        <v/>
      </c>
      <c r="R15" s="12"/>
      <c r="S15" s="12"/>
      <c r="T15" s="13" t="str">
        <f t="shared" si="0"/>
        <v/>
      </c>
      <c r="U15" s="12"/>
      <c r="V15" s="12"/>
      <c r="W15" s="12"/>
      <c r="X15" s="14" t="str">
        <f t="shared" si="6"/>
        <v/>
      </c>
      <c r="Y15" s="15" t="str">
        <f t="shared" si="1"/>
        <v/>
      </c>
      <c r="Z15" s="16" t="str">
        <f t="shared" si="2"/>
        <v/>
      </c>
      <c r="AA15" s="15" t="str">
        <f t="shared" si="3"/>
        <v/>
      </c>
      <c r="AB15" s="16" t="str">
        <f t="shared" si="7"/>
        <v/>
      </c>
      <c r="AC15" s="17" t="str">
        <f t="shared" si="4"/>
        <v/>
      </c>
      <c r="AD15" s="18"/>
      <c r="AE15" s="19"/>
      <c r="AF15" s="21"/>
      <c r="AG15" s="24"/>
      <c r="AH15" s="24"/>
      <c r="AI15" s="19"/>
      <c r="AJ15" s="2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row>
    <row r="16" spans="1:68" ht="151.5" customHeight="1" x14ac:dyDescent="0.3">
      <c r="A16" s="80">
        <v>2</v>
      </c>
      <c r="B16" s="83" t="s">
        <v>64</v>
      </c>
      <c r="C16" s="83" t="s">
        <v>292</v>
      </c>
      <c r="D16" s="83" t="s">
        <v>293</v>
      </c>
      <c r="E16" s="86" t="s">
        <v>294</v>
      </c>
      <c r="F16" s="83" t="s">
        <v>94</v>
      </c>
      <c r="G16" s="89">
        <v>15918</v>
      </c>
      <c r="H16" s="92" t="str">
        <f>IF(G16&lt;=0,"",IF(G16&lt;=2,"Muy Baja",IF(G16&lt;=24,"Baja",IF(G16&lt;=500,"Media",IF(G16&lt;=5000,"Alta","Muy Alta")))))</f>
        <v>Muy Alta</v>
      </c>
      <c r="I16" s="77">
        <f>IF(H16="","",IF(H16="Muy Baja",0.2,IF(H16="Baja",0.4,IF(H16="Media",0.6,IF(H16="Alta",0.8,IF(H16="Muy Alta",1,))))))</f>
        <v>1</v>
      </c>
      <c r="J16" s="95" t="s">
        <v>107</v>
      </c>
      <c r="K16" s="77" t="str">
        <f>IF(NOT(ISERROR(MATCH(J16,'[14]Tabla Impacto'!$B$221:$B$223,0))),'[14]Tabla Impacto'!$F$223&amp;"Por favor no seleccionar los criterios de impacto(Afectación Económica o presupuestal y Pérdida Reputacional)",J16)</f>
        <v xml:space="preserve">     Entre 50 y 100 SMLMV </v>
      </c>
      <c r="L16" s="92" t="str">
        <f>IF(OR(K16='[14]Tabla Impacto'!$C$11,K16='[14]Tabla Impacto'!$D$11),"Leve",IF(OR(K16='[14]Tabla Impacto'!$C$12,K16='[14]Tabla Impacto'!$D$12),"Menor",IF(OR(K16='[14]Tabla Impacto'!$C$13,K16='[14]Tabla Impacto'!$D$13),"Moderado",IF(OR(K16='[14]Tabla Impacto'!$C$14,K16='[14]Tabla Impacto'!$D$14),"Mayor",IF(OR(K16='[14]Tabla Impacto'!$C$15,K16='[14]Tabla Impacto'!$D$15),"Catastrófico","")))))</f>
        <v>Moderado</v>
      </c>
      <c r="M16" s="77">
        <f>IF(L16="","",IF(L16="Leve",0.2,IF(L16="Menor",0.4,IF(L16="Moderado",0.6,IF(L16="Mayor",0.8,IF(L16="Catastrófico",1,))))))</f>
        <v>0.6</v>
      </c>
      <c r="N16" s="74" t="str">
        <f>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Alto</v>
      </c>
      <c r="O16" s="9">
        <v>1</v>
      </c>
      <c r="P16" s="10" t="s">
        <v>295</v>
      </c>
      <c r="Q16" s="11" t="str">
        <f>IF(OR(R16="Preventivo",R16="Detectivo"),"Probabilidad",IF(R16="Correctivo","Impacto",""))</f>
        <v>Probabilidad</v>
      </c>
      <c r="R16" s="12" t="s">
        <v>52</v>
      </c>
      <c r="S16" s="12" t="s">
        <v>53</v>
      </c>
      <c r="T16" s="13" t="str">
        <f>IF(AND(R16="Preventivo",S16="Automático"),"50%",IF(AND(R16="Preventivo",S16="Manual"),"40%",IF(AND(R16="Detectivo",S16="Automático"),"40%",IF(AND(R16="Detectivo",S16="Manual"),"30%",IF(AND(R16="Correctivo",S16="Automático"),"35%",IF(AND(R16="Correctivo",S16="Manual"),"25%",""))))))</f>
        <v>40%</v>
      </c>
      <c r="U16" s="12" t="s">
        <v>54</v>
      </c>
      <c r="V16" s="12" t="s">
        <v>55</v>
      </c>
      <c r="W16" s="12" t="s">
        <v>56</v>
      </c>
      <c r="X16" s="14">
        <f>IFERROR(IF(Q16="Probabilidad",(I16-(+I16*T16)),IF(Q16="Impacto",I16,"")),"")</f>
        <v>0.6</v>
      </c>
      <c r="Y16" s="15" t="str">
        <f>IFERROR(IF(X16="","",IF(X16&lt;=0.2,"Muy Baja",IF(X16&lt;=0.4,"Baja",IF(X16&lt;=0.6,"Media",IF(X16&lt;=0.8,"Alta","Muy Alta"))))),"")</f>
        <v>Media</v>
      </c>
      <c r="Z16" s="16">
        <f>+X16</f>
        <v>0.6</v>
      </c>
      <c r="AA16" s="15" t="str">
        <f>IFERROR(IF(AB16="","",IF(AB16&lt;=0.2,"Leve",IF(AB16&lt;=0.4,"Menor",IF(AB16&lt;=0.6,"Moderado",IF(AB16&lt;=0.8,"Mayor","Catastrófico"))))),"")</f>
        <v>Moderado</v>
      </c>
      <c r="AB16" s="16">
        <f>IFERROR(IF(Q16="Impacto",(M16-(+M16*T16)),IF(Q16="Probabilidad",M16,"")),"")</f>
        <v>0.6</v>
      </c>
      <c r="AC16" s="17" t="str">
        <f>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Moderado</v>
      </c>
      <c r="AD16" s="18" t="s">
        <v>69</v>
      </c>
      <c r="AE16" s="19" t="s">
        <v>296</v>
      </c>
      <c r="AF16" s="19" t="s">
        <v>289</v>
      </c>
      <c r="AG16" s="20" t="s">
        <v>113</v>
      </c>
      <c r="AH16" s="20">
        <v>45291</v>
      </c>
      <c r="AI16" s="19" t="s">
        <v>59</v>
      </c>
      <c r="AJ16" s="21" t="s">
        <v>60</v>
      </c>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row>
    <row r="17" spans="1:68" ht="151.5" customHeight="1" x14ac:dyDescent="0.3">
      <c r="A17" s="81"/>
      <c r="B17" s="84"/>
      <c r="C17" s="84"/>
      <c r="D17" s="84"/>
      <c r="E17" s="87"/>
      <c r="F17" s="84"/>
      <c r="G17" s="90"/>
      <c r="H17" s="93"/>
      <c r="I17" s="78"/>
      <c r="J17" s="96"/>
      <c r="K17" s="78">
        <f ca="1">IF(NOT(ISERROR(MATCH(J17,_xlfn.ANCHORARRAY(E28),0))),I30&amp;"Por favor no seleccionar los criterios de impacto",J17)</f>
        <v>0</v>
      </c>
      <c r="L17" s="93"/>
      <c r="M17" s="78"/>
      <c r="N17" s="75"/>
      <c r="O17" s="9">
        <v>2</v>
      </c>
      <c r="P17" s="10" t="s">
        <v>297</v>
      </c>
      <c r="Q17" s="11" t="str">
        <f>IF(OR(R17="Preventivo",R17="Detectivo"),"Probabilidad",IF(R17="Correctivo","Impacto",""))</f>
        <v>Probabilidad</v>
      </c>
      <c r="R17" s="12" t="s">
        <v>52</v>
      </c>
      <c r="S17" s="12" t="s">
        <v>53</v>
      </c>
      <c r="T17" s="13" t="str">
        <f t="shared" ref="T17:T21" si="8">IF(AND(R17="Preventivo",S17="Automático"),"50%",IF(AND(R17="Preventivo",S17="Manual"),"40%",IF(AND(R17="Detectivo",S17="Automático"),"40%",IF(AND(R17="Detectivo",S17="Manual"),"30%",IF(AND(R17="Correctivo",S17="Automático"),"35%",IF(AND(R17="Correctivo",S17="Manual"),"25%",""))))))</f>
        <v>40%</v>
      </c>
      <c r="U17" s="12" t="s">
        <v>54</v>
      </c>
      <c r="V17" s="12" t="s">
        <v>55</v>
      </c>
      <c r="W17" s="12" t="s">
        <v>56</v>
      </c>
      <c r="X17" s="14">
        <f>IFERROR(IF(AND(Q16="Probabilidad",Q17="Probabilidad"),(Z16-(+Z16*T17)),IF(Q17="Probabilidad",(I16-(+I16*T17)),IF(Q17="Impacto",Z16,""))),"")</f>
        <v>0.36</v>
      </c>
      <c r="Y17" s="15" t="str">
        <f t="shared" si="1"/>
        <v>Baja</v>
      </c>
      <c r="Z17" s="16">
        <f t="shared" ref="Z17:Z21" si="9">+X17</f>
        <v>0.36</v>
      </c>
      <c r="AA17" s="15" t="str">
        <f t="shared" si="3"/>
        <v>Mayor</v>
      </c>
      <c r="AB17" s="16">
        <f>IFERROR(IF(AND(Q16="Impacto",Q17="Impacto"),(AB10-(+AB10*T17)),IF(Q17="Impacto",($M$16-(+$M$16*T17)),IF(Q17="Probabilidad",AB10,""))),"")</f>
        <v>0.8</v>
      </c>
      <c r="AC17" s="17" t="str">
        <f t="shared" ref="AC17:AC18" si="10">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Alto</v>
      </c>
      <c r="AD17" s="18"/>
      <c r="AE17" s="19"/>
      <c r="AF17" s="19"/>
      <c r="AG17" s="20"/>
      <c r="AH17" s="24"/>
      <c r="AI17" s="19"/>
      <c r="AJ17" s="2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row>
    <row r="18" spans="1:68" ht="151.5" customHeight="1" x14ac:dyDescent="0.3">
      <c r="A18" s="81"/>
      <c r="B18" s="84"/>
      <c r="C18" s="84"/>
      <c r="D18" s="84"/>
      <c r="E18" s="87"/>
      <c r="F18" s="84"/>
      <c r="G18" s="90"/>
      <c r="H18" s="93"/>
      <c r="I18" s="78"/>
      <c r="J18" s="96"/>
      <c r="K18" s="78">
        <f ca="1">IF(NOT(ISERROR(MATCH(J18,_xlfn.ANCHORARRAY(E29),0))),I31&amp;"Por favor no seleccionar los criterios de impacto",J18)</f>
        <v>0</v>
      </c>
      <c r="L18" s="93"/>
      <c r="M18" s="78"/>
      <c r="N18" s="75"/>
      <c r="O18" s="9">
        <v>3</v>
      </c>
      <c r="P18" s="35" t="s">
        <v>298</v>
      </c>
      <c r="Q18" s="11" t="str">
        <f>IF(OR(R18="Preventivo",R18="Detectivo"),"Probabilidad",IF(R18="Correctivo","Impacto",""))</f>
        <v>Probabilidad</v>
      </c>
      <c r="R18" s="12" t="s">
        <v>52</v>
      </c>
      <c r="S18" s="12" t="s">
        <v>53</v>
      </c>
      <c r="T18" s="13" t="str">
        <f t="shared" si="8"/>
        <v>40%</v>
      </c>
      <c r="U18" s="12" t="s">
        <v>54</v>
      </c>
      <c r="V18" s="12" t="s">
        <v>55</v>
      </c>
      <c r="W18" s="12" t="s">
        <v>56</v>
      </c>
      <c r="X18" s="14">
        <f>IFERROR(IF(AND(Q17="Probabilidad",Q18="Probabilidad"),(Z17-(+Z17*T18)),IF(AND(Q17="Impacto",Q18="Probabilidad"),(Z16-(+Z16*T18)),IF(Q18="Impacto",Z17,""))),"")</f>
        <v>0.216</v>
      </c>
      <c r="Y18" s="15" t="str">
        <f t="shared" si="1"/>
        <v>Baja</v>
      </c>
      <c r="Z18" s="16">
        <f t="shared" si="9"/>
        <v>0.216</v>
      </c>
      <c r="AA18" s="15" t="str">
        <f t="shared" si="3"/>
        <v>Mayor</v>
      </c>
      <c r="AB18" s="16">
        <f>IFERROR(IF(AND(Q17="Impacto",Q18="Impacto"),(AB17-(+AB17*T18)),IF(AND(Q17="Probabilidad",Q18="Impacto"),(AB16-(+AB16*T18)),IF(Q18="Probabilidad",AB17,""))),"")</f>
        <v>0.8</v>
      </c>
      <c r="AC18" s="17" t="str">
        <f t="shared" si="10"/>
        <v>Alto</v>
      </c>
      <c r="AD18" s="18"/>
      <c r="AE18" s="19"/>
      <c r="AF18" s="19"/>
      <c r="AG18" s="20"/>
      <c r="AH18" s="20"/>
      <c r="AI18" s="19"/>
      <c r="AJ18" s="2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row>
    <row r="19" spans="1:68" ht="151.5" customHeight="1" x14ac:dyDescent="0.3">
      <c r="A19" s="81"/>
      <c r="B19" s="84"/>
      <c r="C19" s="84"/>
      <c r="D19" s="84"/>
      <c r="E19" s="87"/>
      <c r="F19" s="84"/>
      <c r="G19" s="90"/>
      <c r="H19" s="93"/>
      <c r="I19" s="78"/>
      <c r="J19" s="96"/>
      <c r="K19" s="78">
        <f ca="1">IF(NOT(ISERROR(MATCH(J19,_xlfn.ANCHORARRAY(E30),0))),I32&amp;"Por favor no seleccionar los criterios de impacto",J19)</f>
        <v>0</v>
      </c>
      <c r="L19" s="93"/>
      <c r="M19" s="78"/>
      <c r="N19" s="75"/>
      <c r="O19" s="9">
        <v>4</v>
      </c>
      <c r="P19" s="26"/>
      <c r="Q19" s="11" t="str">
        <f t="shared" ref="Q19:Q21" si="11">IF(OR(R19="Preventivo",R19="Detectivo"),"Probabilidad",IF(R19="Correctivo","Impacto",""))</f>
        <v/>
      </c>
      <c r="R19" s="12"/>
      <c r="S19" s="12"/>
      <c r="T19" s="13" t="str">
        <f t="shared" si="8"/>
        <v/>
      </c>
      <c r="U19" s="12"/>
      <c r="V19" s="12"/>
      <c r="W19" s="12"/>
      <c r="X19" s="14" t="str">
        <f t="shared" ref="X19:X21" si="12">IFERROR(IF(AND(Q18="Probabilidad",Q19="Probabilidad"),(Z18-(+Z18*T19)),IF(AND(Q18="Impacto",Q19="Probabilidad"),(Z17-(+Z17*T19)),IF(Q19="Impacto",Z18,""))),"")</f>
        <v/>
      </c>
      <c r="Y19" s="15" t="str">
        <f t="shared" si="1"/>
        <v/>
      </c>
      <c r="Z19" s="16" t="str">
        <f t="shared" si="9"/>
        <v/>
      </c>
      <c r="AA19" s="15" t="str">
        <f t="shared" si="3"/>
        <v/>
      </c>
      <c r="AB19" s="16" t="str">
        <f t="shared" ref="AB19:AB21" si="13">IFERROR(IF(AND(Q18="Impacto",Q19="Impacto"),(AB18-(+AB18*T19)),IF(AND(Q18="Probabilidad",Q19="Impacto"),(AB17-(+AB17*T19)),IF(Q19="Probabilidad",AB18,""))),"")</f>
        <v/>
      </c>
      <c r="AC19" s="17"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18"/>
      <c r="AE19" s="20"/>
      <c r="AF19" s="21"/>
      <c r="AG19" s="24"/>
      <c r="AH19" s="24"/>
      <c r="AI19" s="19"/>
      <c r="AJ19" s="2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row>
    <row r="20" spans="1:68" ht="151.5" customHeight="1" x14ac:dyDescent="0.3">
      <c r="A20" s="81"/>
      <c r="B20" s="84"/>
      <c r="C20" s="84"/>
      <c r="D20" s="84"/>
      <c r="E20" s="87"/>
      <c r="F20" s="84"/>
      <c r="G20" s="90"/>
      <c r="H20" s="93"/>
      <c r="I20" s="78"/>
      <c r="J20" s="96"/>
      <c r="K20" s="78">
        <f ca="1">IF(NOT(ISERROR(MATCH(J20,_xlfn.ANCHORARRAY(E31),0))),I33&amp;"Por favor no seleccionar los criterios de impacto",J20)</f>
        <v>0</v>
      </c>
      <c r="L20" s="93"/>
      <c r="M20" s="78"/>
      <c r="N20" s="75"/>
      <c r="O20" s="9">
        <v>5</v>
      </c>
      <c r="P20" s="10"/>
      <c r="Q20" s="11" t="str">
        <f t="shared" si="11"/>
        <v/>
      </c>
      <c r="R20" s="12"/>
      <c r="S20" s="12"/>
      <c r="T20" s="13" t="str">
        <f t="shared" si="8"/>
        <v/>
      </c>
      <c r="U20" s="12"/>
      <c r="V20" s="12"/>
      <c r="W20" s="12"/>
      <c r="X20" s="14" t="str">
        <f t="shared" si="12"/>
        <v/>
      </c>
      <c r="Y20" s="15" t="str">
        <f t="shared" si="1"/>
        <v/>
      </c>
      <c r="Z20" s="16" t="str">
        <f t="shared" si="9"/>
        <v/>
      </c>
      <c r="AA20" s="15" t="str">
        <f t="shared" si="3"/>
        <v/>
      </c>
      <c r="AB20" s="16" t="str">
        <f t="shared" si="13"/>
        <v/>
      </c>
      <c r="AC20" s="17" t="str">
        <f t="shared" ref="AC20:AC21" si="14">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18"/>
      <c r="AE20" s="19"/>
      <c r="AF20" s="21"/>
      <c r="AG20" s="24"/>
      <c r="AH20" s="24"/>
      <c r="AI20" s="19"/>
      <c r="AJ20" s="2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row>
    <row r="21" spans="1:68" ht="151.5" customHeight="1" x14ac:dyDescent="0.3">
      <c r="A21" s="82"/>
      <c r="B21" s="85"/>
      <c r="C21" s="85"/>
      <c r="D21" s="85"/>
      <c r="E21" s="88"/>
      <c r="F21" s="85"/>
      <c r="G21" s="91"/>
      <c r="H21" s="94"/>
      <c r="I21" s="79"/>
      <c r="J21" s="97"/>
      <c r="K21" s="79">
        <f ca="1">IF(NOT(ISERROR(MATCH(J21,_xlfn.ANCHORARRAY(E32),0))),I34&amp;"Por favor no seleccionar los criterios de impacto",J21)</f>
        <v>0</v>
      </c>
      <c r="L21" s="94"/>
      <c r="M21" s="79"/>
      <c r="N21" s="76"/>
      <c r="O21" s="9">
        <v>6</v>
      </c>
      <c r="P21" s="10"/>
      <c r="Q21" s="11" t="str">
        <f t="shared" si="11"/>
        <v/>
      </c>
      <c r="R21" s="12"/>
      <c r="S21" s="12"/>
      <c r="T21" s="13" t="str">
        <f t="shared" si="8"/>
        <v/>
      </c>
      <c r="U21" s="12"/>
      <c r="V21" s="12"/>
      <c r="W21" s="12"/>
      <c r="X21" s="14" t="str">
        <f t="shared" si="12"/>
        <v/>
      </c>
      <c r="Y21" s="15" t="str">
        <f t="shared" si="1"/>
        <v/>
      </c>
      <c r="Z21" s="16" t="str">
        <f t="shared" si="9"/>
        <v/>
      </c>
      <c r="AA21" s="15" t="str">
        <f t="shared" si="3"/>
        <v/>
      </c>
      <c r="AB21" s="16" t="str">
        <f t="shared" si="13"/>
        <v/>
      </c>
      <c r="AC21" s="17" t="str">
        <f t="shared" si="14"/>
        <v/>
      </c>
      <c r="AD21" s="18"/>
      <c r="AE21" s="19"/>
      <c r="AF21" s="21"/>
      <c r="AG21" s="24"/>
      <c r="AH21" s="24"/>
      <c r="AI21" s="19"/>
      <c r="AJ21" s="2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row>
    <row r="22" spans="1:68" ht="151.5" customHeight="1" x14ac:dyDescent="0.3">
      <c r="A22" s="80">
        <v>3</v>
      </c>
      <c r="B22" s="83"/>
      <c r="C22" s="83"/>
      <c r="D22" s="83"/>
      <c r="E22" s="86"/>
      <c r="F22" s="83"/>
      <c r="G22" s="89"/>
      <c r="H22" s="92" t="str">
        <f>IF(G22&lt;=0,"",IF(G22&lt;=2,"Muy Baja",IF(G22&lt;=24,"Baja",IF(G22&lt;=500,"Media",IF(G22&lt;=5000,"Alta","Muy Alta")))))</f>
        <v/>
      </c>
      <c r="I22" s="77" t="str">
        <f>IF(H22="","",IF(H22="Muy Baja",0.2,IF(H22="Baja",0.4,IF(H22="Media",0.6,IF(H22="Alta",0.8,IF(H22="Muy Alta",1,))))))</f>
        <v/>
      </c>
      <c r="J22" s="95"/>
      <c r="K22" s="77">
        <f>IF(NOT(ISERROR(MATCH(J22,'[14]Tabla Impacto'!$B$221:$B$223,0))),'[14]Tabla Impacto'!$F$223&amp;"Por favor no seleccionar los criterios de impacto(Afectación Económica o presupuestal y Pérdida Reputacional)",J22)</f>
        <v>0</v>
      </c>
      <c r="L22" s="92" t="str">
        <f>IF(OR(K22='[14]Tabla Impacto'!$C$11,K22='[14]Tabla Impacto'!$D$11),"Leve",IF(OR(K22='[14]Tabla Impacto'!$C$12,K22='[14]Tabla Impacto'!$D$12),"Menor",IF(OR(K22='[14]Tabla Impacto'!$C$13,K22='[14]Tabla Impacto'!$D$13),"Moderado",IF(OR(K22='[14]Tabla Impacto'!$C$14,K22='[14]Tabla Impacto'!$D$14),"Mayor",IF(OR(K22='[14]Tabla Impacto'!$C$15,K22='[14]Tabla Impacto'!$D$15),"Catastrófico","")))))</f>
        <v/>
      </c>
      <c r="M22" s="77" t="str">
        <f>IF(L22="","",IF(L22="Leve",0.2,IF(L22="Menor",0.4,IF(L22="Moderado",0.6,IF(L22="Mayor",0.8,IF(L22="Catastrófico",1,))))))</f>
        <v/>
      </c>
      <c r="N22" s="74" t="str">
        <f>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
      </c>
      <c r="O22" s="9">
        <v>1</v>
      </c>
      <c r="P22" s="10"/>
      <c r="Q22" s="11" t="str">
        <f>IF(OR(R22="Preventivo",R22="Detectivo"),"Probabilidad",IF(R22="Correctivo","Impacto",""))</f>
        <v/>
      </c>
      <c r="R22" s="12"/>
      <c r="S22" s="12"/>
      <c r="T22" s="13" t="str">
        <f>IF(AND(R22="Preventivo",S22="Automático"),"50%",IF(AND(R22="Preventivo",S22="Manual"),"40%",IF(AND(R22="Detectivo",S22="Automático"),"40%",IF(AND(R22="Detectivo",S22="Manual"),"30%",IF(AND(R22="Correctivo",S22="Automático"),"35%",IF(AND(R22="Correctivo",S22="Manual"),"25%",""))))))</f>
        <v/>
      </c>
      <c r="U22" s="12"/>
      <c r="V22" s="12"/>
      <c r="W22" s="12"/>
      <c r="X22" s="14" t="str">
        <f>IFERROR(IF(Q22="Probabilidad",(I22-(+I22*T22)),IF(Q22="Impacto",I22,"")),"")</f>
        <v/>
      </c>
      <c r="Y22" s="15" t="str">
        <f>IFERROR(IF(X22="","",IF(X22&lt;=0.2,"Muy Baja",IF(X22&lt;=0.4,"Baja",IF(X22&lt;=0.6,"Media",IF(X22&lt;=0.8,"Alta","Muy Alta"))))),"")</f>
        <v/>
      </c>
      <c r="Z22" s="16" t="str">
        <f>+X22</f>
        <v/>
      </c>
      <c r="AA22" s="15" t="str">
        <f>IFERROR(IF(AB22="","",IF(AB22&lt;=0.2,"Leve",IF(AB22&lt;=0.4,"Menor",IF(AB22&lt;=0.6,"Moderado",IF(AB22&lt;=0.8,"Mayor","Catastrófico"))))),"")</f>
        <v/>
      </c>
      <c r="AB22" s="16" t="str">
        <f>IFERROR(IF(Q22="Impacto",(M22-(+M22*T22)),IF(Q22="Probabilidad",M22,"")),"")</f>
        <v/>
      </c>
      <c r="AC22" s="17" t="str">
        <f>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
      </c>
      <c r="AD22" s="18"/>
      <c r="AE22" s="19"/>
      <c r="AF22" s="21"/>
      <c r="AG22" s="24"/>
      <c r="AH22" s="24"/>
      <c r="AI22" s="19"/>
      <c r="AJ22" s="2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row>
    <row r="23" spans="1:68" ht="151.5" customHeight="1" x14ac:dyDescent="0.3">
      <c r="A23" s="81"/>
      <c r="B23" s="84"/>
      <c r="C23" s="84"/>
      <c r="D23" s="84"/>
      <c r="E23" s="87"/>
      <c r="F23" s="84"/>
      <c r="G23" s="90"/>
      <c r="H23" s="93"/>
      <c r="I23" s="78"/>
      <c r="J23" s="96"/>
      <c r="K23" s="78">
        <f t="shared" ref="K23:K27" ca="1" si="15">IF(NOT(ISERROR(MATCH(J23,_xlfn.ANCHORARRAY(E34),0))),I36&amp;"Por favor no seleccionar los criterios de impacto",J23)</f>
        <v>0</v>
      </c>
      <c r="L23" s="93"/>
      <c r="M23" s="78"/>
      <c r="N23" s="75"/>
      <c r="O23" s="9">
        <v>2</v>
      </c>
      <c r="P23" s="10"/>
      <c r="Q23" s="11" t="str">
        <f>IF(OR(R23="Preventivo",R23="Detectivo"),"Probabilidad",IF(R23="Correctivo","Impacto",""))</f>
        <v/>
      </c>
      <c r="R23" s="12"/>
      <c r="S23" s="12"/>
      <c r="T23" s="13" t="str">
        <f t="shared" ref="T23:T27" si="16">IF(AND(R23="Preventivo",S23="Automático"),"50%",IF(AND(R23="Preventivo",S23="Manual"),"40%",IF(AND(R23="Detectivo",S23="Automático"),"40%",IF(AND(R23="Detectivo",S23="Manual"),"30%",IF(AND(R23="Correctivo",S23="Automático"),"35%",IF(AND(R23="Correctivo",S23="Manual"),"25%",""))))))</f>
        <v/>
      </c>
      <c r="U23" s="12"/>
      <c r="V23" s="12"/>
      <c r="W23" s="12"/>
      <c r="X23" s="27" t="str">
        <f>IFERROR(IF(AND(Q22="Probabilidad",Q23="Probabilidad"),(Z22-(+Z22*T23)),IF(Q23="Probabilidad",(I22-(+I22*T23)),IF(Q23="Impacto",Z22,""))),"")</f>
        <v/>
      </c>
      <c r="Y23" s="15" t="str">
        <f t="shared" si="1"/>
        <v/>
      </c>
      <c r="Z23" s="16" t="str">
        <f t="shared" ref="Z23:Z27" si="17">+X23</f>
        <v/>
      </c>
      <c r="AA23" s="15" t="str">
        <f t="shared" si="3"/>
        <v/>
      </c>
      <c r="AB23" s="16" t="str">
        <f>IFERROR(IF(AND(Q22="Impacto",Q23="Impacto"),(AB16-(+AB16*T23)),IF(Q23="Impacto",($M$22-(+$M$22*T23)),IF(Q23="Probabilidad",AB16,""))),"")</f>
        <v/>
      </c>
      <c r="AC23" s="17" t="str">
        <f t="shared" ref="AC23:AC24" si="18">IFERROR(IF(OR(AND(Y23="Muy Baja",AA23="Leve"),AND(Y23="Muy Baja",AA23="Menor"),AND(Y23="Baja",AA23="Leve")),"Bajo",IF(OR(AND(Y23="Muy baja",AA23="Moderado"),AND(Y23="Baja",AA23="Menor"),AND(Y23="Baja",AA23="Moderado"),AND(Y23="Media",AA23="Leve"),AND(Y23="Media",AA23="Menor"),AND(Y23="Media",AA23="Moderado"),AND(Y23="Alta",AA23="Leve"),AND(Y23="Alta",AA23="Menor")),"Moderado",IF(OR(AND(Y23="Muy Baja",AA23="Mayor"),AND(Y23="Baja",AA23="Mayor"),AND(Y23="Media",AA23="Mayor"),AND(Y23="Alta",AA23="Moderado"),AND(Y23="Alta",AA23="Mayor"),AND(Y23="Muy Alta",AA23="Leve"),AND(Y23="Muy Alta",AA23="Menor"),AND(Y23="Muy Alta",AA23="Moderado"),AND(Y23="Muy Alta",AA23="Mayor")),"Alto",IF(OR(AND(Y23="Muy Baja",AA23="Catastrófico"),AND(Y23="Baja",AA23="Catastrófico"),AND(Y23="Media",AA23="Catastrófico"),AND(Y23="Alta",AA23="Catastrófico"),AND(Y23="Muy Alta",AA23="Catastrófico")),"Extremo","")))),"")</f>
        <v/>
      </c>
      <c r="AD23" s="18"/>
      <c r="AE23" s="19"/>
      <c r="AF23" s="21"/>
      <c r="AG23" s="24"/>
      <c r="AH23" s="24"/>
      <c r="AI23" s="19"/>
      <c r="AJ23" s="2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row>
    <row r="24" spans="1:68" ht="151.5" customHeight="1" x14ac:dyDescent="0.3">
      <c r="A24" s="81"/>
      <c r="B24" s="84"/>
      <c r="C24" s="84"/>
      <c r="D24" s="84"/>
      <c r="E24" s="87"/>
      <c r="F24" s="84"/>
      <c r="G24" s="90"/>
      <c r="H24" s="93"/>
      <c r="I24" s="78"/>
      <c r="J24" s="96"/>
      <c r="K24" s="78">
        <f t="shared" ca="1" si="15"/>
        <v>0</v>
      </c>
      <c r="L24" s="93"/>
      <c r="M24" s="78"/>
      <c r="N24" s="75"/>
      <c r="O24" s="9">
        <v>3</v>
      </c>
      <c r="P24" s="10"/>
      <c r="Q24" s="11" t="str">
        <f>IF(OR(R24="Preventivo",R24="Detectivo"),"Probabilidad",IF(R24="Correctivo","Impacto",""))</f>
        <v/>
      </c>
      <c r="R24" s="12"/>
      <c r="S24" s="12"/>
      <c r="T24" s="13" t="str">
        <f t="shared" si="16"/>
        <v/>
      </c>
      <c r="U24" s="12"/>
      <c r="V24" s="12"/>
      <c r="W24" s="12"/>
      <c r="X24" s="14" t="str">
        <f>IFERROR(IF(AND(Q23="Probabilidad",Q24="Probabilidad"),(Z23-(+Z23*T24)),IF(AND(Q23="Impacto",Q24="Probabilidad"),(Z22-(+Z22*T24)),IF(Q24="Impacto",Z23,""))),"")</f>
        <v/>
      </c>
      <c r="Y24" s="15" t="str">
        <f t="shared" si="1"/>
        <v/>
      </c>
      <c r="Z24" s="16" t="str">
        <f t="shared" si="17"/>
        <v/>
      </c>
      <c r="AA24" s="15" t="str">
        <f t="shared" si="3"/>
        <v/>
      </c>
      <c r="AB24" s="16" t="str">
        <f>IFERROR(IF(AND(Q23="Impacto",Q24="Impacto"),(AB23-(+AB23*T24)),IF(AND(Q23="Probabilidad",Q24="Impacto"),(AB22-(+AB22*T24)),IF(Q24="Probabilidad",AB23,""))),"")</f>
        <v/>
      </c>
      <c r="AC24" s="17" t="str">
        <f t="shared" si="18"/>
        <v/>
      </c>
      <c r="AD24" s="18"/>
      <c r="AE24" s="19"/>
      <c r="AF24" s="21"/>
      <c r="AG24" s="24"/>
      <c r="AH24" s="26"/>
      <c r="AI24" s="19"/>
      <c r="AJ24" s="2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row>
    <row r="25" spans="1:68" ht="151.5" customHeight="1" x14ac:dyDescent="0.3">
      <c r="A25" s="81"/>
      <c r="B25" s="84"/>
      <c r="C25" s="84"/>
      <c r="D25" s="84"/>
      <c r="E25" s="87"/>
      <c r="F25" s="84"/>
      <c r="G25" s="90"/>
      <c r="H25" s="93"/>
      <c r="I25" s="78"/>
      <c r="J25" s="96"/>
      <c r="K25" s="78">
        <f t="shared" ca="1" si="15"/>
        <v>0</v>
      </c>
      <c r="L25" s="93"/>
      <c r="M25" s="78"/>
      <c r="N25" s="75"/>
      <c r="O25" s="9">
        <v>4</v>
      </c>
      <c r="P25" s="10"/>
      <c r="Q25" s="11" t="str">
        <f t="shared" ref="Q25:Q27" si="19">IF(OR(R25="Preventivo",R25="Detectivo"),"Probabilidad",IF(R25="Correctivo","Impacto",""))</f>
        <v/>
      </c>
      <c r="R25" s="12"/>
      <c r="S25" s="12"/>
      <c r="T25" s="13" t="str">
        <f t="shared" si="16"/>
        <v/>
      </c>
      <c r="U25" s="12"/>
      <c r="V25" s="12"/>
      <c r="W25" s="12"/>
      <c r="X25" s="14" t="str">
        <f t="shared" ref="X25:X27" si="20">IFERROR(IF(AND(Q24="Probabilidad",Q25="Probabilidad"),(Z24-(+Z24*T25)),IF(AND(Q24="Impacto",Q25="Probabilidad"),(Z23-(+Z23*T25)),IF(Q25="Impacto",Z24,""))),"")</f>
        <v/>
      </c>
      <c r="Y25" s="15" t="str">
        <f t="shared" si="1"/>
        <v/>
      </c>
      <c r="Z25" s="16" t="str">
        <f t="shared" si="17"/>
        <v/>
      </c>
      <c r="AA25" s="15" t="str">
        <f t="shared" si="3"/>
        <v/>
      </c>
      <c r="AB25" s="16" t="str">
        <f t="shared" ref="AB25:AB27" si="21">IFERROR(IF(AND(Q24="Impacto",Q25="Impacto"),(AB24-(+AB24*T25)),IF(AND(Q24="Probabilidad",Q25="Impacto"),(AB23-(+AB23*T25)),IF(Q25="Probabilidad",AB24,""))),"")</f>
        <v/>
      </c>
      <c r="AC25" s="17"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18"/>
      <c r="AE25" s="19"/>
      <c r="AF25" s="21"/>
      <c r="AG25" s="24"/>
      <c r="AH25" s="26"/>
      <c r="AI25" s="19"/>
      <c r="AJ25" s="2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row>
    <row r="26" spans="1:68" ht="151.5" customHeight="1" x14ac:dyDescent="0.3">
      <c r="A26" s="81"/>
      <c r="B26" s="84"/>
      <c r="C26" s="84"/>
      <c r="D26" s="84"/>
      <c r="E26" s="87"/>
      <c r="F26" s="84"/>
      <c r="G26" s="90"/>
      <c r="H26" s="93"/>
      <c r="I26" s="78"/>
      <c r="J26" s="96"/>
      <c r="K26" s="78">
        <f t="shared" ca="1" si="15"/>
        <v>0</v>
      </c>
      <c r="L26" s="93"/>
      <c r="M26" s="78"/>
      <c r="N26" s="75"/>
      <c r="O26" s="9">
        <v>5</v>
      </c>
      <c r="P26" s="26"/>
      <c r="Q26" s="11" t="str">
        <f t="shared" si="19"/>
        <v/>
      </c>
      <c r="R26" s="12"/>
      <c r="S26" s="12"/>
      <c r="T26" s="13" t="str">
        <f t="shared" si="16"/>
        <v/>
      </c>
      <c r="U26" s="12"/>
      <c r="V26" s="12"/>
      <c r="W26" s="12"/>
      <c r="X26" s="14" t="str">
        <f t="shared" si="20"/>
        <v/>
      </c>
      <c r="Y26" s="15" t="str">
        <f t="shared" si="1"/>
        <v/>
      </c>
      <c r="Z26" s="16" t="str">
        <f t="shared" si="17"/>
        <v/>
      </c>
      <c r="AA26" s="15" t="str">
        <f t="shared" si="3"/>
        <v/>
      </c>
      <c r="AB26" s="16" t="str">
        <f t="shared" si="21"/>
        <v/>
      </c>
      <c r="AC26" s="17" t="str">
        <f t="shared" ref="AC26:AC27" si="22">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18"/>
      <c r="AE26" s="19"/>
      <c r="AF26" s="21"/>
      <c r="AG26" s="24"/>
      <c r="AH26" s="24"/>
      <c r="AI26" s="19"/>
      <c r="AJ26" s="2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row>
    <row r="27" spans="1:68" ht="151.5" customHeight="1" x14ac:dyDescent="0.3">
      <c r="A27" s="82"/>
      <c r="B27" s="85"/>
      <c r="C27" s="85"/>
      <c r="D27" s="85"/>
      <c r="E27" s="88"/>
      <c r="F27" s="85"/>
      <c r="G27" s="91"/>
      <c r="H27" s="94"/>
      <c r="I27" s="79"/>
      <c r="J27" s="97"/>
      <c r="K27" s="79">
        <f t="shared" ca="1" si="15"/>
        <v>0</v>
      </c>
      <c r="L27" s="94"/>
      <c r="M27" s="79"/>
      <c r="N27" s="76"/>
      <c r="O27" s="9">
        <v>6</v>
      </c>
      <c r="P27" s="10"/>
      <c r="Q27" s="11" t="str">
        <f t="shared" si="19"/>
        <v/>
      </c>
      <c r="R27" s="12"/>
      <c r="S27" s="12"/>
      <c r="T27" s="13" t="str">
        <f t="shared" si="16"/>
        <v/>
      </c>
      <c r="U27" s="12"/>
      <c r="V27" s="12"/>
      <c r="W27" s="12"/>
      <c r="X27" s="14" t="str">
        <f t="shared" si="20"/>
        <v/>
      </c>
      <c r="Y27" s="15" t="str">
        <f t="shared" si="1"/>
        <v/>
      </c>
      <c r="Z27" s="16" t="str">
        <f t="shared" si="17"/>
        <v/>
      </c>
      <c r="AA27" s="15" t="str">
        <f t="shared" si="3"/>
        <v/>
      </c>
      <c r="AB27" s="16" t="str">
        <f t="shared" si="21"/>
        <v/>
      </c>
      <c r="AC27" s="17" t="str">
        <f t="shared" si="22"/>
        <v/>
      </c>
      <c r="AD27" s="18"/>
      <c r="AE27" s="19"/>
      <c r="AF27" s="21"/>
      <c r="AG27" s="24"/>
      <c r="AH27" s="24"/>
      <c r="AI27" s="19"/>
      <c r="AJ27" s="2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row>
    <row r="28" spans="1:68" ht="151.5" customHeight="1" x14ac:dyDescent="0.3">
      <c r="A28" s="80">
        <v>4</v>
      </c>
      <c r="B28" s="83"/>
      <c r="C28" s="83"/>
      <c r="D28" s="83"/>
      <c r="E28" s="86"/>
      <c r="F28" s="83"/>
      <c r="G28" s="89"/>
      <c r="H28" s="92" t="str">
        <f>IF(G28&lt;=0,"",IF(G28&lt;=2,"Muy Baja",IF(G28&lt;=24,"Baja",IF(G28&lt;=500,"Media",IF(G28&lt;=5000,"Alta","Muy Alta")))))</f>
        <v/>
      </c>
      <c r="I28" s="77" t="str">
        <f>IF(H28="","",IF(H28="Muy Baja",0.2,IF(H28="Baja",0.4,IF(H28="Media",0.6,IF(H28="Alta",0.8,IF(H28="Muy Alta",1,))))))</f>
        <v/>
      </c>
      <c r="J28" s="95"/>
      <c r="K28" s="77">
        <f>IF(NOT(ISERROR(MATCH(J28,'[14]Tabla Impacto'!$B$221:$B$223,0))),'[14]Tabla Impacto'!$F$223&amp;"Por favor no seleccionar los criterios de impacto(Afectación Económica o presupuestal y Pérdida Reputacional)",J28)</f>
        <v>0</v>
      </c>
      <c r="L28" s="92" t="str">
        <f>IF(OR(K28='[14]Tabla Impacto'!$C$11,K28='[14]Tabla Impacto'!$D$11),"Leve",IF(OR(K28='[14]Tabla Impacto'!$C$12,K28='[14]Tabla Impacto'!$D$12),"Menor",IF(OR(K28='[14]Tabla Impacto'!$C$13,K28='[14]Tabla Impacto'!$D$13),"Moderado",IF(OR(K28='[14]Tabla Impacto'!$C$14,K28='[14]Tabla Impacto'!$D$14),"Mayor",IF(OR(K28='[14]Tabla Impacto'!$C$15,K28='[14]Tabla Impacto'!$D$15),"Catastrófico","")))))</f>
        <v/>
      </c>
      <c r="M28" s="77" t="str">
        <f>IF(L28="","",IF(L28="Leve",0.2,IF(L28="Menor",0.4,IF(L28="Moderado",0.6,IF(L28="Mayor",0.8,IF(L28="Catastrófico",1,))))))</f>
        <v/>
      </c>
      <c r="N28" s="74" t="str">
        <f>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
      </c>
      <c r="O28" s="9">
        <v>1</v>
      </c>
      <c r="P28" s="10"/>
      <c r="Q28" s="11" t="str">
        <f>IF(OR(R28="Preventivo",R28="Detectivo"),"Probabilidad",IF(R28="Correctivo","Impacto",""))</f>
        <v/>
      </c>
      <c r="R28" s="12"/>
      <c r="S28" s="12"/>
      <c r="T28" s="13" t="str">
        <f>IF(AND(R28="Preventivo",S28="Automático"),"50%",IF(AND(R28="Preventivo",S28="Manual"),"40%",IF(AND(R28="Detectivo",S28="Automático"),"40%",IF(AND(R28="Detectivo",S28="Manual"),"30%",IF(AND(R28="Correctivo",S28="Automático"),"35%",IF(AND(R28="Correctivo",S28="Manual"),"25%",""))))))</f>
        <v/>
      </c>
      <c r="U28" s="12"/>
      <c r="V28" s="12"/>
      <c r="W28" s="12"/>
      <c r="X28" s="14" t="str">
        <f>IFERROR(IF(Q28="Probabilidad",(I28-(+I28*T28)),IF(Q28="Impacto",I28,"")),"")</f>
        <v/>
      </c>
      <c r="Y28" s="15" t="str">
        <f>IFERROR(IF(X28="","",IF(X28&lt;=0.2,"Muy Baja",IF(X28&lt;=0.4,"Baja",IF(X28&lt;=0.6,"Media",IF(X28&lt;=0.8,"Alta","Muy Alta"))))),"")</f>
        <v/>
      </c>
      <c r="Z28" s="16" t="str">
        <f>+X28</f>
        <v/>
      </c>
      <c r="AA28" s="15" t="str">
        <f>IFERROR(IF(AB28="","",IF(AB28&lt;=0.2,"Leve",IF(AB28&lt;=0.4,"Menor",IF(AB28&lt;=0.6,"Moderado",IF(AB28&lt;=0.8,"Mayor","Catastrófico"))))),"")</f>
        <v/>
      </c>
      <c r="AB28" s="16" t="str">
        <f>IFERROR(IF(Q28="Impacto",(M28-(+M28*T28)),IF(Q28="Probabilidad",M28,"")),"")</f>
        <v/>
      </c>
      <c r="AC28" s="17" t="str">
        <f>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
      </c>
      <c r="AD28" s="18"/>
      <c r="AE28" s="19"/>
      <c r="AF28" s="21"/>
      <c r="AG28" s="24"/>
      <c r="AH28" s="24"/>
      <c r="AI28" s="19"/>
      <c r="AJ28" s="2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row>
    <row r="29" spans="1:68" ht="151.5" customHeight="1" x14ac:dyDescent="0.3">
      <c r="A29" s="81"/>
      <c r="B29" s="84"/>
      <c r="C29" s="84"/>
      <c r="D29" s="84"/>
      <c r="E29" s="87"/>
      <c r="F29" s="84"/>
      <c r="G29" s="90"/>
      <c r="H29" s="93"/>
      <c r="I29" s="78"/>
      <c r="J29" s="96"/>
      <c r="K29" s="78">
        <f t="shared" ref="K29:K33" ca="1" si="23">IF(NOT(ISERROR(MATCH(J29,_xlfn.ANCHORARRAY(E40),0))),I42&amp;"Por favor no seleccionar los criterios de impacto",J29)</f>
        <v>0</v>
      </c>
      <c r="L29" s="93"/>
      <c r="M29" s="78"/>
      <c r="N29" s="75"/>
      <c r="O29" s="9">
        <v>2</v>
      </c>
      <c r="P29" s="10"/>
      <c r="Q29" s="11" t="str">
        <f>IF(OR(R29="Preventivo",R29="Detectivo"),"Probabilidad",IF(R29="Correctivo","Impacto",""))</f>
        <v/>
      </c>
      <c r="R29" s="12"/>
      <c r="S29" s="12"/>
      <c r="T29" s="13" t="str">
        <f t="shared" ref="T29:T33" si="24">IF(AND(R29="Preventivo",S29="Automático"),"50%",IF(AND(R29="Preventivo",S29="Manual"),"40%",IF(AND(R29="Detectivo",S29="Automático"),"40%",IF(AND(R29="Detectivo",S29="Manual"),"30%",IF(AND(R29="Correctivo",S29="Automático"),"35%",IF(AND(R29="Correctivo",S29="Manual"),"25%",""))))))</f>
        <v/>
      </c>
      <c r="U29" s="12"/>
      <c r="V29" s="12"/>
      <c r="W29" s="12"/>
      <c r="X29" s="14" t="str">
        <f>IFERROR(IF(AND(Q28="Probabilidad",Q29="Probabilidad"),(Z28-(+Z28*T29)),IF(Q29="Probabilidad",(I28-(+I28*T29)),IF(Q29="Impacto",Z28,""))),"")</f>
        <v/>
      </c>
      <c r="Y29" s="15" t="str">
        <f t="shared" si="1"/>
        <v/>
      </c>
      <c r="Z29" s="16" t="str">
        <f t="shared" ref="Z29:Z33" si="25">+X29</f>
        <v/>
      </c>
      <c r="AA29" s="15" t="str">
        <f t="shared" si="3"/>
        <v/>
      </c>
      <c r="AB29" s="16" t="str">
        <f>IFERROR(IF(AND(Q28="Impacto",Q29="Impacto"),(AB22-(+AB22*T29)),IF(Q29="Impacto",($M$28-(+$M$28*T29)),IF(Q29="Probabilidad",AB22,""))),"")</f>
        <v/>
      </c>
      <c r="AC29" s="17" t="str">
        <f t="shared" ref="AC29:AC30" si="26">IFERROR(IF(OR(AND(Y29="Muy Baja",AA29="Leve"),AND(Y29="Muy Baja",AA29="Menor"),AND(Y29="Baja",AA29="Leve")),"Bajo",IF(OR(AND(Y29="Muy baja",AA29="Moderado"),AND(Y29="Baja",AA29="Menor"),AND(Y29="Baja",AA29="Moderado"),AND(Y29="Media",AA29="Leve"),AND(Y29="Media",AA29="Menor"),AND(Y29="Media",AA29="Moderado"),AND(Y29="Alta",AA29="Leve"),AND(Y29="Alta",AA29="Menor")),"Moderado",IF(OR(AND(Y29="Muy Baja",AA29="Mayor"),AND(Y29="Baja",AA29="Mayor"),AND(Y29="Media",AA29="Mayor"),AND(Y29="Alta",AA29="Moderado"),AND(Y29="Alta",AA29="Mayor"),AND(Y29="Muy Alta",AA29="Leve"),AND(Y29="Muy Alta",AA29="Menor"),AND(Y29="Muy Alta",AA29="Moderado"),AND(Y29="Muy Alta",AA29="Mayor")),"Alto",IF(OR(AND(Y29="Muy Baja",AA29="Catastrófico"),AND(Y29="Baja",AA29="Catastrófico"),AND(Y29="Media",AA29="Catastrófico"),AND(Y29="Alta",AA29="Catastrófico"),AND(Y29="Muy Alta",AA29="Catastrófico")),"Extremo","")))),"")</f>
        <v/>
      </c>
      <c r="AD29" s="18"/>
      <c r="AE29" s="19"/>
      <c r="AF29" s="21"/>
      <c r="AG29" s="24"/>
      <c r="AH29" s="24"/>
      <c r="AI29" s="19"/>
      <c r="AJ29" s="2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row>
    <row r="30" spans="1:68" ht="151.5" customHeight="1" x14ac:dyDescent="0.3">
      <c r="A30" s="81"/>
      <c r="B30" s="84"/>
      <c r="C30" s="84"/>
      <c r="D30" s="84"/>
      <c r="E30" s="87"/>
      <c r="F30" s="84"/>
      <c r="G30" s="90"/>
      <c r="H30" s="93"/>
      <c r="I30" s="78"/>
      <c r="J30" s="96"/>
      <c r="K30" s="78">
        <f t="shared" ca="1" si="23"/>
        <v>0</v>
      </c>
      <c r="L30" s="93"/>
      <c r="M30" s="78"/>
      <c r="N30" s="75"/>
      <c r="O30" s="9">
        <v>3</v>
      </c>
      <c r="P30" s="25"/>
      <c r="Q30" s="11" t="str">
        <f>IF(OR(R30="Preventivo",R30="Detectivo"),"Probabilidad",IF(R30="Correctivo","Impacto",""))</f>
        <v/>
      </c>
      <c r="R30" s="12"/>
      <c r="S30" s="12"/>
      <c r="T30" s="13" t="str">
        <f t="shared" si="24"/>
        <v/>
      </c>
      <c r="U30" s="12"/>
      <c r="V30" s="12"/>
      <c r="W30" s="12"/>
      <c r="X30" s="14" t="str">
        <f>IFERROR(IF(AND(Q29="Probabilidad",Q30="Probabilidad"),(Z29-(+Z29*T30)),IF(AND(Q29="Impacto",Q30="Probabilidad"),(Z28-(+Z28*T30)),IF(Q30="Impacto",Z29,""))),"")</f>
        <v/>
      </c>
      <c r="Y30" s="15" t="str">
        <f t="shared" si="1"/>
        <v/>
      </c>
      <c r="Z30" s="16" t="str">
        <f t="shared" si="25"/>
        <v/>
      </c>
      <c r="AA30" s="15" t="str">
        <f t="shared" si="3"/>
        <v/>
      </c>
      <c r="AB30" s="16" t="str">
        <f>IFERROR(IF(AND(Q29="Impacto",Q30="Impacto"),(AB29-(+AB29*T30)),IF(AND(Q29="Probabilidad",Q30="Impacto"),(AB28-(+AB28*T30)),IF(Q30="Probabilidad",AB29,""))),"")</f>
        <v/>
      </c>
      <c r="AC30" s="17" t="str">
        <f t="shared" si="26"/>
        <v/>
      </c>
      <c r="AD30" s="18"/>
      <c r="AE30" s="19"/>
      <c r="AF30" s="21"/>
      <c r="AG30" s="24"/>
      <c r="AH30" s="24"/>
      <c r="AI30" s="19"/>
      <c r="AJ30" s="2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row>
    <row r="31" spans="1:68" ht="151.5" customHeight="1" x14ac:dyDescent="0.3">
      <c r="A31" s="81"/>
      <c r="B31" s="84"/>
      <c r="C31" s="84"/>
      <c r="D31" s="84"/>
      <c r="E31" s="87"/>
      <c r="F31" s="84"/>
      <c r="G31" s="90"/>
      <c r="H31" s="93"/>
      <c r="I31" s="78"/>
      <c r="J31" s="96"/>
      <c r="K31" s="78">
        <f t="shared" ca="1" si="23"/>
        <v>0</v>
      </c>
      <c r="L31" s="93"/>
      <c r="M31" s="78"/>
      <c r="N31" s="75"/>
      <c r="O31" s="9">
        <v>4</v>
      </c>
      <c r="P31" s="10"/>
      <c r="Q31" s="11" t="str">
        <f t="shared" ref="Q31:Q33" si="27">IF(OR(R31="Preventivo",R31="Detectivo"),"Probabilidad",IF(R31="Correctivo","Impacto",""))</f>
        <v/>
      </c>
      <c r="R31" s="12"/>
      <c r="S31" s="12"/>
      <c r="T31" s="13" t="str">
        <f t="shared" si="24"/>
        <v/>
      </c>
      <c r="U31" s="12"/>
      <c r="V31" s="12"/>
      <c r="W31" s="12"/>
      <c r="X31" s="14" t="str">
        <f t="shared" ref="X31:X33" si="28">IFERROR(IF(AND(Q30="Probabilidad",Q31="Probabilidad"),(Z30-(+Z30*T31)),IF(AND(Q30="Impacto",Q31="Probabilidad"),(Z29-(+Z29*T31)),IF(Q31="Impacto",Z30,""))),"")</f>
        <v/>
      </c>
      <c r="Y31" s="15" t="str">
        <f t="shared" si="1"/>
        <v/>
      </c>
      <c r="Z31" s="16" t="str">
        <f t="shared" si="25"/>
        <v/>
      </c>
      <c r="AA31" s="15" t="str">
        <f t="shared" si="3"/>
        <v/>
      </c>
      <c r="AB31" s="16" t="str">
        <f t="shared" ref="AB31:AB33" si="29">IFERROR(IF(AND(Q30="Impacto",Q31="Impacto"),(AB30-(+AB30*T31)),IF(AND(Q30="Probabilidad",Q31="Impacto"),(AB29-(+AB29*T31)),IF(Q31="Probabilidad",AB30,""))),"")</f>
        <v/>
      </c>
      <c r="AC31" s="17" t="str">
        <f>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18"/>
      <c r="AE31" s="19"/>
      <c r="AF31" s="21"/>
      <c r="AG31" s="24"/>
      <c r="AH31" s="24"/>
      <c r="AI31" s="19"/>
      <c r="AJ31" s="2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row>
    <row r="32" spans="1:68" ht="151.5" customHeight="1" x14ac:dyDescent="0.3">
      <c r="A32" s="81"/>
      <c r="B32" s="84"/>
      <c r="C32" s="84"/>
      <c r="D32" s="84"/>
      <c r="E32" s="87"/>
      <c r="F32" s="84"/>
      <c r="G32" s="90"/>
      <c r="H32" s="93"/>
      <c r="I32" s="78"/>
      <c r="J32" s="96"/>
      <c r="K32" s="78">
        <f t="shared" ca="1" si="23"/>
        <v>0</v>
      </c>
      <c r="L32" s="93"/>
      <c r="M32" s="78"/>
      <c r="N32" s="75"/>
      <c r="O32" s="9">
        <v>5</v>
      </c>
      <c r="P32" s="10"/>
      <c r="Q32" s="11" t="str">
        <f t="shared" si="27"/>
        <v/>
      </c>
      <c r="R32" s="12"/>
      <c r="S32" s="12"/>
      <c r="T32" s="13" t="str">
        <f t="shared" si="24"/>
        <v/>
      </c>
      <c r="U32" s="12"/>
      <c r="V32" s="12"/>
      <c r="W32" s="12"/>
      <c r="X32" s="27" t="str">
        <f t="shared" si="28"/>
        <v/>
      </c>
      <c r="Y32" s="15" t="str">
        <f>IFERROR(IF(X32="","",IF(X32&lt;=0.2,"Muy Baja",IF(X32&lt;=0.4,"Baja",IF(X32&lt;=0.6,"Media",IF(X32&lt;=0.8,"Alta","Muy Alta"))))),"")</f>
        <v/>
      </c>
      <c r="Z32" s="16" t="str">
        <f t="shared" si="25"/>
        <v/>
      </c>
      <c r="AA32" s="15" t="str">
        <f t="shared" si="3"/>
        <v/>
      </c>
      <c r="AB32" s="16" t="str">
        <f t="shared" si="29"/>
        <v/>
      </c>
      <c r="AC32" s="17" t="str">
        <f t="shared" ref="AC32:AC33" si="30">IFERROR(IF(OR(AND(Y32="Muy Baja",AA32="Leve"),AND(Y32="Muy Baja",AA32="Menor"),AND(Y32="Baja",AA32="Leve")),"Bajo",IF(OR(AND(Y32="Muy baja",AA32="Moderado"),AND(Y32="Baja",AA32="Menor"),AND(Y32="Baja",AA32="Moderado"),AND(Y32="Media",AA32="Leve"),AND(Y32="Media",AA32="Menor"),AND(Y32="Media",AA32="Moderado"),AND(Y32="Alta",AA32="Leve"),AND(Y32="Alta",AA32="Menor")),"Moderado",IF(OR(AND(Y32="Muy Baja",AA32="Mayor"),AND(Y32="Baja",AA32="Mayor"),AND(Y32="Media",AA32="Mayor"),AND(Y32="Alta",AA32="Moderado"),AND(Y32="Alta",AA32="Mayor"),AND(Y32="Muy Alta",AA32="Leve"),AND(Y32="Muy Alta",AA32="Menor"),AND(Y32="Muy Alta",AA32="Moderado"),AND(Y32="Muy Alta",AA32="Mayor")),"Alto",IF(OR(AND(Y32="Muy Baja",AA32="Catastrófico"),AND(Y32="Baja",AA32="Catastrófico"),AND(Y32="Media",AA32="Catastrófico"),AND(Y32="Alta",AA32="Catastrófico"),AND(Y32="Muy Alta",AA32="Catastrófico")),"Extremo","")))),"")</f>
        <v/>
      </c>
      <c r="AD32" s="18"/>
      <c r="AE32" s="19"/>
      <c r="AF32" s="21"/>
      <c r="AG32" s="24"/>
      <c r="AH32" s="24"/>
      <c r="AI32" s="19"/>
      <c r="AJ32" s="2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row>
    <row r="33" spans="1:68" ht="151.5" customHeight="1" x14ac:dyDescent="0.3">
      <c r="A33" s="82"/>
      <c r="B33" s="85"/>
      <c r="C33" s="85"/>
      <c r="D33" s="85"/>
      <c r="E33" s="88"/>
      <c r="F33" s="85"/>
      <c r="G33" s="91"/>
      <c r="H33" s="94"/>
      <c r="I33" s="79"/>
      <c r="J33" s="97"/>
      <c r="K33" s="79">
        <f t="shared" ca="1" si="23"/>
        <v>0</v>
      </c>
      <c r="L33" s="94"/>
      <c r="M33" s="79"/>
      <c r="N33" s="76"/>
      <c r="O33" s="9">
        <v>6</v>
      </c>
      <c r="P33" s="10"/>
      <c r="Q33" s="11" t="str">
        <f t="shared" si="27"/>
        <v/>
      </c>
      <c r="R33" s="12"/>
      <c r="S33" s="12"/>
      <c r="T33" s="13" t="str">
        <f t="shared" si="24"/>
        <v/>
      </c>
      <c r="U33" s="12"/>
      <c r="V33" s="12"/>
      <c r="W33" s="12"/>
      <c r="X33" s="14" t="str">
        <f t="shared" si="28"/>
        <v/>
      </c>
      <c r="Y33" s="15" t="str">
        <f t="shared" si="1"/>
        <v/>
      </c>
      <c r="Z33" s="16" t="str">
        <f t="shared" si="25"/>
        <v/>
      </c>
      <c r="AA33" s="15" t="str">
        <f t="shared" si="3"/>
        <v/>
      </c>
      <c r="AB33" s="16" t="str">
        <f t="shared" si="29"/>
        <v/>
      </c>
      <c r="AC33" s="17" t="str">
        <f t="shared" si="30"/>
        <v/>
      </c>
      <c r="AD33" s="18"/>
      <c r="AE33" s="19"/>
      <c r="AF33" s="21"/>
      <c r="AG33" s="24"/>
      <c r="AH33" s="24"/>
      <c r="AI33" s="19"/>
      <c r="AJ33" s="2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row>
    <row r="34" spans="1:68" ht="151.5" customHeight="1" x14ac:dyDescent="0.3">
      <c r="A34" s="80">
        <v>5</v>
      </c>
      <c r="B34" s="83"/>
      <c r="C34" s="83"/>
      <c r="D34" s="83"/>
      <c r="E34" s="86"/>
      <c r="F34" s="83"/>
      <c r="G34" s="89"/>
      <c r="H34" s="92" t="str">
        <f>IF(G34&lt;=0,"",IF(G34&lt;=2,"Muy Baja",IF(G34&lt;=24,"Baja",IF(G34&lt;=500,"Media",IF(G34&lt;=5000,"Alta","Muy Alta")))))</f>
        <v/>
      </c>
      <c r="I34" s="77" t="str">
        <f>IF(H34="","",IF(H34="Muy Baja",0.2,IF(H34="Baja",0.4,IF(H34="Media",0.6,IF(H34="Alta",0.8,IF(H34="Muy Alta",1,))))))</f>
        <v/>
      </c>
      <c r="J34" s="95"/>
      <c r="K34" s="77">
        <f>IF(NOT(ISERROR(MATCH(J34,'[14]Tabla Impacto'!$B$221:$B$223,0))),'[14]Tabla Impacto'!$F$223&amp;"Por favor no seleccionar los criterios de impacto(Afectación Económica o presupuestal y Pérdida Reputacional)",J34)</f>
        <v>0</v>
      </c>
      <c r="L34" s="92" t="str">
        <f>IF(OR(K34='[14]Tabla Impacto'!$C$11,K34='[14]Tabla Impacto'!$D$11),"Leve",IF(OR(K34='[14]Tabla Impacto'!$C$12,K34='[14]Tabla Impacto'!$D$12),"Menor",IF(OR(K34='[14]Tabla Impacto'!$C$13,K34='[14]Tabla Impacto'!$D$13),"Moderado",IF(OR(K34='[14]Tabla Impacto'!$C$14,K34='[14]Tabla Impacto'!$D$14),"Mayor",IF(OR(K34='[14]Tabla Impacto'!$C$15,K34='[14]Tabla Impacto'!$D$15),"Catastrófico","")))))</f>
        <v/>
      </c>
      <c r="M34" s="77" t="str">
        <f>IF(L34="","",IF(L34="Leve",0.2,IF(L34="Menor",0.4,IF(L34="Moderado",0.6,IF(L34="Mayor",0.8,IF(L34="Catastrófico",1,))))))</f>
        <v/>
      </c>
      <c r="N34" s="74" t="str">
        <f>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9">
        <v>1</v>
      </c>
      <c r="P34" s="10"/>
      <c r="Q34" s="11" t="str">
        <f>IF(OR(R34="Preventivo",R34="Detectivo"),"Probabilidad",IF(R34="Correctivo","Impacto",""))</f>
        <v/>
      </c>
      <c r="R34" s="12"/>
      <c r="S34" s="12"/>
      <c r="T34" s="13" t="str">
        <f>IF(AND(R34="Preventivo",S34="Automático"),"50%",IF(AND(R34="Preventivo",S34="Manual"),"40%",IF(AND(R34="Detectivo",S34="Automático"),"40%",IF(AND(R34="Detectivo",S34="Manual"),"30%",IF(AND(R34="Correctivo",S34="Automático"),"35%",IF(AND(R34="Correctivo",S34="Manual"),"25%",""))))))</f>
        <v/>
      </c>
      <c r="U34" s="12"/>
      <c r="V34" s="12"/>
      <c r="W34" s="12"/>
      <c r="X34" s="14" t="str">
        <f>IFERROR(IF(Q34="Probabilidad",(I34-(+I34*T34)),IF(Q34="Impacto",I34,"")),"")</f>
        <v/>
      </c>
      <c r="Y34" s="15" t="str">
        <f>IFERROR(IF(X34="","",IF(X34&lt;=0.2,"Muy Baja",IF(X34&lt;=0.4,"Baja",IF(X34&lt;=0.6,"Media",IF(X34&lt;=0.8,"Alta","Muy Alta"))))),"")</f>
        <v/>
      </c>
      <c r="Z34" s="16" t="str">
        <f>+X34</f>
        <v/>
      </c>
      <c r="AA34" s="15" t="str">
        <f>IFERROR(IF(AB34="","",IF(AB34&lt;=0.2,"Leve",IF(AB34&lt;=0.4,"Menor",IF(AB34&lt;=0.6,"Moderado",IF(AB34&lt;=0.8,"Mayor","Catastrófico"))))),"")</f>
        <v/>
      </c>
      <c r="AB34" s="16" t="str">
        <f>IFERROR(IF(Q34="Impacto",(M34-(+M34*T34)),IF(Q34="Probabilidad",M34,"")),"")</f>
        <v/>
      </c>
      <c r="AC34" s="17" t="str">
        <f>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
      </c>
      <c r="AD34" s="18"/>
      <c r="AE34" s="19"/>
      <c r="AF34" s="21"/>
      <c r="AG34" s="24"/>
      <c r="AH34" s="24"/>
      <c r="AI34" s="19"/>
      <c r="AJ34" s="2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row>
    <row r="35" spans="1:68" ht="151.5" customHeight="1" x14ac:dyDescent="0.3">
      <c r="A35" s="81"/>
      <c r="B35" s="84"/>
      <c r="C35" s="84"/>
      <c r="D35" s="84"/>
      <c r="E35" s="87"/>
      <c r="F35" s="84"/>
      <c r="G35" s="90"/>
      <c r="H35" s="93"/>
      <c r="I35" s="78"/>
      <c r="J35" s="96"/>
      <c r="K35" s="78">
        <f t="shared" ref="K35:K39" ca="1" si="31">IF(NOT(ISERROR(MATCH(J35,_xlfn.ANCHORARRAY(E46),0))),I48&amp;"Por favor no seleccionar los criterios de impacto",J35)</f>
        <v>0</v>
      </c>
      <c r="L35" s="93"/>
      <c r="M35" s="78"/>
      <c r="N35" s="75"/>
      <c r="O35" s="9">
        <v>2</v>
      </c>
      <c r="P35" s="10"/>
      <c r="Q35" s="11" t="str">
        <f>IF(OR(R35="Preventivo",R35="Detectivo"),"Probabilidad",IF(R35="Correctivo","Impacto",""))</f>
        <v/>
      </c>
      <c r="R35" s="12"/>
      <c r="S35" s="12"/>
      <c r="T35" s="13" t="str">
        <f t="shared" ref="T35:T39" si="32">IF(AND(R35="Preventivo",S35="Automático"),"50%",IF(AND(R35="Preventivo",S35="Manual"),"40%",IF(AND(R35="Detectivo",S35="Automático"),"40%",IF(AND(R35="Detectivo",S35="Manual"),"30%",IF(AND(R35="Correctivo",S35="Automático"),"35%",IF(AND(R35="Correctivo",S35="Manual"),"25%",""))))))</f>
        <v/>
      </c>
      <c r="U35" s="12"/>
      <c r="V35" s="12"/>
      <c r="W35" s="12"/>
      <c r="X35" s="14" t="str">
        <f>IFERROR(IF(AND(Q34="Probabilidad",Q35="Probabilidad"),(Z34-(+Z34*T35)),IF(Q35="Probabilidad",(I34-(+I34*T35)),IF(Q35="Impacto",Z34,""))),"")</f>
        <v/>
      </c>
      <c r="Y35" s="15" t="str">
        <f t="shared" si="1"/>
        <v/>
      </c>
      <c r="Z35" s="16" t="str">
        <f t="shared" ref="Z35:Z39" si="33">+X35</f>
        <v/>
      </c>
      <c r="AA35" s="15" t="str">
        <f t="shared" si="3"/>
        <v/>
      </c>
      <c r="AB35" s="16" t="str">
        <f>IFERROR(IF(AND(Q34="Impacto",Q35="Impacto"),(AB28-(+AB28*T35)),IF(Q35="Impacto",($M$34-(+$M$34*T35)),IF(Q35="Probabilidad",AB28,""))),"")</f>
        <v/>
      </c>
      <c r="AC35" s="17" t="str">
        <f t="shared" ref="AC35:AC36" si="34">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
      </c>
      <c r="AD35" s="18"/>
      <c r="AE35" s="19"/>
      <c r="AF35" s="21"/>
      <c r="AG35" s="24"/>
      <c r="AH35" s="24"/>
      <c r="AI35" s="19"/>
      <c r="AJ35" s="2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row>
    <row r="36" spans="1:68" ht="151.5" customHeight="1" x14ac:dyDescent="0.3">
      <c r="A36" s="81"/>
      <c r="B36" s="84"/>
      <c r="C36" s="84"/>
      <c r="D36" s="84"/>
      <c r="E36" s="87"/>
      <c r="F36" s="84"/>
      <c r="G36" s="90"/>
      <c r="H36" s="93"/>
      <c r="I36" s="78"/>
      <c r="J36" s="96"/>
      <c r="K36" s="78">
        <f t="shared" ca="1" si="31"/>
        <v>0</v>
      </c>
      <c r="L36" s="93"/>
      <c r="M36" s="78"/>
      <c r="N36" s="75"/>
      <c r="O36" s="9">
        <v>3</v>
      </c>
      <c r="P36" s="25"/>
      <c r="Q36" s="11" t="str">
        <f>IF(OR(R36="Preventivo",R36="Detectivo"),"Probabilidad",IF(R36="Correctivo","Impacto",""))</f>
        <v/>
      </c>
      <c r="R36" s="12"/>
      <c r="S36" s="12"/>
      <c r="T36" s="13" t="str">
        <f t="shared" si="32"/>
        <v/>
      </c>
      <c r="U36" s="12"/>
      <c r="V36" s="12"/>
      <c r="W36" s="12"/>
      <c r="X36" s="14" t="str">
        <f>IFERROR(IF(AND(Q35="Probabilidad",Q36="Probabilidad"),(Z35-(+Z35*T36)),IF(AND(Q35="Impacto",Q36="Probabilidad"),(Z34-(+Z34*T36)),IF(Q36="Impacto",Z35,""))),"")</f>
        <v/>
      </c>
      <c r="Y36" s="15" t="str">
        <f t="shared" si="1"/>
        <v/>
      </c>
      <c r="Z36" s="16" t="str">
        <f t="shared" si="33"/>
        <v/>
      </c>
      <c r="AA36" s="15" t="str">
        <f t="shared" si="3"/>
        <v/>
      </c>
      <c r="AB36" s="16" t="str">
        <f>IFERROR(IF(AND(Q35="Impacto",Q36="Impacto"),(AB35-(+AB35*T36)),IF(AND(Q35="Probabilidad",Q36="Impacto"),(AB34-(+AB34*T36)),IF(Q36="Probabilidad",AB35,""))),"")</f>
        <v/>
      </c>
      <c r="AC36" s="17" t="str">
        <f t="shared" si="34"/>
        <v/>
      </c>
      <c r="AD36" s="18"/>
      <c r="AE36" s="19"/>
      <c r="AF36" s="21"/>
      <c r="AG36" s="24"/>
      <c r="AH36" s="24"/>
      <c r="AI36" s="19"/>
      <c r="AJ36" s="2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row>
    <row r="37" spans="1:68" ht="151.5" customHeight="1" x14ac:dyDescent="0.3">
      <c r="A37" s="81"/>
      <c r="B37" s="84"/>
      <c r="C37" s="84"/>
      <c r="D37" s="84"/>
      <c r="E37" s="87"/>
      <c r="F37" s="84"/>
      <c r="G37" s="90"/>
      <c r="H37" s="93"/>
      <c r="I37" s="78"/>
      <c r="J37" s="96"/>
      <c r="K37" s="78">
        <f t="shared" ca="1" si="31"/>
        <v>0</v>
      </c>
      <c r="L37" s="93"/>
      <c r="M37" s="78"/>
      <c r="N37" s="75"/>
      <c r="O37" s="9">
        <v>4</v>
      </c>
      <c r="P37" s="10"/>
      <c r="Q37" s="11" t="str">
        <f t="shared" ref="Q37:Q39" si="35">IF(OR(R37="Preventivo",R37="Detectivo"),"Probabilidad",IF(R37="Correctivo","Impacto",""))</f>
        <v/>
      </c>
      <c r="R37" s="12"/>
      <c r="S37" s="12"/>
      <c r="T37" s="13" t="str">
        <f t="shared" si="32"/>
        <v/>
      </c>
      <c r="U37" s="12"/>
      <c r="V37" s="12"/>
      <c r="W37" s="12"/>
      <c r="X37" s="14" t="str">
        <f t="shared" ref="X37:X39" si="36">IFERROR(IF(AND(Q36="Probabilidad",Q37="Probabilidad"),(Z36-(+Z36*T37)),IF(AND(Q36="Impacto",Q37="Probabilidad"),(Z35-(+Z35*T37)),IF(Q37="Impacto",Z36,""))),"")</f>
        <v/>
      </c>
      <c r="Y37" s="15" t="str">
        <f t="shared" si="1"/>
        <v/>
      </c>
      <c r="Z37" s="16" t="str">
        <f t="shared" si="33"/>
        <v/>
      </c>
      <c r="AA37" s="15" t="str">
        <f t="shared" si="3"/>
        <v/>
      </c>
      <c r="AB37" s="16" t="str">
        <f t="shared" ref="AB37:AB39" si="37">IFERROR(IF(AND(Q36="Impacto",Q37="Impacto"),(AB36-(+AB36*T37)),IF(AND(Q36="Probabilidad",Q37="Impacto"),(AB35-(+AB35*T37)),IF(Q37="Probabilidad",AB36,""))),"")</f>
        <v/>
      </c>
      <c r="AC37" s="17" t="str">
        <f>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
      </c>
      <c r="AD37" s="18"/>
      <c r="AE37" s="19"/>
      <c r="AF37" s="21"/>
      <c r="AG37" s="24"/>
      <c r="AH37" s="24"/>
      <c r="AI37" s="19"/>
      <c r="AJ37" s="2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row>
    <row r="38" spans="1:68" ht="151.5" customHeight="1" x14ac:dyDescent="0.3">
      <c r="A38" s="81"/>
      <c r="B38" s="84"/>
      <c r="C38" s="84"/>
      <c r="D38" s="84"/>
      <c r="E38" s="87"/>
      <c r="F38" s="84"/>
      <c r="G38" s="90"/>
      <c r="H38" s="93"/>
      <c r="I38" s="78"/>
      <c r="J38" s="96"/>
      <c r="K38" s="78">
        <f t="shared" ca="1" si="31"/>
        <v>0</v>
      </c>
      <c r="L38" s="93"/>
      <c r="M38" s="78"/>
      <c r="N38" s="75"/>
      <c r="O38" s="9">
        <v>5</v>
      </c>
      <c r="P38" s="10"/>
      <c r="Q38" s="11" t="str">
        <f t="shared" si="35"/>
        <v/>
      </c>
      <c r="R38" s="12"/>
      <c r="S38" s="12"/>
      <c r="T38" s="13" t="str">
        <f t="shared" si="32"/>
        <v/>
      </c>
      <c r="U38" s="12"/>
      <c r="V38" s="12"/>
      <c r="W38" s="12"/>
      <c r="X38" s="14" t="str">
        <f t="shared" si="36"/>
        <v/>
      </c>
      <c r="Y38" s="15" t="str">
        <f t="shared" si="1"/>
        <v/>
      </c>
      <c r="Z38" s="16" t="str">
        <f t="shared" si="33"/>
        <v/>
      </c>
      <c r="AA38" s="15" t="str">
        <f t="shared" si="3"/>
        <v/>
      </c>
      <c r="AB38" s="16" t="str">
        <f t="shared" si="37"/>
        <v/>
      </c>
      <c r="AC38" s="17" t="str">
        <f t="shared" ref="AC38:AC39" si="38">IFERROR(IF(OR(AND(Y38="Muy Baja",AA38="Leve"),AND(Y38="Muy Baja",AA38="Menor"),AND(Y38="Baja",AA38="Leve")),"Bajo",IF(OR(AND(Y38="Muy baja",AA38="Moderado"),AND(Y38="Baja",AA38="Menor"),AND(Y38="Baja",AA38="Moderado"),AND(Y38="Media",AA38="Leve"),AND(Y38="Media",AA38="Menor"),AND(Y38="Media",AA38="Moderado"),AND(Y38="Alta",AA38="Leve"),AND(Y38="Alta",AA38="Menor")),"Moderado",IF(OR(AND(Y38="Muy Baja",AA38="Mayor"),AND(Y38="Baja",AA38="Mayor"),AND(Y38="Media",AA38="Mayor"),AND(Y38="Alta",AA38="Moderado"),AND(Y38="Alta",AA38="Mayor"),AND(Y38="Muy Alta",AA38="Leve"),AND(Y38="Muy Alta",AA38="Menor"),AND(Y38="Muy Alta",AA38="Moderado"),AND(Y38="Muy Alta",AA38="Mayor")),"Alto",IF(OR(AND(Y38="Muy Baja",AA38="Catastrófico"),AND(Y38="Baja",AA38="Catastrófico"),AND(Y38="Media",AA38="Catastrófico"),AND(Y38="Alta",AA38="Catastrófico"),AND(Y38="Muy Alta",AA38="Catastrófico")),"Extremo","")))),"")</f>
        <v/>
      </c>
      <c r="AD38" s="18"/>
      <c r="AE38" s="19"/>
      <c r="AF38" s="21"/>
      <c r="AG38" s="24"/>
      <c r="AH38" s="24"/>
      <c r="AI38" s="19"/>
      <c r="AJ38" s="2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row>
    <row r="39" spans="1:68" ht="151.5" customHeight="1" x14ac:dyDescent="0.3">
      <c r="A39" s="82"/>
      <c r="B39" s="85"/>
      <c r="C39" s="85"/>
      <c r="D39" s="85"/>
      <c r="E39" s="88"/>
      <c r="F39" s="85"/>
      <c r="G39" s="91"/>
      <c r="H39" s="94"/>
      <c r="I39" s="79"/>
      <c r="J39" s="97"/>
      <c r="K39" s="79">
        <f t="shared" ca="1" si="31"/>
        <v>0</v>
      </c>
      <c r="L39" s="94"/>
      <c r="M39" s="79"/>
      <c r="N39" s="76"/>
      <c r="O39" s="9">
        <v>6</v>
      </c>
      <c r="P39" s="10"/>
      <c r="Q39" s="11" t="str">
        <f t="shared" si="35"/>
        <v/>
      </c>
      <c r="R39" s="12"/>
      <c r="S39" s="12"/>
      <c r="T39" s="13" t="str">
        <f t="shared" si="32"/>
        <v/>
      </c>
      <c r="U39" s="12"/>
      <c r="V39" s="12"/>
      <c r="W39" s="12"/>
      <c r="X39" s="14" t="str">
        <f t="shared" si="36"/>
        <v/>
      </c>
      <c r="Y39" s="15" t="str">
        <f t="shared" si="1"/>
        <v/>
      </c>
      <c r="Z39" s="16" t="str">
        <f t="shared" si="33"/>
        <v/>
      </c>
      <c r="AA39" s="15" t="str">
        <f t="shared" si="3"/>
        <v/>
      </c>
      <c r="AB39" s="16" t="str">
        <f t="shared" si="37"/>
        <v/>
      </c>
      <c r="AC39" s="17" t="str">
        <f t="shared" si="38"/>
        <v/>
      </c>
      <c r="AD39" s="18"/>
      <c r="AE39" s="19"/>
      <c r="AF39" s="21"/>
      <c r="AG39" s="24"/>
      <c r="AH39" s="24"/>
      <c r="AI39" s="19"/>
      <c r="AJ39" s="2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row>
    <row r="40" spans="1:68" ht="151.5" customHeight="1" x14ac:dyDescent="0.3">
      <c r="A40" s="80">
        <v>6</v>
      </c>
      <c r="B40" s="83"/>
      <c r="C40" s="83"/>
      <c r="D40" s="83"/>
      <c r="E40" s="86"/>
      <c r="F40" s="83"/>
      <c r="G40" s="89"/>
      <c r="H40" s="92" t="str">
        <f>IF(G40&lt;=0,"",IF(G40&lt;=2,"Muy Baja",IF(G40&lt;=24,"Baja",IF(G40&lt;=500,"Media",IF(G40&lt;=5000,"Alta","Muy Alta")))))</f>
        <v/>
      </c>
      <c r="I40" s="77" t="str">
        <f>IF(H40="","",IF(H40="Muy Baja",0.2,IF(H40="Baja",0.4,IF(H40="Media",0.6,IF(H40="Alta",0.8,IF(H40="Muy Alta",1,))))))</f>
        <v/>
      </c>
      <c r="J40" s="95"/>
      <c r="K40" s="77">
        <f>IF(NOT(ISERROR(MATCH(J40,'[14]Tabla Impacto'!$B$221:$B$223,0))),'[14]Tabla Impacto'!$F$223&amp;"Por favor no seleccionar los criterios de impacto(Afectación Económica o presupuestal y Pérdida Reputacional)",J40)</f>
        <v>0</v>
      </c>
      <c r="L40" s="92" t="str">
        <f>IF(OR(K40='[14]Tabla Impacto'!$C$11,K40='[14]Tabla Impacto'!$D$11),"Leve",IF(OR(K40='[14]Tabla Impacto'!$C$12,K40='[14]Tabla Impacto'!$D$12),"Menor",IF(OR(K40='[14]Tabla Impacto'!$C$13,K40='[14]Tabla Impacto'!$D$13),"Moderado",IF(OR(K40='[14]Tabla Impacto'!$C$14,K40='[14]Tabla Impacto'!$D$14),"Mayor",IF(OR(K40='[14]Tabla Impacto'!$C$15,K40='[14]Tabla Impacto'!$D$15),"Catastrófico","")))))</f>
        <v/>
      </c>
      <c r="M40" s="77" t="str">
        <f>IF(L40="","",IF(L40="Leve",0.2,IF(L40="Menor",0.4,IF(L40="Moderado",0.6,IF(L40="Mayor",0.8,IF(L40="Catastrófico",1,))))))</f>
        <v/>
      </c>
      <c r="N40" s="74" t="str">
        <f>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9">
        <v>1</v>
      </c>
      <c r="P40" s="10"/>
      <c r="Q40" s="11" t="str">
        <f>IF(OR(R40="Preventivo",R40="Detectivo"),"Probabilidad",IF(R40="Correctivo","Impacto",""))</f>
        <v/>
      </c>
      <c r="R40" s="12"/>
      <c r="S40" s="12"/>
      <c r="T40" s="13" t="str">
        <f>IF(AND(R40="Preventivo",S40="Automático"),"50%",IF(AND(R40="Preventivo",S40="Manual"),"40%",IF(AND(R40="Detectivo",S40="Automático"),"40%",IF(AND(R40="Detectivo",S40="Manual"),"30%",IF(AND(R40="Correctivo",S40="Automático"),"35%",IF(AND(R40="Correctivo",S40="Manual"),"25%",""))))))</f>
        <v/>
      </c>
      <c r="U40" s="12"/>
      <c r="V40" s="12"/>
      <c r="W40" s="12"/>
      <c r="X40" s="14" t="str">
        <f>IFERROR(IF(Q40="Probabilidad",(I40-(+I40*T40)),IF(Q40="Impacto",I40,"")),"")</f>
        <v/>
      </c>
      <c r="Y40" s="15" t="str">
        <f>IFERROR(IF(X40="","",IF(X40&lt;=0.2,"Muy Baja",IF(X40&lt;=0.4,"Baja",IF(X40&lt;=0.6,"Media",IF(X40&lt;=0.8,"Alta","Muy Alta"))))),"")</f>
        <v/>
      </c>
      <c r="Z40" s="16" t="str">
        <f>+X40</f>
        <v/>
      </c>
      <c r="AA40" s="15" t="str">
        <f>IFERROR(IF(AB40="","",IF(AB40&lt;=0.2,"Leve",IF(AB40&lt;=0.4,"Menor",IF(AB40&lt;=0.6,"Moderado",IF(AB40&lt;=0.8,"Mayor","Catastrófico"))))),"")</f>
        <v/>
      </c>
      <c r="AB40" s="16" t="str">
        <f>IFERROR(IF(Q40="Impacto",(M40-(+M40*T40)),IF(Q40="Probabilidad",M40,"")),"")</f>
        <v/>
      </c>
      <c r="AC40" s="17" t="str">
        <f>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18"/>
      <c r="AE40" s="19"/>
      <c r="AF40" s="21"/>
      <c r="AG40" s="24"/>
      <c r="AH40" s="24"/>
      <c r="AI40" s="19"/>
      <c r="AJ40" s="2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row>
    <row r="41" spans="1:68" ht="151.5" customHeight="1" x14ac:dyDescent="0.3">
      <c r="A41" s="81"/>
      <c r="B41" s="84"/>
      <c r="C41" s="84"/>
      <c r="D41" s="84"/>
      <c r="E41" s="87"/>
      <c r="F41" s="84"/>
      <c r="G41" s="90"/>
      <c r="H41" s="93"/>
      <c r="I41" s="78"/>
      <c r="J41" s="96"/>
      <c r="K41" s="78">
        <f t="shared" ref="K41:K45" ca="1" si="39">IF(NOT(ISERROR(MATCH(J41,_xlfn.ANCHORARRAY(E52),0))),I54&amp;"Por favor no seleccionar los criterios de impacto",J41)</f>
        <v>0</v>
      </c>
      <c r="L41" s="93"/>
      <c r="M41" s="78"/>
      <c r="N41" s="75"/>
      <c r="O41" s="9">
        <v>2</v>
      </c>
      <c r="P41" s="10"/>
      <c r="Q41" s="11" t="str">
        <f>IF(OR(R41="Preventivo",R41="Detectivo"),"Probabilidad",IF(R41="Correctivo","Impacto",""))</f>
        <v/>
      </c>
      <c r="R41" s="12"/>
      <c r="S41" s="12"/>
      <c r="T41" s="13" t="str">
        <f t="shared" ref="T41:T45" si="40">IF(AND(R41="Preventivo",S41="Automático"),"50%",IF(AND(R41="Preventivo",S41="Manual"),"40%",IF(AND(R41="Detectivo",S41="Automático"),"40%",IF(AND(R41="Detectivo",S41="Manual"),"30%",IF(AND(R41="Correctivo",S41="Automático"),"35%",IF(AND(R41="Correctivo",S41="Manual"),"25%",""))))))</f>
        <v/>
      </c>
      <c r="U41" s="12"/>
      <c r="V41" s="12"/>
      <c r="W41" s="12"/>
      <c r="X41" s="14" t="str">
        <f>IFERROR(IF(AND(Q40="Probabilidad",Q41="Probabilidad"),(Z40-(+Z40*T41)),IF(Q41="Probabilidad",(I40-(+I40*T41)),IF(Q41="Impacto",Z40,""))),"")</f>
        <v/>
      </c>
      <c r="Y41" s="15" t="str">
        <f t="shared" si="1"/>
        <v/>
      </c>
      <c r="Z41" s="16" t="str">
        <f t="shared" ref="Z41:Z45" si="41">+X41</f>
        <v/>
      </c>
      <c r="AA41" s="15" t="str">
        <f t="shared" si="3"/>
        <v/>
      </c>
      <c r="AB41" s="16" t="str">
        <f>IFERROR(IF(AND(Q40="Impacto",Q41="Impacto"),(AB34-(+AB34*T41)),IF(Q41="Impacto",($M$40-(+$M$40*T41)),IF(Q41="Probabilidad",AB34,""))),"")</f>
        <v/>
      </c>
      <c r="AC41" s="17" t="str">
        <f t="shared" ref="AC41:AC42" si="42">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
      </c>
      <c r="AD41" s="18"/>
      <c r="AE41" s="19"/>
      <c r="AF41" s="21"/>
      <c r="AG41" s="24"/>
      <c r="AH41" s="24"/>
      <c r="AI41" s="19"/>
      <c r="AJ41" s="2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row>
    <row r="42" spans="1:68" ht="151.5" customHeight="1" x14ac:dyDescent="0.3">
      <c r="A42" s="81"/>
      <c r="B42" s="84"/>
      <c r="C42" s="84"/>
      <c r="D42" s="84"/>
      <c r="E42" s="87"/>
      <c r="F42" s="84"/>
      <c r="G42" s="90"/>
      <c r="H42" s="93"/>
      <c r="I42" s="78"/>
      <c r="J42" s="96"/>
      <c r="K42" s="78">
        <f t="shared" ca="1" si="39"/>
        <v>0</v>
      </c>
      <c r="L42" s="93"/>
      <c r="M42" s="78"/>
      <c r="N42" s="75"/>
      <c r="O42" s="9">
        <v>3</v>
      </c>
      <c r="P42" s="25"/>
      <c r="Q42" s="11" t="str">
        <f>IF(OR(R42="Preventivo",R42="Detectivo"),"Probabilidad",IF(R42="Correctivo","Impacto",""))</f>
        <v/>
      </c>
      <c r="R42" s="12"/>
      <c r="S42" s="12"/>
      <c r="T42" s="13" t="str">
        <f t="shared" si="40"/>
        <v/>
      </c>
      <c r="U42" s="12"/>
      <c r="V42" s="12"/>
      <c r="W42" s="12"/>
      <c r="X42" s="14" t="str">
        <f>IFERROR(IF(AND(Q41="Probabilidad",Q42="Probabilidad"),(Z41-(+Z41*T42)),IF(AND(Q41="Impacto",Q42="Probabilidad"),(Z40-(+Z40*T42)),IF(Q42="Impacto",Z41,""))),"")</f>
        <v/>
      </c>
      <c r="Y42" s="15" t="str">
        <f t="shared" si="1"/>
        <v/>
      </c>
      <c r="Z42" s="16" t="str">
        <f t="shared" si="41"/>
        <v/>
      </c>
      <c r="AA42" s="15" t="str">
        <f t="shared" si="3"/>
        <v/>
      </c>
      <c r="AB42" s="16" t="str">
        <f>IFERROR(IF(AND(Q41="Impacto",Q42="Impacto"),(AB41-(+AB41*T42)),IF(AND(Q41="Probabilidad",Q42="Impacto"),(AB40-(+AB40*T42)),IF(Q42="Probabilidad",AB41,""))),"")</f>
        <v/>
      </c>
      <c r="AC42" s="17" t="str">
        <f t="shared" si="42"/>
        <v/>
      </c>
      <c r="AD42" s="18"/>
      <c r="AE42" s="19"/>
      <c r="AF42" s="21"/>
      <c r="AG42" s="24"/>
      <c r="AH42" s="24"/>
      <c r="AI42" s="19"/>
      <c r="AJ42" s="2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row>
    <row r="43" spans="1:68" ht="151.5" customHeight="1" x14ac:dyDescent="0.3">
      <c r="A43" s="81"/>
      <c r="B43" s="84"/>
      <c r="C43" s="84"/>
      <c r="D43" s="84"/>
      <c r="E43" s="87"/>
      <c r="F43" s="84"/>
      <c r="G43" s="90"/>
      <c r="H43" s="93"/>
      <c r="I43" s="78"/>
      <c r="J43" s="96"/>
      <c r="K43" s="78">
        <f t="shared" ca="1" si="39"/>
        <v>0</v>
      </c>
      <c r="L43" s="93"/>
      <c r="M43" s="78"/>
      <c r="N43" s="75"/>
      <c r="O43" s="9">
        <v>4</v>
      </c>
      <c r="P43" s="10"/>
      <c r="Q43" s="11" t="str">
        <f t="shared" ref="Q43:Q45" si="43">IF(OR(R43="Preventivo",R43="Detectivo"),"Probabilidad",IF(R43="Correctivo","Impacto",""))</f>
        <v/>
      </c>
      <c r="R43" s="12"/>
      <c r="S43" s="12"/>
      <c r="T43" s="13" t="str">
        <f t="shared" si="40"/>
        <v/>
      </c>
      <c r="U43" s="12"/>
      <c r="V43" s="12"/>
      <c r="W43" s="12"/>
      <c r="X43" s="14" t="str">
        <f t="shared" ref="X43:X45" si="44">IFERROR(IF(AND(Q42="Probabilidad",Q43="Probabilidad"),(Z42-(+Z42*T43)),IF(AND(Q42="Impacto",Q43="Probabilidad"),(Z41-(+Z41*T43)),IF(Q43="Impacto",Z42,""))),"")</f>
        <v/>
      </c>
      <c r="Y43" s="15" t="str">
        <f t="shared" si="1"/>
        <v/>
      </c>
      <c r="Z43" s="16" t="str">
        <f t="shared" si="41"/>
        <v/>
      </c>
      <c r="AA43" s="15" t="str">
        <f t="shared" si="3"/>
        <v/>
      </c>
      <c r="AB43" s="16" t="str">
        <f t="shared" ref="AB43:AB45" si="45">IFERROR(IF(AND(Q42="Impacto",Q43="Impacto"),(AB42-(+AB42*T43)),IF(AND(Q42="Probabilidad",Q43="Impacto"),(AB41-(+AB41*T43)),IF(Q43="Probabilidad",AB42,""))),"")</f>
        <v/>
      </c>
      <c r="AC43" s="17" t="str">
        <f>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
      </c>
      <c r="AD43" s="18"/>
      <c r="AE43" s="19"/>
      <c r="AF43" s="21"/>
      <c r="AG43" s="24"/>
      <c r="AH43" s="24"/>
      <c r="AI43" s="19"/>
      <c r="AJ43" s="2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row>
    <row r="44" spans="1:68" ht="151.5" customHeight="1" x14ac:dyDescent="0.3">
      <c r="A44" s="81"/>
      <c r="B44" s="84"/>
      <c r="C44" s="84"/>
      <c r="D44" s="84"/>
      <c r="E44" s="87"/>
      <c r="F44" s="84"/>
      <c r="G44" s="90"/>
      <c r="H44" s="93"/>
      <c r="I44" s="78"/>
      <c r="J44" s="96"/>
      <c r="K44" s="78">
        <f t="shared" ca="1" si="39"/>
        <v>0</v>
      </c>
      <c r="L44" s="93"/>
      <c r="M44" s="78"/>
      <c r="N44" s="75"/>
      <c r="O44" s="9">
        <v>5</v>
      </c>
      <c r="P44" s="10"/>
      <c r="Q44" s="11" t="str">
        <f t="shared" si="43"/>
        <v/>
      </c>
      <c r="R44" s="12"/>
      <c r="S44" s="12"/>
      <c r="T44" s="13" t="str">
        <f t="shared" si="40"/>
        <v/>
      </c>
      <c r="U44" s="12"/>
      <c r="V44" s="12"/>
      <c r="W44" s="12"/>
      <c r="X44" s="14" t="str">
        <f t="shared" si="44"/>
        <v/>
      </c>
      <c r="Y44" s="15" t="str">
        <f t="shared" si="1"/>
        <v/>
      </c>
      <c r="Z44" s="16" t="str">
        <f t="shared" si="41"/>
        <v/>
      </c>
      <c r="AA44" s="15" t="str">
        <f t="shared" si="3"/>
        <v/>
      </c>
      <c r="AB44" s="16" t="str">
        <f t="shared" si="45"/>
        <v/>
      </c>
      <c r="AC44" s="17" t="str">
        <f t="shared" ref="AC44" si="46">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18"/>
      <c r="AE44" s="19"/>
      <c r="AF44" s="21"/>
      <c r="AG44" s="24"/>
      <c r="AH44" s="24"/>
      <c r="AI44" s="19"/>
      <c r="AJ44" s="2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row>
    <row r="45" spans="1:68" ht="151.5" customHeight="1" x14ac:dyDescent="0.3">
      <c r="A45" s="82"/>
      <c r="B45" s="85"/>
      <c r="C45" s="85"/>
      <c r="D45" s="85"/>
      <c r="E45" s="88"/>
      <c r="F45" s="85"/>
      <c r="G45" s="91"/>
      <c r="H45" s="94"/>
      <c r="I45" s="79"/>
      <c r="J45" s="97"/>
      <c r="K45" s="79">
        <f t="shared" ca="1" si="39"/>
        <v>0</v>
      </c>
      <c r="L45" s="94"/>
      <c r="M45" s="79"/>
      <c r="N45" s="76"/>
      <c r="O45" s="9">
        <v>6</v>
      </c>
      <c r="P45" s="10"/>
      <c r="Q45" s="11" t="str">
        <f t="shared" si="43"/>
        <v/>
      </c>
      <c r="R45" s="12"/>
      <c r="S45" s="12"/>
      <c r="T45" s="13" t="str">
        <f t="shared" si="40"/>
        <v/>
      </c>
      <c r="U45" s="12"/>
      <c r="V45" s="12"/>
      <c r="W45" s="12"/>
      <c r="X45" s="14" t="str">
        <f t="shared" si="44"/>
        <v/>
      </c>
      <c r="Y45" s="15" t="str">
        <f t="shared" si="1"/>
        <v/>
      </c>
      <c r="Z45" s="16" t="str">
        <f t="shared" si="41"/>
        <v/>
      </c>
      <c r="AA45" s="15" t="str">
        <f>IFERROR(IF(AB45="","",IF(AB45&lt;=0.2,"Leve",IF(AB45&lt;=0.4,"Menor",IF(AB45&lt;=0.6,"Moderado",IF(AB45&lt;=0.8,"Mayor","Catastrófico"))))),"")</f>
        <v/>
      </c>
      <c r="AB45" s="16" t="str">
        <f t="shared" si="45"/>
        <v/>
      </c>
      <c r="AC45" s="17" t="str">
        <f>IFERROR(IF(OR(AND(Y45="Muy Baja",AA45="Leve"),AND(Y45="Muy Baja",AA45="Menor"),AND(Y45="Baja",AA45="Leve")),"Bajo",IF(OR(AND(Y45="Muy baja",AA45="Moderado"),AND(Y45="Baja",AA45="Menor"),AND(Y45="Baja",AA45="Moderado"),AND(Y45="Media",AA45="Leve"),AND(Y45="Media",AA45="Menor"),AND(Y45="Media",AA45="Moderado"),AND(Y45="Alta",AA45="Leve"),AND(Y45="Alta",AA45="Menor")),"Moderado",IF(OR(AND(Y45="Muy Baja",AA45="Mayor"),AND(Y45="Baja",AA45="Mayor"),AND(Y45="Media",AA45="Mayor"),AND(Y45="Alta",AA45="Moderado"),AND(Y45="Alta",AA45="Mayor"),AND(Y45="Muy Alta",AA45="Leve"),AND(Y45="Muy Alta",AA45="Menor"),AND(Y45="Muy Alta",AA45="Moderado"),AND(Y45="Muy Alta",AA45="Mayor")),"Alto",IF(OR(AND(Y45="Muy Baja",AA45="Catastrófico"),AND(Y45="Baja",AA45="Catastrófico"),AND(Y45="Media",AA45="Catastrófico"),AND(Y45="Alta",AA45="Catastrófico"),AND(Y45="Muy Alta",AA45="Catastrófico")),"Extremo","")))),"")</f>
        <v/>
      </c>
      <c r="AD45" s="18"/>
      <c r="AE45" s="19"/>
      <c r="AF45" s="21"/>
      <c r="AG45" s="24"/>
      <c r="AH45" s="24"/>
      <c r="AI45" s="19"/>
      <c r="AJ45" s="2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row>
    <row r="46" spans="1:68" ht="151.5" customHeight="1" x14ac:dyDescent="0.3">
      <c r="A46" s="80">
        <v>7</v>
      </c>
      <c r="B46" s="83"/>
      <c r="C46" s="83"/>
      <c r="D46" s="83"/>
      <c r="E46" s="86"/>
      <c r="F46" s="83"/>
      <c r="G46" s="89"/>
      <c r="H46" s="92" t="str">
        <f>IF(G46&lt;=0,"",IF(G46&lt;=2,"Muy Baja",IF(G46&lt;=24,"Baja",IF(G46&lt;=500,"Media",IF(G46&lt;=5000,"Alta","Muy Alta")))))</f>
        <v/>
      </c>
      <c r="I46" s="77" t="str">
        <f>IF(H46="","",IF(H46="Muy Baja",0.2,IF(H46="Baja",0.4,IF(H46="Media",0.6,IF(H46="Alta",0.8,IF(H46="Muy Alta",1,))))))</f>
        <v/>
      </c>
      <c r="J46" s="95"/>
      <c r="K46" s="77">
        <f>IF(NOT(ISERROR(MATCH(J46,'[14]Tabla Impacto'!$B$221:$B$223,0))),'[14]Tabla Impacto'!$F$223&amp;"Por favor no seleccionar los criterios de impacto(Afectación Económica o presupuestal y Pérdida Reputacional)",J46)</f>
        <v>0</v>
      </c>
      <c r="L46" s="92" t="str">
        <f>IF(OR(K46='[14]Tabla Impacto'!$C$11,K46='[14]Tabla Impacto'!$D$11),"Leve",IF(OR(K46='[14]Tabla Impacto'!$C$12,K46='[14]Tabla Impacto'!$D$12),"Menor",IF(OR(K46='[14]Tabla Impacto'!$C$13,K46='[14]Tabla Impacto'!$D$13),"Moderado",IF(OR(K46='[14]Tabla Impacto'!$C$14,K46='[14]Tabla Impacto'!$D$14),"Mayor",IF(OR(K46='[14]Tabla Impacto'!$C$15,K46='[14]Tabla Impacto'!$D$15),"Catastrófico","")))))</f>
        <v/>
      </c>
      <c r="M46" s="77" t="str">
        <f>IF(L46="","",IF(L46="Leve",0.2,IF(L46="Menor",0.4,IF(L46="Moderado",0.6,IF(L46="Mayor",0.8,IF(L46="Catastrófico",1,))))))</f>
        <v/>
      </c>
      <c r="N46" s="74" t="str">
        <f>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9">
        <v>1</v>
      </c>
      <c r="P46" s="10"/>
      <c r="Q46" s="11" t="str">
        <f>IF(OR(R46="Preventivo",R46="Detectivo"),"Probabilidad",IF(R46="Correctivo","Impacto",""))</f>
        <v/>
      </c>
      <c r="R46" s="12"/>
      <c r="S46" s="12"/>
      <c r="T46" s="13" t="str">
        <f>IF(AND(R46="Preventivo",S46="Automático"),"50%",IF(AND(R46="Preventivo",S46="Manual"),"40%",IF(AND(R46="Detectivo",S46="Automático"),"40%",IF(AND(R46="Detectivo",S46="Manual"),"30%",IF(AND(R46="Correctivo",S46="Automático"),"35%",IF(AND(R46="Correctivo",S46="Manual"),"25%",""))))))</f>
        <v/>
      </c>
      <c r="U46" s="12"/>
      <c r="V46" s="12"/>
      <c r="W46" s="12"/>
      <c r="X46" s="14" t="str">
        <f>IFERROR(IF(Q46="Probabilidad",(I46-(+I46*T46)),IF(Q46="Impacto",I46,"")),"")</f>
        <v/>
      </c>
      <c r="Y46" s="15" t="str">
        <f>IFERROR(IF(X46="","",IF(X46&lt;=0.2,"Muy Baja",IF(X46&lt;=0.4,"Baja",IF(X46&lt;=0.6,"Media",IF(X46&lt;=0.8,"Alta","Muy Alta"))))),"")</f>
        <v/>
      </c>
      <c r="Z46" s="16" t="str">
        <f>+X46</f>
        <v/>
      </c>
      <c r="AA46" s="15" t="str">
        <f>IFERROR(IF(AB46="","",IF(AB46&lt;=0.2,"Leve",IF(AB46&lt;=0.4,"Menor",IF(AB46&lt;=0.6,"Moderado",IF(AB46&lt;=0.8,"Mayor","Catastrófico"))))),"")</f>
        <v/>
      </c>
      <c r="AB46" s="16" t="str">
        <f>IFERROR(IF(Q46="Impacto",(M46-(+M46*T46)),IF(Q46="Probabilidad",M46,"")),"")</f>
        <v/>
      </c>
      <c r="AC46" s="17"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18"/>
      <c r="AE46" s="19"/>
      <c r="AF46" s="21"/>
      <c r="AG46" s="24"/>
      <c r="AH46" s="24"/>
      <c r="AI46" s="19"/>
      <c r="AJ46" s="2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row>
    <row r="47" spans="1:68" ht="151.5" customHeight="1" x14ac:dyDescent="0.3">
      <c r="A47" s="81"/>
      <c r="B47" s="84"/>
      <c r="C47" s="84"/>
      <c r="D47" s="84"/>
      <c r="E47" s="87"/>
      <c r="F47" s="84"/>
      <c r="G47" s="90"/>
      <c r="H47" s="93"/>
      <c r="I47" s="78"/>
      <c r="J47" s="96"/>
      <c r="K47" s="78">
        <f t="shared" ref="K47:K51" ca="1" si="47">IF(NOT(ISERROR(MATCH(J47,_xlfn.ANCHORARRAY(E58),0))),I60&amp;"Por favor no seleccionar los criterios de impacto",J47)</f>
        <v>0</v>
      </c>
      <c r="L47" s="93"/>
      <c r="M47" s="78"/>
      <c r="N47" s="75"/>
      <c r="O47" s="9">
        <v>2</v>
      </c>
      <c r="P47" s="10"/>
      <c r="Q47" s="11" t="str">
        <f>IF(OR(R47="Preventivo",R47="Detectivo"),"Probabilidad",IF(R47="Correctivo","Impacto",""))</f>
        <v/>
      </c>
      <c r="R47" s="12"/>
      <c r="S47" s="12"/>
      <c r="T47" s="13" t="str">
        <f t="shared" ref="T47:T51" si="48">IF(AND(R47="Preventivo",S47="Automático"),"50%",IF(AND(R47="Preventivo",S47="Manual"),"40%",IF(AND(R47="Detectivo",S47="Automático"),"40%",IF(AND(R47="Detectivo",S47="Manual"),"30%",IF(AND(R47="Correctivo",S47="Automático"),"35%",IF(AND(R47="Correctivo",S47="Manual"),"25%",""))))))</f>
        <v/>
      </c>
      <c r="U47" s="12"/>
      <c r="V47" s="12"/>
      <c r="W47" s="12"/>
      <c r="X47" s="14" t="str">
        <f>IFERROR(IF(AND(Q46="Probabilidad",Q47="Probabilidad"),(Z46-(+Z46*T47)),IF(Q47="Probabilidad",(I46-(+I46*T47)),IF(Q47="Impacto",Z46,""))),"")</f>
        <v/>
      </c>
      <c r="Y47" s="15" t="str">
        <f t="shared" si="1"/>
        <v/>
      </c>
      <c r="Z47" s="16" t="str">
        <f t="shared" ref="Z47:Z51" si="49">+X47</f>
        <v/>
      </c>
      <c r="AA47" s="15" t="str">
        <f t="shared" si="3"/>
        <v/>
      </c>
      <c r="AB47" s="16" t="str">
        <f>IFERROR(IF(AND(Q46="Impacto",Q47="Impacto"),(AB40-(+AB40*T47)),IF(Q47="Impacto",($M$46-(+$M$46*T47)),IF(Q47="Probabilidad",AB40,""))),"")</f>
        <v/>
      </c>
      <c r="AC47" s="17" t="str">
        <f t="shared" ref="AC47:AC48" si="50">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18"/>
      <c r="AE47" s="19"/>
      <c r="AF47" s="21"/>
      <c r="AG47" s="24"/>
      <c r="AH47" s="24"/>
      <c r="AI47" s="19"/>
      <c r="AJ47" s="2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row>
    <row r="48" spans="1:68" ht="151.5" customHeight="1" x14ac:dyDescent="0.3">
      <c r="A48" s="81"/>
      <c r="B48" s="84"/>
      <c r="C48" s="84"/>
      <c r="D48" s="84"/>
      <c r="E48" s="87"/>
      <c r="F48" s="84"/>
      <c r="G48" s="90"/>
      <c r="H48" s="93"/>
      <c r="I48" s="78"/>
      <c r="J48" s="96"/>
      <c r="K48" s="78">
        <f t="shared" ca="1" si="47"/>
        <v>0</v>
      </c>
      <c r="L48" s="93"/>
      <c r="M48" s="78"/>
      <c r="N48" s="75"/>
      <c r="O48" s="9">
        <v>3</v>
      </c>
      <c r="P48" s="25"/>
      <c r="Q48" s="11" t="str">
        <f>IF(OR(R48="Preventivo",R48="Detectivo"),"Probabilidad",IF(R48="Correctivo","Impacto",""))</f>
        <v/>
      </c>
      <c r="R48" s="12"/>
      <c r="S48" s="12"/>
      <c r="T48" s="13" t="str">
        <f t="shared" si="48"/>
        <v/>
      </c>
      <c r="U48" s="12"/>
      <c r="V48" s="12"/>
      <c r="W48" s="12"/>
      <c r="X48" s="14" t="str">
        <f>IFERROR(IF(AND(Q47="Probabilidad",Q48="Probabilidad"),(Z47-(+Z47*T48)),IF(AND(Q47="Impacto",Q48="Probabilidad"),(Z46-(+Z46*T48)),IF(Q48="Impacto",Z47,""))),"")</f>
        <v/>
      </c>
      <c r="Y48" s="15" t="str">
        <f t="shared" si="1"/>
        <v/>
      </c>
      <c r="Z48" s="16" t="str">
        <f t="shared" si="49"/>
        <v/>
      </c>
      <c r="AA48" s="15" t="str">
        <f t="shared" si="3"/>
        <v/>
      </c>
      <c r="AB48" s="16" t="str">
        <f>IFERROR(IF(AND(Q47="Impacto",Q48="Impacto"),(AB47-(+AB47*T48)),IF(AND(Q47="Probabilidad",Q48="Impacto"),(AB46-(+AB46*T48)),IF(Q48="Probabilidad",AB47,""))),"")</f>
        <v/>
      </c>
      <c r="AC48" s="17" t="str">
        <f t="shared" si="50"/>
        <v/>
      </c>
      <c r="AD48" s="18"/>
      <c r="AE48" s="19"/>
      <c r="AF48" s="21"/>
      <c r="AG48" s="24"/>
      <c r="AH48" s="24"/>
      <c r="AI48" s="19"/>
      <c r="AJ48" s="2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row>
    <row r="49" spans="1:68" ht="151.5" customHeight="1" x14ac:dyDescent="0.3">
      <c r="A49" s="81"/>
      <c r="B49" s="84"/>
      <c r="C49" s="84"/>
      <c r="D49" s="84"/>
      <c r="E49" s="87"/>
      <c r="F49" s="84"/>
      <c r="G49" s="90"/>
      <c r="H49" s="93"/>
      <c r="I49" s="78"/>
      <c r="J49" s="96"/>
      <c r="K49" s="78">
        <f t="shared" ca="1" si="47"/>
        <v>0</v>
      </c>
      <c r="L49" s="93"/>
      <c r="M49" s="78"/>
      <c r="N49" s="75"/>
      <c r="O49" s="9">
        <v>4</v>
      </c>
      <c r="P49" s="10"/>
      <c r="Q49" s="11" t="str">
        <f t="shared" ref="Q49:Q51" si="51">IF(OR(R49="Preventivo",R49="Detectivo"),"Probabilidad",IF(R49="Correctivo","Impacto",""))</f>
        <v/>
      </c>
      <c r="R49" s="12"/>
      <c r="S49" s="12"/>
      <c r="T49" s="13" t="str">
        <f t="shared" si="48"/>
        <v/>
      </c>
      <c r="U49" s="12"/>
      <c r="V49" s="12"/>
      <c r="W49" s="12"/>
      <c r="X49" s="14" t="str">
        <f t="shared" ref="X49:X51" si="52">IFERROR(IF(AND(Q48="Probabilidad",Q49="Probabilidad"),(Z48-(+Z48*T49)),IF(AND(Q48="Impacto",Q49="Probabilidad"),(Z47-(+Z47*T49)),IF(Q49="Impacto",Z48,""))),"")</f>
        <v/>
      </c>
      <c r="Y49" s="15" t="str">
        <f t="shared" si="1"/>
        <v/>
      </c>
      <c r="Z49" s="16" t="str">
        <f t="shared" si="49"/>
        <v/>
      </c>
      <c r="AA49" s="15" t="str">
        <f t="shared" si="3"/>
        <v/>
      </c>
      <c r="AB49" s="16" t="str">
        <f t="shared" ref="AB49:AB51" si="53">IFERROR(IF(AND(Q48="Impacto",Q49="Impacto"),(AB48-(+AB48*T49)),IF(AND(Q48="Probabilidad",Q49="Impacto"),(AB47-(+AB47*T49)),IF(Q49="Probabilidad",AB48,""))),"")</f>
        <v/>
      </c>
      <c r="AC49" s="17" t="str">
        <f>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18"/>
      <c r="AE49" s="19"/>
      <c r="AF49" s="21"/>
      <c r="AG49" s="24"/>
      <c r="AH49" s="24"/>
      <c r="AI49" s="19"/>
      <c r="AJ49" s="2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row>
    <row r="50" spans="1:68" ht="151.5" customHeight="1" x14ac:dyDescent="0.3">
      <c r="A50" s="81"/>
      <c r="B50" s="84"/>
      <c r="C50" s="84"/>
      <c r="D50" s="84"/>
      <c r="E50" s="87"/>
      <c r="F50" s="84"/>
      <c r="G50" s="90"/>
      <c r="H50" s="93"/>
      <c r="I50" s="78"/>
      <c r="J50" s="96"/>
      <c r="K50" s="78">
        <f t="shared" ca="1" si="47"/>
        <v>0</v>
      </c>
      <c r="L50" s="93"/>
      <c r="M50" s="78"/>
      <c r="N50" s="75"/>
      <c r="O50" s="9">
        <v>5</v>
      </c>
      <c r="P50" s="10"/>
      <c r="Q50" s="11" t="str">
        <f t="shared" si="51"/>
        <v/>
      </c>
      <c r="R50" s="12"/>
      <c r="S50" s="12"/>
      <c r="T50" s="13" t="str">
        <f t="shared" si="48"/>
        <v/>
      </c>
      <c r="U50" s="12"/>
      <c r="V50" s="12"/>
      <c r="W50" s="12"/>
      <c r="X50" s="14" t="str">
        <f t="shared" si="52"/>
        <v/>
      </c>
      <c r="Y50" s="15" t="str">
        <f t="shared" si="1"/>
        <v/>
      </c>
      <c r="Z50" s="16" t="str">
        <f t="shared" si="49"/>
        <v/>
      </c>
      <c r="AA50" s="15" t="str">
        <f t="shared" si="3"/>
        <v/>
      </c>
      <c r="AB50" s="16" t="str">
        <f t="shared" si="53"/>
        <v/>
      </c>
      <c r="AC50" s="17" t="str">
        <f t="shared" ref="AC50:AC51" si="54">IFERROR(IF(OR(AND(Y50="Muy Baja",AA50="Leve"),AND(Y50="Muy Baja",AA50="Menor"),AND(Y50="Baja",AA50="Leve")),"Bajo",IF(OR(AND(Y50="Muy baja",AA50="Moderado"),AND(Y50="Baja",AA50="Menor"),AND(Y50="Baja",AA50="Moderado"),AND(Y50="Media",AA50="Leve"),AND(Y50="Media",AA50="Menor"),AND(Y50="Media",AA50="Moderado"),AND(Y50="Alta",AA50="Leve"),AND(Y50="Alta",AA50="Menor")),"Moderado",IF(OR(AND(Y50="Muy Baja",AA50="Mayor"),AND(Y50="Baja",AA50="Mayor"),AND(Y50="Media",AA50="Mayor"),AND(Y50="Alta",AA50="Moderado"),AND(Y50="Alta",AA50="Mayor"),AND(Y50="Muy Alta",AA50="Leve"),AND(Y50="Muy Alta",AA50="Menor"),AND(Y50="Muy Alta",AA50="Moderado"),AND(Y50="Muy Alta",AA50="Mayor")),"Alto",IF(OR(AND(Y50="Muy Baja",AA50="Catastrófico"),AND(Y50="Baja",AA50="Catastrófico"),AND(Y50="Media",AA50="Catastrófico"),AND(Y50="Alta",AA50="Catastrófico"),AND(Y50="Muy Alta",AA50="Catastrófico")),"Extremo","")))),"")</f>
        <v/>
      </c>
      <c r="AD50" s="18"/>
      <c r="AE50" s="19"/>
      <c r="AF50" s="21"/>
      <c r="AG50" s="24"/>
      <c r="AH50" s="24"/>
      <c r="AI50" s="19"/>
      <c r="AJ50" s="2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row>
    <row r="51" spans="1:68" ht="151.5" customHeight="1" x14ac:dyDescent="0.3">
      <c r="A51" s="82"/>
      <c r="B51" s="85"/>
      <c r="C51" s="85"/>
      <c r="D51" s="85"/>
      <c r="E51" s="88"/>
      <c r="F51" s="85"/>
      <c r="G51" s="91"/>
      <c r="H51" s="94"/>
      <c r="I51" s="79"/>
      <c r="J51" s="97"/>
      <c r="K51" s="79">
        <f t="shared" ca="1" si="47"/>
        <v>0</v>
      </c>
      <c r="L51" s="94"/>
      <c r="M51" s="79"/>
      <c r="N51" s="76"/>
      <c r="O51" s="9">
        <v>6</v>
      </c>
      <c r="P51" s="10"/>
      <c r="Q51" s="11" t="str">
        <f t="shared" si="51"/>
        <v/>
      </c>
      <c r="R51" s="12"/>
      <c r="S51" s="12"/>
      <c r="T51" s="13" t="str">
        <f t="shared" si="48"/>
        <v/>
      </c>
      <c r="U51" s="12"/>
      <c r="V51" s="12"/>
      <c r="W51" s="12"/>
      <c r="X51" s="14" t="str">
        <f t="shared" si="52"/>
        <v/>
      </c>
      <c r="Y51" s="15" t="str">
        <f t="shared" si="1"/>
        <v/>
      </c>
      <c r="Z51" s="16" t="str">
        <f t="shared" si="49"/>
        <v/>
      </c>
      <c r="AA51" s="15" t="str">
        <f t="shared" si="3"/>
        <v/>
      </c>
      <c r="AB51" s="16" t="str">
        <f t="shared" si="53"/>
        <v/>
      </c>
      <c r="AC51" s="17" t="str">
        <f t="shared" si="54"/>
        <v/>
      </c>
      <c r="AD51" s="18"/>
      <c r="AE51" s="19"/>
      <c r="AF51" s="21"/>
      <c r="AG51" s="24"/>
      <c r="AH51" s="24"/>
      <c r="AI51" s="19"/>
      <c r="AJ51" s="2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row>
    <row r="52" spans="1:68" ht="151.5" customHeight="1" x14ac:dyDescent="0.3">
      <c r="A52" s="80">
        <v>8</v>
      </c>
      <c r="B52" s="83"/>
      <c r="C52" s="83"/>
      <c r="D52" s="83"/>
      <c r="E52" s="86"/>
      <c r="F52" s="83"/>
      <c r="G52" s="89"/>
      <c r="H52" s="92" t="str">
        <f>IF(G52&lt;=0,"",IF(G52&lt;=2,"Muy Baja",IF(G52&lt;=24,"Baja",IF(G52&lt;=500,"Media",IF(G52&lt;=5000,"Alta","Muy Alta")))))</f>
        <v/>
      </c>
      <c r="I52" s="77" t="str">
        <f>IF(H52="","",IF(H52="Muy Baja",0.2,IF(H52="Baja",0.4,IF(H52="Media",0.6,IF(H52="Alta",0.8,IF(H52="Muy Alta",1,))))))</f>
        <v/>
      </c>
      <c r="J52" s="95"/>
      <c r="K52" s="77">
        <f>IF(NOT(ISERROR(MATCH(J52,'[14]Tabla Impacto'!$B$221:$B$223,0))),'[14]Tabla Impacto'!$F$223&amp;"Por favor no seleccionar los criterios de impacto(Afectación Económica o presupuestal y Pérdida Reputacional)",J52)</f>
        <v>0</v>
      </c>
      <c r="L52" s="92" t="str">
        <f>IF(OR(K52='[14]Tabla Impacto'!$C$11,K52='[14]Tabla Impacto'!$D$11),"Leve",IF(OR(K52='[14]Tabla Impacto'!$C$12,K52='[14]Tabla Impacto'!$D$12),"Menor",IF(OR(K52='[14]Tabla Impacto'!$C$13,K52='[14]Tabla Impacto'!$D$13),"Moderado",IF(OR(K52='[14]Tabla Impacto'!$C$14,K52='[14]Tabla Impacto'!$D$14),"Mayor",IF(OR(K52='[14]Tabla Impacto'!$C$15,K52='[14]Tabla Impacto'!$D$15),"Catastrófico","")))))</f>
        <v/>
      </c>
      <c r="M52" s="77" t="str">
        <f>IF(L52="","",IF(L52="Leve",0.2,IF(L52="Menor",0.4,IF(L52="Moderado",0.6,IF(L52="Mayor",0.8,IF(L52="Catastrófico",1,))))))</f>
        <v/>
      </c>
      <c r="N52" s="74" t="str">
        <f>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9">
        <v>1</v>
      </c>
      <c r="P52" s="10"/>
      <c r="Q52" s="11" t="str">
        <f>IF(OR(R52="Preventivo",R52="Detectivo"),"Probabilidad",IF(R52="Correctivo","Impacto",""))</f>
        <v/>
      </c>
      <c r="R52" s="12"/>
      <c r="S52" s="12"/>
      <c r="T52" s="13" t="str">
        <f>IF(AND(R52="Preventivo",S52="Automático"),"50%",IF(AND(R52="Preventivo",S52="Manual"),"40%",IF(AND(R52="Detectivo",S52="Automático"),"40%",IF(AND(R52="Detectivo",S52="Manual"),"30%",IF(AND(R52="Correctivo",S52="Automático"),"35%",IF(AND(R52="Correctivo",S52="Manual"),"25%",""))))))</f>
        <v/>
      </c>
      <c r="U52" s="12"/>
      <c r="V52" s="12"/>
      <c r="W52" s="12"/>
      <c r="X52" s="14" t="str">
        <f>IFERROR(IF(Q52="Probabilidad",(I52-(+I52*T52)),IF(Q52="Impacto",I52,"")),"")</f>
        <v/>
      </c>
      <c r="Y52" s="15" t="str">
        <f>IFERROR(IF(X52="","",IF(X52&lt;=0.2,"Muy Baja",IF(X52&lt;=0.4,"Baja",IF(X52&lt;=0.6,"Media",IF(X52&lt;=0.8,"Alta","Muy Alta"))))),"")</f>
        <v/>
      </c>
      <c r="Z52" s="16" t="str">
        <f>+X52</f>
        <v/>
      </c>
      <c r="AA52" s="15" t="str">
        <f>IFERROR(IF(AB52="","",IF(AB52&lt;=0.2,"Leve",IF(AB52&lt;=0.4,"Menor",IF(AB52&lt;=0.6,"Moderado",IF(AB52&lt;=0.8,"Mayor","Catastrófico"))))),"")</f>
        <v/>
      </c>
      <c r="AB52" s="16" t="str">
        <f>IFERROR(IF(Q52="Impacto",(M52-(+M52*T52)),IF(Q52="Probabilidad",M52,"")),"")</f>
        <v/>
      </c>
      <c r="AC52" s="17" t="str">
        <f>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18"/>
      <c r="AE52" s="19"/>
      <c r="AF52" s="21"/>
      <c r="AG52" s="24"/>
      <c r="AH52" s="24"/>
      <c r="AI52" s="19"/>
      <c r="AJ52" s="2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row>
    <row r="53" spans="1:68" ht="151.5" customHeight="1" x14ac:dyDescent="0.3">
      <c r="A53" s="81"/>
      <c r="B53" s="84"/>
      <c r="C53" s="84"/>
      <c r="D53" s="84"/>
      <c r="E53" s="87"/>
      <c r="F53" s="84"/>
      <c r="G53" s="90"/>
      <c r="H53" s="93"/>
      <c r="I53" s="78"/>
      <c r="J53" s="96"/>
      <c r="K53" s="78">
        <f ca="1">IF(NOT(ISERROR(MATCH(J53,_xlfn.ANCHORARRAY(E64),0))),I66&amp;"Por favor no seleccionar los criterios de impacto",J53)</f>
        <v>0</v>
      </c>
      <c r="L53" s="93"/>
      <c r="M53" s="78"/>
      <c r="N53" s="75"/>
      <c r="O53" s="9">
        <v>2</v>
      </c>
      <c r="P53" s="10"/>
      <c r="Q53" s="11" t="str">
        <f>IF(OR(R53="Preventivo",R53="Detectivo"),"Probabilidad",IF(R53="Correctivo","Impacto",""))</f>
        <v/>
      </c>
      <c r="R53" s="12"/>
      <c r="S53" s="12"/>
      <c r="T53" s="13" t="str">
        <f t="shared" ref="T53:T57" si="55">IF(AND(R53="Preventivo",S53="Automático"),"50%",IF(AND(R53="Preventivo",S53="Manual"),"40%",IF(AND(R53="Detectivo",S53="Automático"),"40%",IF(AND(R53="Detectivo",S53="Manual"),"30%",IF(AND(R53="Correctivo",S53="Automático"),"35%",IF(AND(R53="Correctivo",S53="Manual"),"25%",""))))))</f>
        <v/>
      </c>
      <c r="U53" s="12"/>
      <c r="V53" s="12"/>
      <c r="W53" s="12"/>
      <c r="X53" s="14" t="str">
        <f>IFERROR(IF(AND(Q52="Probabilidad",Q53="Probabilidad"),(Z52-(+Z52*T53)),IF(Q53="Probabilidad",(I52-(+I52*T53)),IF(Q53="Impacto",Z52,""))),"")</f>
        <v/>
      </c>
      <c r="Y53" s="15" t="str">
        <f t="shared" si="1"/>
        <v/>
      </c>
      <c r="Z53" s="16" t="str">
        <f t="shared" ref="Z53:Z57" si="56">+X53</f>
        <v/>
      </c>
      <c r="AA53" s="15" t="str">
        <f t="shared" si="3"/>
        <v/>
      </c>
      <c r="AB53" s="16" t="str">
        <f>IFERROR(IF(AND(Q52="Impacto",Q53="Impacto"),(AB46-(+AB46*T53)),IF(Q53="Impacto",($M$52-(+$M$52*T53)),IF(Q53="Probabilidad",AB46,""))),"")</f>
        <v/>
      </c>
      <c r="AC53" s="17" t="str">
        <f t="shared" ref="AC53:AC54" si="57">IFERROR(IF(OR(AND(Y53="Muy Baja",AA53="Leve"),AND(Y53="Muy Baja",AA53="Menor"),AND(Y53="Baja",AA53="Leve")),"Bajo",IF(OR(AND(Y53="Muy baja",AA53="Moderado"),AND(Y53="Baja",AA53="Menor"),AND(Y53="Baja",AA53="Moderado"),AND(Y53="Media",AA53="Leve"),AND(Y53="Media",AA53="Menor"),AND(Y53="Media",AA53="Moderado"),AND(Y53="Alta",AA53="Leve"),AND(Y53="Alta",AA53="Menor")),"Moderado",IF(OR(AND(Y53="Muy Baja",AA53="Mayor"),AND(Y53="Baja",AA53="Mayor"),AND(Y53="Media",AA53="Mayor"),AND(Y53="Alta",AA53="Moderado"),AND(Y53="Alta",AA53="Mayor"),AND(Y53="Muy Alta",AA53="Leve"),AND(Y53="Muy Alta",AA53="Menor"),AND(Y53="Muy Alta",AA53="Moderado"),AND(Y53="Muy Alta",AA53="Mayor")),"Alto",IF(OR(AND(Y53="Muy Baja",AA53="Catastrófico"),AND(Y53="Baja",AA53="Catastrófico"),AND(Y53="Media",AA53="Catastrófico"),AND(Y53="Alta",AA53="Catastrófico"),AND(Y53="Muy Alta",AA53="Catastrófico")),"Extremo","")))),"")</f>
        <v/>
      </c>
      <c r="AD53" s="18"/>
      <c r="AE53" s="19"/>
      <c r="AF53" s="21"/>
      <c r="AG53" s="24"/>
      <c r="AH53" s="24"/>
      <c r="AI53" s="19"/>
      <c r="AJ53" s="2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row>
    <row r="54" spans="1:68" ht="151.5" customHeight="1" x14ac:dyDescent="0.3">
      <c r="A54" s="81"/>
      <c r="B54" s="84"/>
      <c r="C54" s="84"/>
      <c r="D54" s="84"/>
      <c r="E54" s="87"/>
      <c r="F54" s="84"/>
      <c r="G54" s="90"/>
      <c r="H54" s="93"/>
      <c r="I54" s="78"/>
      <c r="J54" s="96"/>
      <c r="K54" s="78">
        <f ca="1">IF(NOT(ISERROR(MATCH(J54,_xlfn.ANCHORARRAY(E65),0))),I67&amp;"Por favor no seleccionar los criterios de impacto",J54)</f>
        <v>0</v>
      </c>
      <c r="L54" s="93"/>
      <c r="M54" s="78"/>
      <c r="N54" s="75"/>
      <c r="O54" s="9">
        <v>3</v>
      </c>
      <c r="P54" s="25"/>
      <c r="Q54" s="11" t="str">
        <f>IF(OR(R54="Preventivo",R54="Detectivo"),"Probabilidad",IF(R54="Correctivo","Impacto",""))</f>
        <v/>
      </c>
      <c r="R54" s="12"/>
      <c r="S54" s="12"/>
      <c r="T54" s="13" t="str">
        <f t="shared" si="55"/>
        <v/>
      </c>
      <c r="U54" s="12"/>
      <c r="V54" s="12"/>
      <c r="W54" s="12"/>
      <c r="X54" s="14" t="str">
        <f>IFERROR(IF(AND(Q53="Probabilidad",Q54="Probabilidad"),(Z53-(+Z53*T54)),IF(AND(Q53="Impacto",Q54="Probabilidad"),(Z52-(+Z52*T54)),IF(Q54="Impacto",Z53,""))),"")</f>
        <v/>
      </c>
      <c r="Y54" s="15" t="str">
        <f t="shared" si="1"/>
        <v/>
      </c>
      <c r="Z54" s="16" t="str">
        <f t="shared" si="56"/>
        <v/>
      </c>
      <c r="AA54" s="15" t="str">
        <f t="shared" si="3"/>
        <v/>
      </c>
      <c r="AB54" s="16" t="str">
        <f>IFERROR(IF(AND(Q53="Impacto",Q54="Impacto"),(AB53-(+AB53*T54)),IF(AND(Q53="Probabilidad",Q54="Impacto"),(AB52-(+AB52*T54)),IF(Q54="Probabilidad",AB53,""))),"")</f>
        <v/>
      </c>
      <c r="AC54" s="17" t="str">
        <f t="shared" si="57"/>
        <v/>
      </c>
      <c r="AD54" s="18"/>
      <c r="AE54" s="19"/>
      <c r="AF54" s="21"/>
      <c r="AG54" s="24"/>
      <c r="AH54" s="24"/>
      <c r="AI54" s="19"/>
      <c r="AJ54" s="2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row>
    <row r="55" spans="1:68" ht="151.5" customHeight="1" x14ac:dyDescent="0.3">
      <c r="A55" s="81"/>
      <c r="B55" s="84"/>
      <c r="C55" s="84"/>
      <c r="D55" s="84"/>
      <c r="E55" s="87"/>
      <c r="F55" s="84"/>
      <c r="G55" s="90"/>
      <c r="H55" s="93"/>
      <c r="I55" s="78"/>
      <c r="J55" s="96"/>
      <c r="K55" s="78">
        <f ca="1">IF(NOT(ISERROR(MATCH(J55,_xlfn.ANCHORARRAY(E66),0))),I68&amp;"Por favor no seleccionar los criterios de impacto",J55)</f>
        <v>0</v>
      </c>
      <c r="L55" s="93"/>
      <c r="M55" s="78"/>
      <c r="N55" s="75"/>
      <c r="O55" s="9">
        <v>4</v>
      </c>
      <c r="P55" s="10"/>
      <c r="Q55" s="11" t="str">
        <f t="shared" ref="Q55:Q57" si="58">IF(OR(R55="Preventivo",R55="Detectivo"),"Probabilidad",IF(R55="Correctivo","Impacto",""))</f>
        <v/>
      </c>
      <c r="R55" s="12"/>
      <c r="S55" s="12"/>
      <c r="T55" s="13" t="str">
        <f t="shared" si="55"/>
        <v/>
      </c>
      <c r="U55" s="12"/>
      <c r="V55" s="12"/>
      <c r="W55" s="12"/>
      <c r="X55" s="14" t="str">
        <f t="shared" ref="X55:X57" si="59">IFERROR(IF(AND(Q54="Probabilidad",Q55="Probabilidad"),(Z54-(+Z54*T55)),IF(AND(Q54="Impacto",Q55="Probabilidad"),(Z53-(+Z53*T55)),IF(Q55="Impacto",Z54,""))),"")</f>
        <v/>
      </c>
      <c r="Y55" s="15" t="str">
        <f t="shared" si="1"/>
        <v/>
      </c>
      <c r="Z55" s="16" t="str">
        <f t="shared" si="56"/>
        <v/>
      </c>
      <c r="AA55" s="15" t="str">
        <f t="shared" si="3"/>
        <v/>
      </c>
      <c r="AB55" s="16" t="str">
        <f t="shared" ref="AB55:AB57" si="60">IFERROR(IF(AND(Q54="Impacto",Q55="Impacto"),(AB54-(+AB54*T55)),IF(AND(Q54="Probabilidad",Q55="Impacto"),(AB53-(+AB53*T55)),IF(Q55="Probabilidad",AB54,""))),"")</f>
        <v/>
      </c>
      <c r="AC55" s="17" t="str">
        <f>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18"/>
      <c r="AE55" s="19"/>
      <c r="AF55" s="21"/>
      <c r="AG55" s="24"/>
      <c r="AH55" s="24"/>
      <c r="AI55" s="19"/>
      <c r="AJ55" s="2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row>
    <row r="56" spans="1:68" ht="151.5" customHeight="1" x14ac:dyDescent="0.3">
      <c r="A56" s="81"/>
      <c r="B56" s="84"/>
      <c r="C56" s="84"/>
      <c r="D56" s="84"/>
      <c r="E56" s="87"/>
      <c r="F56" s="84"/>
      <c r="G56" s="90"/>
      <c r="H56" s="93"/>
      <c r="I56" s="78"/>
      <c r="J56" s="96"/>
      <c r="K56" s="78">
        <f ca="1">IF(NOT(ISERROR(MATCH(J56,_xlfn.ANCHORARRAY(E67),0))),I69&amp;"Por favor no seleccionar los criterios de impacto",J56)</f>
        <v>0</v>
      </c>
      <c r="L56" s="93"/>
      <c r="M56" s="78"/>
      <c r="N56" s="75"/>
      <c r="O56" s="9">
        <v>5</v>
      </c>
      <c r="P56" s="10"/>
      <c r="Q56" s="11" t="str">
        <f t="shared" si="58"/>
        <v/>
      </c>
      <c r="R56" s="12"/>
      <c r="S56" s="12"/>
      <c r="T56" s="13" t="str">
        <f t="shared" si="55"/>
        <v/>
      </c>
      <c r="U56" s="12"/>
      <c r="V56" s="12"/>
      <c r="W56" s="12"/>
      <c r="X56" s="14" t="str">
        <f t="shared" si="59"/>
        <v/>
      </c>
      <c r="Y56" s="15" t="str">
        <f t="shared" si="1"/>
        <v/>
      </c>
      <c r="Z56" s="16" t="str">
        <f t="shared" si="56"/>
        <v/>
      </c>
      <c r="AA56" s="15" t="str">
        <f t="shared" si="3"/>
        <v/>
      </c>
      <c r="AB56" s="16" t="str">
        <f t="shared" si="60"/>
        <v/>
      </c>
      <c r="AC56" s="17" t="str">
        <f t="shared" ref="AC56:AC57" si="61">IFERROR(IF(OR(AND(Y56="Muy Baja",AA56="Leve"),AND(Y56="Muy Baja",AA56="Menor"),AND(Y56="Baja",AA56="Leve")),"Bajo",IF(OR(AND(Y56="Muy baja",AA56="Moderado"),AND(Y56="Baja",AA56="Menor"),AND(Y56="Baja",AA56="Moderado"),AND(Y56="Media",AA56="Leve"),AND(Y56="Media",AA56="Menor"),AND(Y56="Media",AA56="Moderado"),AND(Y56="Alta",AA56="Leve"),AND(Y56="Alta",AA56="Menor")),"Moderado",IF(OR(AND(Y56="Muy Baja",AA56="Mayor"),AND(Y56="Baja",AA56="Mayor"),AND(Y56="Media",AA56="Mayor"),AND(Y56="Alta",AA56="Moderado"),AND(Y56="Alta",AA56="Mayor"),AND(Y56="Muy Alta",AA56="Leve"),AND(Y56="Muy Alta",AA56="Menor"),AND(Y56="Muy Alta",AA56="Moderado"),AND(Y56="Muy Alta",AA56="Mayor")),"Alto",IF(OR(AND(Y56="Muy Baja",AA56="Catastrófico"),AND(Y56="Baja",AA56="Catastrófico"),AND(Y56="Media",AA56="Catastrófico"),AND(Y56="Alta",AA56="Catastrófico"),AND(Y56="Muy Alta",AA56="Catastrófico")),"Extremo","")))),"")</f>
        <v/>
      </c>
      <c r="AD56" s="18"/>
      <c r="AE56" s="19"/>
      <c r="AF56" s="21"/>
      <c r="AG56" s="24"/>
      <c r="AH56" s="24"/>
      <c r="AI56" s="19"/>
      <c r="AJ56" s="2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row>
    <row r="57" spans="1:68" ht="151.5" customHeight="1" x14ac:dyDescent="0.3">
      <c r="A57" s="82"/>
      <c r="B57" s="85"/>
      <c r="C57" s="85"/>
      <c r="D57" s="85"/>
      <c r="E57" s="88"/>
      <c r="F57" s="85"/>
      <c r="G57" s="91"/>
      <c r="H57" s="94"/>
      <c r="I57" s="79"/>
      <c r="J57" s="97"/>
      <c r="K57" s="79">
        <f ca="1">IF(NOT(ISERROR(MATCH(J57,_xlfn.ANCHORARRAY(E68),0))),I70&amp;"Por favor no seleccionar los criterios de impacto",J57)</f>
        <v>0</v>
      </c>
      <c r="L57" s="94"/>
      <c r="M57" s="79"/>
      <c r="N57" s="76"/>
      <c r="O57" s="9">
        <v>6</v>
      </c>
      <c r="P57" s="10"/>
      <c r="Q57" s="11" t="str">
        <f t="shared" si="58"/>
        <v/>
      </c>
      <c r="R57" s="12"/>
      <c r="S57" s="12"/>
      <c r="T57" s="13" t="str">
        <f t="shared" si="55"/>
        <v/>
      </c>
      <c r="U57" s="12"/>
      <c r="V57" s="12"/>
      <c r="W57" s="12"/>
      <c r="X57" s="14" t="str">
        <f t="shared" si="59"/>
        <v/>
      </c>
      <c r="Y57" s="15" t="str">
        <f t="shared" si="1"/>
        <v/>
      </c>
      <c r="Z57" s="16" t="str">
        <f t="shared" si="56"/>
        <v/>
      </c>
      <c r="AA57" s="15" t="str">
        <f t="shared" si="3"/>
        <v/>
      </c>
      <c r="AB57" s="16" t="str">
        <f t="shared" si="60"/>
        <v/>
      </c>
      <c r="AC57" s="17" t="str">
        <f t="shared" si="61"/>
        <v/>
      </c>
      <c r="AD57" s="18"/>
      <c r="AE57" s="19"/>
      <c r="AF57" s="21"/>
      <c r="AG57" s="24"/>
      <c r="AH57" s="24"/>
      <c r="AI57" s="19"/>
      <c r="AJ57" s="2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row>
    <row r="58" spans="1:68" ht="151.5" customHeight="1" x14ac:dyDescent="0.3">
      <c r="A58" s="80">
        <v>9</v>
      </c>
      <c r="B58" s="83"/>
      <c r="C58" s="83"/>
      <c r="D58" s="83"/>
      <c r="E58" s="86"/>
      <c r="F58" s="83"/>
      <c r="G58" s="89"/>
      <c r="H58" s="92" t="str">
        <f>IF(G58&lt;=0,"",IF(G58&lt;=2,"Muy Baja",IF(G58&lt;=24,"Baja",IF(G58&lt;=500,"Media",IF(G58&lt;=5000,"Alta","Muy Alta")))))</f>
        <v/>
      </c>
      <c r="I58" s="77" t="str">
        <f>IF(H58="","",IF(H58="Muy Baja",0.2,IF(H58="Baja",0.4,IF(H58="Media",0.6,IF(H58="Alta",0.8,IF(H58="Muy Alta",1,))))))</f>
        <v/>
      </c>
      <c r="J58" s="95"/>
      <c r="K58" s="77">
        <f>IF(NOT(ISERROR(MATCH(J58,'[14]Tabla Impacto'!$B$221:$B$223,0))),'[14]Tabla Impacto'!$F$223&amp;"Por favor no seleccionar los criterios de impacto(Afectación Económica o presupuestal y Pérdida Reputacional)",J58)</f>
        <v>0</v>
      </c>
      <c r="L58" s="92" t="str">
        <f>IF(OR(K58='[14]Tabla Impacto'!$C$11,K58='[14]Tabla Impacto'!$D$11),"Leve",IF(OR(K58='[14]Tabla Impacto'!$C$12,K58='[14]Tabla Impacto'!$D$12),"Menor",IF(OR(K58='[14]Tabla Impacto'!$C$13,K58='[14]Tabla Impacto'!$D$13),"Moderado",IF(OR(K58='[14]Tabla Impacto'!$C$14,K58='[14]Tabla Impacto'!$D$14),"Mayor",IF(OR(K58='[14]Tabla Impacto'!$C$15,K58='[14]Tabla Impacto'!$D$15),"Catastrófico","")))))</f>
        <v/>
      </c>
      <c r="M58" s="77" t="str">
        <f>IF(L58="","",IF(L58="Leve",0.2,IF(L58="Menor",0.4,IF(L58="Moderado",0.6,IF(L58="Mayor",0.8,IF(L58="Catastrófico",1,))))))</f>
        <v/>
      </c>
      <c r="N58" s="74" t="str">
        <f>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9">
        <v>1</v>
      </c>
      <c r="P58" s="10"/>
      <c r="Q58" s="11" t="str">
        <f>IF(OR(R58="Preventivo",R58="Detectivo"),"Probabilidad",IF(R58="Correctivo","Impacto",""))</f>
        <v/>
      </c>
      <c r="R58" s="12"/>
      <c r="S58" s="12"/>
      <c r="T58" s="13" t="str">
        <f>IF(AND(R58="Preventivo",S58="Automático"),"50%",IF(AND(R58="Preventivo",S58="Manual"),"40%",IF(AND(R58="Detectivo",S58="Automático"),"40%",IF(AND(R58="Detectivo",S58="Manual"),"30%",IF(AND(R58="Correctivo",S58="Automático"),"35%",IF(AND(R58="Correctivo",S58="Manual"),"25%",""))))))</f>
        <v/>
      </c>
      <c r="U58" s="12"/>
      <c r="V58" s="12"/>
      <c r="W58" s="12"/>
      <c r="X58" s="14" t="str">
        <f>IFERROR(IF(Q58="Probabilidad",(I58-(+I58*T58)),IF(Q58="Impacto",I58,"")),"")</f>
        <v/>
      </c>
      <c r="Y58" s="15" t="str">
        <f>IFERROR(IF(X58="","",IF(X58&lt;=0.2,"Muy Baja",IF(X58&lt;=0.4,"Baja",IF(X58&lt;=0.6,"Media",IF(X58&lt;=0.8,"Alta","Muy Alta"))))),"")</f>
        <v/>
      </c>
      <c r="Z58" s="16" t="str">
        <f>+X58</f>
        <v/>
      </c>
      <c r="AA58" s="15" t="str">
        <f>IFERROR(IF(AB58="","",IF(AB58&lt;=0.2,"Leve",IF(AB58&lt;=0.4,"Menor",IF(AB58&lt;=0.6,"Moderado",IF(AB58&lt;=0.8,"Mayor","Catastrófico"))))),"")</f>
        <v/>
      </c>
      <c r="AB58" s="16" t="str">
        <f>IFERROR(IF(Q58="Impacto",(M58-(+M58*T58)),IF(Q58="Probabilidad",M58,"")),"")</f>
        <v/>
      </c>
      <c r="AC58" s="17" t="str">
        <f>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18"/>
      <c r="AE58" s="19"/>
      <c r="AF58" s="21"/>
      <c r="AG58" s="24"/>
      <c r="AH58" s="24"/>
      <c r="AI58" s="19"/>
      <c r="AJ58" s="2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row>
    <row r="59" spans="1:68" ht="151.5" customHeight="1" x14ac:dyDescent="0.3">
      <c r="A59" s="81"/>
      <c r="B59" s="84"/>
      <c r="C59" s="84"/>
      <c r="D59" s="84"/>
      <c r="E59" s="87"/>
      <c r="F59" s="84"/>
      <c r="G59" s="90"/>
      <c r="H59" s="93"/>
      <c r="I59" s="78"/>
      <c r="J59" s="96"/>
      <c r="K59" s="78">
        <f ca="1">IF(NOT(ISERROR(MATCH(J59,_xlfn.ANCHORARRAY(E70),0))),I72&amp;"Por favor no seleccionar los criterios de impacto",J59)</f>
        <v>0</v>
      </c>
      <c r="L59" s="93"/>
      <c r="M59" s="78"/>
      <c r="N59" s="75"/>
      <c r="O59" s="9">
        <v>2</v>
      </c>
      <c r="P59" s="10"/>
      <c r="Q59" s="11" t="str">
        <f>IF(OR(R59="Preventivo",R59="Detectivo"),"Probabilidad",IF(R59="Correctivo","Impacto",""))</f>
        <v/>
      </c>
      <c r="R59" s="12"/>
      <c r="S59" s="12"/>
      <c r="T59" s="13" t="str">
        <f t="shared" ref="T59:T63" si="62">IF(AND(R59="Preventivo",S59="Automático"),"50%",IF(AND(R59="Preventivo",S59="Manual"),"40%",IF(AND(R59="Detectivo",S59="Automático"),"40%",IF(AND(R59="Detectivo",S59="Manual"),"30%",IF(AND(R59="Correctivo",S59="Automático"),"35%",IF(AND(R59="Correctivo",S59="Manual"),"25%",""))))))</f>
        <v/>
      </c>
      <c r="U59" s="12"/>
      <c r="V59" s="12"/>
      <c r="W59" s="12"/>
      <c r="X59" s="14" t="str">
        <f>IFERROR(IF(AND(Q58="Probabilidad",Q59="Probabilidad"),(Z58-(+Z58*T59)),IF(Q59="Probabilidad",(I58-(+I58*T59)),IF(Q59="Impacto",Z58,""))),"")</f>
        <v/>
      </c>
      <c r="Y59" s="15" t="str">
        <f t="shared" si="1"/>
        <v/>
      </c>
      <c r="Z59" s="16" t="str">
        <f t="shared" ref="Z59:Z63" si="63">+X59</f>
        <v/>
      </c>
      <c r="AA59" s="15" t="str">
        <f t="shared" si="3"/>
        <v/>
      </c>
      <c r="AB59" s="16" t="str">
        <f>IFERROR(IF(AND(Q58="Impacto",Q59="Impacto"),(AB52-(+AB52*T59)),IF(Q59="Impacto",($M$58-(+$M$58*T59)),IF(Q59="Probabilidad",AB52,""))),"")</f>
        <v/>
      </c>
      <c r="AC59" s="17" t="str">
        <f t="shared" ref="AC59:AC60" si="64">IFERROR(IF(OR(AND(Y59="Muy Baja",AA59="Leve"),AND(Y59="Muy Baja",AA59="Menor"),AND(Y59="Baja",AA59="Leve")),"Bajo",IF(OR(AND(Y59="Muy baja",AA59="Moderado"),AND(Y59="Baja",AA59="Menor"),AND(Y59="Baja",AA59="Moderado"),AND(Y59="Media",AA59="Leve"),AND(Y59="Media",AA59="Menor"),AND(Y59="Media",AA59="Moderado"),AND(Y59="Alta",AA59="Leve"),AND(Y59="Alta",AA59="Menor")),"Moderado",IF(OR(AND(Y59="Muy Baja",AA59="Mayor"),AND(Y59="Baja",AA59="Mayor"),AND(Y59="Media",AA59="Mayor"),AND(Y59="Alta",AA59="Moderado"),AND(Y59="Alta",AA59="Mayor"),AND(Y59="Muy Alta",AA59="Leve"),AND(Y59="Muy Alta",AA59="Menor"),AND(Y59="Muy Alta",AA59="Moderado"),AND(Y59="Muy Alta",AA59="Mayor")),"Alto",IF(OR(AND(Y59="Muy Baja",AA59="Catastrófico"),AND(Y59="Baja",AA59="Catastrófico"),AND(Y59="Media",AA59="Catastrófico"),AND(Y59="Alta",AA59="Catastrófico"),AND(Y59="Muy Alta",AA59="Catastrófico")),"Extremo","")))),"")</f>
        <v/>
      </c>
      <c r="AD59" s="18"/>
      <c r="AE59" s="19"/>
      <c r="AF59" s="21"/>
      <c r="AG59" s="24"/>
      <c r="AH59" s="24"/>
      <c r="AI59" s="19"/>
      <c r="AJ59" s="2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row>
    <row r="60" spans="1:68" ht="151.5" customHeight="1" x14ac:dyDescent="0.3">
      <c r="A60" s="81"/>
      <c r="B60" s="84"/>
      <c r="C60" s="84"/>
      <c r="D60" s="84"/>
      <c r="E60" s="87"/>
      <c r="F60" s="84"/>
      <c r="G60" s="90"/>
      <c r="H60" s="93"/>
      <c r="I60" s="78"/>
      <c r="J60" s="96"/>
      <c r="K60" s="78">
        <f ca="1">IF(NOT(ISERROR(MATCH(J60,_xlfn.ANCHORARRAY(E71),0))),I73&amp;"Por favor no seleccionar los criterios de impacto",J60)</f>
        <v>0</v>
      </c>
      <c r="L60" s="93"/>
      <c r="M60" s="78"/>
      <c r="N60" s="75"/>
      <c r="O60" s="9">
        <v>3</v>
      </c>
      <c r="P60" s="25"/>
      <c r="Q60" s="11" t="str">
        <f>IF(OR(R60="Preventivo",R60="Detectivo"),"Probabilidad",IF(R60="Correctivo","Impacto",""))</f>
        <v/>
      </c>
      <c r="R60" s="12"/>
      <c r="S60" s="12"/>
      <c r="T60" s="13" t="str">
        <f t="shared" si="62"/>
        <v/>
      </c>
      <c r="U60" s="12"/>
      <c r="V60" s="12"/>
      <c r="W60" s="12"/>
      <c r="X60" s="14" t="str">
        <f>IFERROR(IF(AND(Q59="Probabilidad",Q60="Probabilidad"),(Z59-(+Z59*T60)),IF(AND(Q59="Impacto",Q60="Probabilidad"),(Z58-(+Z58*T60)),IF(Q60="Impacto",Z59,""))),"")</f>
        <v/>
      </c>
      <c r="Y60" s="15" t="str">
        <f t="shared" si="1"/>
        <v/>
      </c>
      <c r="Z60" s="16" t="str">
        <f t="shared" si="63"/>
        <v/>
      </c>
      <c r="AA60" s="15" t="str">
        <f t="shared" si="3"/>
        <v/>
      </c>
      <c r="AB60" s="16" t="str">
        <f>IFERROR(IF(AND(Q59="Impacto",Q60="Impacto"),(AB59-(+AB59*T60)),IF(AND(Q59="Probabilidad",Q60="Impacto"),(AB58-(+AB58*T60)),IF(Q60="Probabilidad",AB59,""))),"")</f>
        <v/>
      </c>
      <c r="AC60" s="17" t="str">
        <f t="shared" si="64"/>
        <v/>
      </c>
      <c r="AD60" s="18"/>
      <c r="AE60" s="19"/>
      <c r="AF60" s="21"/>
      <c r="AG60" s="24"/>
      <c r="AH60" s="24"/>
      <c r="AI60" s="19"/>
      <c r="AJ60" s="2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row>
    <row r="61" spans="1:68" ht="151.5" customHeight="1" x14ac:dyDescent="0.3">
      <c r="A61" s="81"/>
      <c r="B61" s="84"/>
      <c r="C61" s="84"/>
      <c r="D61" s="84"/>
      <c r="E61" s="87"/>
      <c r="F61" s="84"/>
      <c r="G61" s="90"/>
      <c r="H61" s="93"/>
      <c r="I61" s="78"/>
      <c r="J61" s="96"/>
      <c r="K61" s="78">
        <f ca="1">IF(NOT(ISERROR(MATCH(J61,_xlfn.ANCHORARRAY(E72),0))),I74&amp;"Por favor no seleccionar los criterios de impacto",J61)</f>
        <v>0</v>
      </c>
      <c r="L61" s="93"/>
      <c r="M61" s="78"/>
      <c r="N61" s="75"/>
      <c r="O61" s="9">
        <v>4</v>
      </c>
      <c r="P61" s="10"/>
      <c r="Q61" s="11" t="str">
        <f t="shared" ref="Q61:Q63" si="65">IF(OR(R61="Preventivo",R61="Detectivo"),"Probabilidad",IF(R61="Correctivo","Impacto",""))</f>
        <v/>
      </c>
      <c r="R61" s="12"/>
      <c r="S61" s="12"/>
      <c r="T61" s="13" t="str">
        <f t="shared" si="62"/>
        <v/>
      </c>
      <c r="U61" s="12"/>
      <c r="V61" s="12"/>
      <c r="W61" s="12"/>
      <c r="X61" s="14" t="str">
        <f t="shared" ref="X61:X63" si="66">IFERROR(IF(AND(Q60="Probabilidad",Q61="Probabilidad"),(Z60-(+Z60*T61)),IF(AND(Q60="Impacto",Q61="Probabilidad"),(Z59-(+Z59*T61)),IF(Q61="Impacto",Z60,""))),"")</f>
        <v/>
      </c>
      <c r="Y61" s="15" t="str">
        <f t="shared" si="1"/>
        <v/>
      </c>
      <c r="Z61" s="16" t="str">
        <f t="shared" si="63"/>
        <v/>
      </c>
      <c r="AA61" s="15" t="str">
        <f t="shared" si="3"/>
        <v/>
      </c>
      <c r="AB61" s="16" t="str">
        <f t="shared" ref="AB61:AB63" si="67">IFERROR(IF(AND(Q60="Impacto",Q61="Impacto"),(AB60-(+AB60*T61)),IF(AND(Q60="Probabilidad",Q61="Impacto"),(AB59-(+AB59*T61)),IF(Q61="Probabilidad",AB60,""))),"")</f>
        <v/>
      </c>
      <c r="AC61" s="17" t="str">
        <f>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18"/>
      <c r="AE61" s="19"/>
      <c r="AF61" s="21"/>
      <c r="AG61" s="24"/>
      <c r="AH61" s="24"/>
      <c r="AI61" s="19"/>
      <c r="AJ61" s="2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row>
    <row r="62" spans="1:68" ht="151.5" customHeight="1" x14ac:dyDescent="0.3">
      <c r="A62" s="81"/>
      <c r="B62" s="84"/>
      <c r="C62" s="84"/>
      <c r="D62" s="84"/>
      <c r="E62" s="87"/>
      <c r="F62" s="84"/>
      <c r="G62" s="90"/>
      <c r="H62" s="93"/>
      <c r="I62" s="78"/>
      <c r="J62" s="96"/>
      <c r="K62" s="78">
        <f ca="1">IF(NOT(ISERROR(MATCH(J62,_xlfn.ANCHORARRAY(E73),0))),I75&amp;"Por favor no seleccionar los criterios de impacto",J62)</f>
        <v>0</v>
      </c>
      <c r="L62" s="93"/>
      <c r="M62" s="78"/>
      <c r="N62" s="75"/>
      <c r="O62" s="9">
        <v>5</v>
      </c>
      <c r="P62" s="10"/>
      <c r="Q62" s="11" t="str">
        <f t="shared" si="65"/>
        <v/>
      </c>
      <c r="R62" s="12"/>
      <c r="S62" s="12"/>
      <c r="T62" s="13" t="str">
        <f t="shared" si="62"/>
        <v/>
      </c>
      <c r="U62" s="12"/>
      <c r="V62" s="12"/>
      <c r="W62" s="12"/>
      <c r="X62" s="14" t="str">
        <f t="shared" si="66"/>
        <v/>
      </c>
      <c r="Y62" s="15" t="str">
        <f t="shared" si="1"/>
        <v/>
      </c>
      <c r="Z62" s="16" t="str">
        <f t="shared" si="63"/>
        <v/>
      </c>
      <c r="AA62" s="15" t="str">
        <f t="shared" si="3"/>
        <v/>
      </c>
      <c r="AB62" s="16" t="str">
        <f t="shared" si="67"/>
        <v/>
      </c>
      <c r="AC62" s="17" t="str">
        <f t="shared" ref="AC62:AC63" si="68">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18"/>
      <c r="AE62" s="19"/>
      <c r="AF62" s="21"/>
      <c r="AG62" s="24"/>
      <c r="AH62" s="24"/>
      <c r="AI62" s="19"/>
      <c r="AJ62" s="2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row>
    <row r="63" spans="1:68" ht="151.5" customHeight="1" x14ac:dyDescent="0.3">
      <c r="A63" s="82"/>
      <c r="B63" s="85"/>
      <c r="C63" s="85"/>
      <c r="D63" s="85"/>
      <c r="E63" s="88"/>
      <c r="F63" s="85"/>
      <c r="G63" s="91"/>
      <c r="H63" s="94"/>
      <c r="I63" s="79"/>
      <c r="J63" s="97"/>
      <c r="K63" s="79">
        <f ca="1">IF(NOT(ISERROR(MATCH(J63,_xlfn.ANCHORARRAY(E74),0))),I76&amp;"Por favor no seleccionar los criterios de impacto",J63)</f>
        <v>0</v>
      </c>
      <c r="L63" s="94"/>
      <c r="M63" s="79"/>
      <c r="N63" s="76"/>
      <c r="O63" s="9">
        <v>6</v>
      </c>
      <c r="P63" s="10"/>
      <c r="Q63" s="11" t="str">
        <f t="shared" si="65"/>
        <v/>
      </c>
      <c r="R63" s="12"/>
      <c r="S63" s="12"/>
      <c r="T63" s="13" t="str">
        <f t="shared" si="62"/>
        <v/>
      </c>
      <c r="U63" s="12"/>
      <c r="V63" s="12"/>
      <c r="W63" s="12"/>
      <c r="X63" s="14" t="str">
        <f t="shared" si="66"/>
        <v/>
      </c>
      <c r="Y63" s="15" t="str">
        <f t="shared" si="1"/>
        <v/>
      </c>
      <c r="Z63" s="16" t="str">
        <f t="shared" si="63"/>
        <v/>
      </c>
      <c r="AA63" s="15" t="str">
        <f t="shared" si="3"/>
        <v/>
      </c>
      <c r="AB63" s="16" t="str">
        <f t="shared" si="67"/>
        <v/>
      </c>
      <c r="AC63" s="17" t="str">
        <f t="shared" si="68"/>
        <v/>
      </c>
      <c r="AD63" s="18"/>
      <c r="AE63" s="19"/>
      <c r="AF63" s="21"/>
      <c r="AG63" s="24"/>
      <c r="AH63" s="24"/>
      <c r="AI63" s="19"/>
      <c r="AJ63" s="2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row>
    <row r="64" spans="1:68" ht="151.5" customHeight="1" x14ac:dyDescent="0.3">
      <c r="A64" s="80">
        <v>10</v>
      </c>
      <c r="B64" s="83"/>
      <c r="C64" s="83"/>
      <c r="D64" s="83"/>
      <c r="E64" s="86"/>
      <c r="F64" s="83"/>
      <c r="G64" s="89"/>
      <c r="H64" s="92" t="str">
        <f>IF(G64&lt;=0,"",IF(G64&lt;=2,"Muy Baja",IF(G64&lt;=24,"Baja",IF(G64&lt;=500,"Media",IF(G64&lt;=5000,"Alta","Muy Alta")))))</f>
        <v/>
      </c>
      <c r="I64" s="77" t="str">
        <f>IF(H64="","",IF(H64="Muy Baja",0.2,IF(H64="Baja",0.4,IF(H64="Media",0.6,IF(H64="Alta",0.8,IF(H64="Muy Alta",1,))))))</f>
        <v/>
      </c>
      <c r="J64" s="95"/>
      <c r="K64" s="77">
        <f>IF(NOT(ISERROR(MATCH(J64,'[14]Tabla Impacto'!$B$221:$B$223,0))),'[14]Tabla Impacto'!$F$223&amp;"Por favor no seleccionar los criterios de impacto(Afectación Económica o presupuestal y Pérdida Reputacional)",J64)</f>
        <v>0</v>
      </c>
      <c r="L64" s="92" t="str">
        <f>IF(OR(K64='[14]Tabla Impacto'!$C$11,K64='[14]Tabla Impacto'!$D$11),"Leve",IF(OR(K64='[14]Tabla Impacto'!$C$12,K64='[14]Tabla Impacto'!$D$12),"Menor",IF(OR(K64='[14]Tabla Impacto'!$C$13,K64='[14]Tabla Impacto'!$D$13),"Moderado",IF(OR(K64='[14]Tabla Impacto'!$C$14,K64='[14]Tabla Impacto'!$D$14),"Mayor",IF(OR(K64='[14]Tabla Impacto'!$C$15,K64='[14]Tabla Impacto'!$D$15),"Catastrófico","")))))</f>
        <v/>
      </c>
      <c r="M64" s="77" t="str">
        <f>IF(L64="","",IF(L64="Leve",0.2,IF(L64="Menor",0.4,IF(L64="Moderado",0.6,IF(L64="Mayor",0.8,IF(L64="Catastrófico",1,))))))</f>
        <v/>
      </c>
      <c r="N64" s="74" t="str">
        <f>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9">
        <v>1</v>
      </c>
      <c r="P64" s="10"/>
      <c r="Q64" s="11" t="str">
        <f>IF(OR(R64="Preventivo",R64="Detectivo"),"Probabilidad",IF(R64="Correctivo","Impacto",""))</f>
        <v/>
      </c>
      <c r="R64" s="12"/>
      <c r="S64" s="12"/>
      <c r="T64" s="13" t="str">
        <f>IF(AND(R64="Preventivo",S64="Automático"),"50%",IF(AND(R64="Preventivo",S64="Manual"),"40%",IF(AND(R64="Detectivo",S64="Automático"),"40%",IF(AND(R64="Detectivo",S64="Manual"),"30%",IF(AND(R64="Correctivo",S64="Automático"),"35%",IF(AND(R64="Correctivo",S64="Manual"),"25%",""))))))</f>
        <v/>
      </c>
      <c r="U64" s="12"/>
      <c r="V64" s="12"/>
      <c r="W64" s="12"/>
      <c r="X64" s="14" t="str">
        <f>IFERROR(IF(Q64="Probabilidad",(I64-(+I64*T64)),IF(Q64="Impacto",I64,"")),"")</f>
        <v/>
      </c>
      <c r="Y64" s="15" t="str">
        <f>IFERROR(IF(X64="","",IF(X64&lt;=0.2,"Muy Baja",IF(X64&lt;=0.4,"Baja",IF(X64&lt;=0.6,"Media",IF(X64&lt;=0.8,"Alta","Muy Alta"))))),"")</f>
        <v/>
      </c>
      <c r="Z64" s="16" t="str">
        <f>+X64</f>
        <v/>
      </c>
      <c r="AA64" s="15" t="str">
        <f>IFERROR(IF(AB64="","",IF(AB64&lt;=0.2,"Leve",IF(AB64&lt;=0.4,"Menor",IF(AB64&lt;=0.6,"Moderado",IF(AB64&lt;=0.8,"Mayor","Catastrófico"))))),"")</f>
        <v/>
      </c>
      <c r="AB64" s="16" t="str">
        <f>IFERROR(IF(Q64="Impacto",(M64-(+M64*T64)),IF(Q64="Probabilidad",M64,"")),"")</f>
        <v/>
      </c>
      <c r="AC64" s="17"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18"/>
      <c r="AE64" s="19"/>
      <c r="AF64" s="21"/>
      <c r="AG64" s="24"/>
      <c r="AH64" s="24"/>
      <c r="AI64" s="19"/>
      <c r="AJ64" s="2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row>
    <row r="65" spans="1:36" ht="151.5" customHeight="1" x14ac:dyDescent="0.3">
      <c r="A65" s="81"/>
      <c r="B65" s="84"/>
      <c r="C65" s="84"/>
      <c r="D65" s="84"/>
      <c r="E65" s="87"/>
      <c r="F65" s="84"/>
      <c r="G65" s="90"/>
      <c r="H65" s="93"/>
      <c r="I65" s="78"/>
      <c r="J65" s="96"/>
      <c r="K65" s="78">
        <f ca="1">IF(NOT(ISERROR(MATCH(J65,_xlfn.ANCHORARRAY(E76),0))),I78&amp;"Por favor no seleccionar los criterios de impacto",J65)</f>
        <v>0</v>
      </c>
      <c r="L65" s="93"/>
      <c r="M65" s="78"/>
      <c r="N65" s="75"/>
      <c r="O65" s="9">
        <v>2</v>
      </c>
      <c r="P65" s="10"/>
      <c r="Q65" s="11" t="str">
        <f>IF(OR(R65="Preventivo",R65="Detectivo"),"Probabilidad",IF(R65="Correctivo","Impacto",""))</f>
        <v/>
      </c>
      <c r="R65" s="12"/>
      <c r="S65" s="12"/>
      <c r="T65" s="13" t="str">
        <f t="shared" ref="T65:T69" si="69">IF(AND(R65="Preventivo",S65="Automático"),"50%",IF(AND(R65="Preventivo",S65="Manual"),"40%",IF(AND(R65="Detectivo",S65="Automático"),"40%",IF(AND(R65="Detectivo",S65="Manual"),"30%",IF(AND(R65="Correctivo",S65="Automático"),"35%",IF(AND(R65="Correctivo",S65="Manual"),"25%",""))))))</f>
        <v/>
      </c>
      <c r="U65" s="12"/>
      <c r="V65" s="12"/>
      <c r="W65" s="12"/>
      <c r="X65" s="14" t="str">
        <f>IFERROR(IF(AND(Q64="Probabilidad",Q65="Probabilidad"),(Z64-(+Z64*T65)),IF(Q65="Probabilidad",(I64-(+I64*T65)),IF(Q65="Impacto",Z64,""))),"")</f>
        <v/>
      </c>
      <c r="Y65" s="15" t="str">
        <f t="shared" si="1"/>
        <v/>
      </c>
      <c r="Z65" s="16" t="str">
        <f t="shared" ref="Z65:Z69" si="70">+X65</f>
        <v/>
      </c>
      <c r="AA65" s="15" t="str">
        <f t="shared" si="3"/>
        <v/>
      </c>
      <c r="AB65" s="16" t="str">
        <f>IFERROR(IF(AND(Q64="Impacto",Q65="Impacto"),(AB58-(+AB58*T65)),IF(Q65="Impacto",($M$64-(+$M$64*T65)),IF(Q65="Probabilidad",AB58,""))),"")</f>
        <v/>
      </c>
      <c r="AC65" s="17" t="str">
        <f t="shared" ref="AC65:AC66" si="71">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18"/>
      <c r="AE65" s="19"/>
      <c r="AF65" s="21"/>
      <c r="AG65" s="24"/>
      <c r="AH65" s="24"/>
      <c r="AI65" s="19"/>
      <c r="AJ65" s="21"/>
    </row>
    <row r="66" spans="1:36" ht="151.5" customHeight="1" x14ac:dyDescent="0.3">
      <c r="A66" s="81"/>
      <c r="B66" s="84"/>
      <c r="C66" s="84"/>
      <c r="D66" s="84"/>
      <c r="E66" s="87"/>
      <c r="F66" s="84"/>
      <c r="G66" s="90"/>
      <c r="H66" s="93"/>
      <c r="I66" s="78"/>
      <c r="J66" s="96"/>
      <c r="K66" s="78">
        <f ca="1">IF(NOT(ISERROR(MATCH(J66,_xlfn.ANCHORARRAY(E77),0))),I79&amp;"Por favor no seleccionar los criterios de impacto",J66)</f>
        <v>0</v>
      </c>
      <c r="L66" s="93"/>
      <c r="M66" s="78"/>
      <c r="N66" s="75"/>
      <c r="O66" s="9">
        <v>3</v>
      </c>
      <c r="P66" s="25"/>
      <c r="Q66" s="11" t="str">
        <f>IF(OR(R66="Preventivo",R66="Detectivo"),"Probabilidad",IF(R66="Correctivo","Impacto",""))</f>
        <v/>
      </c>
      <c r="R66" s="12"/>
      <c r="S66" s="12"/>
      <c r="T66" s="13" t="str">
        <f t="shared" si="69"/>
        <v/>
      </c>
      <c r="U66" s="12"/>
      <c r="V66" s="12"/>
      <c r="W66" s="12"/>
      <c r="X66" s="14" t="str">
        <f>IFERROR(IF(AND(Q65="Probabilidad",Q66="Probabilidad"),(Z65-(+Z65*T66)),IF(AND(Q65="Impacto",Q66="Probabilidad"),(Z64-(+Z64*T66)),IF(Q66="Impacto",Z65,""))),"")</f>
        <v/>
      </c>
      <c r="Y66" s="15" t="str">
        <f t="shared" si="1"/>
        <v/>
      </c>
      <c r="Z66" s="16" t="str">
        <f t="shared" si="70"/>
        <v/>
      </c>
      <c r="AA66" s="15" t="str">
        <f t="shared" si="3"/>
        <v/>
      </c>
      <c r="AB66" s="16" t="str">
        <f>IFERROR(IF(AND(Q65="Impacto",Q66="Impacto"),(AB65-(+AB65*T66)),IF(AND(Q65="Probabilidad",Q66="Impacto"),(AB64-(+AB64*T66)),IF(Q66="Probabilidad",AB65,""))),"")</f>
        <v/>
      </c>
      <c r="AC66" s="17" t="str">
        <f t="shared" si="71"/>
        <v/>
      </c>
      <c r="AD66" s="18"/>
      <c r="AE66" s="19"/>
      <c r="AF66" s="21"/>
      <c r="AG66" s="24"/>
      <c r="AH66" s="24"/>
      <c r="AI66" s="19"/>
      <c r="AJ66" s="21"/>
    </row>
    <row r="67" spans="1:36" ht="151.5" customHeight="1" x14ac:dyDescent="0.3">
      <c r="A67" s="81"/>
      <c r="B67" s="84"/>
      <c r="C67" s="84"/>
      <c r="D67" s="84"/>
      <c r="E67" s="87"/>
      <c r="F67" s="84"/>
      <c r="G67" s="90"/>
      <c r="H67" s="93"/>
      <c r="I67" s="78"/>
      <c r="J67" s="96"/>
      <c r="K67" s="78">
        <f ca="1">IF(NOT(ISERROR(MATCH(J67,_xlfn.ANCHORARRAY(E78),0))),I80&amp;"Por favor no seleccionar los criterios de impacto",J67)</f>
        <v>0</v>
      </c>
      <c r="L67" s="93"/>
      <c r="M67" s="78"/>
      <c r="N67" s="75"/>
      <c r="O67" s="9">
        <v>4</v>
      </c>
      <c r="P67" s="10"/>
      <c r="Q67" s="11" t="str">
        <f t="shared" ref="Q67:Q69" si="72">IF(OR(R67="Preventivo",R67="Detectivo"),"Probabilidad",IF(R67="Correctivo","Impacto",""))</f>
        <v/>
      </c>
      <c r="R67" s="12"/>
      <c r="S67" s="12"/>
      <c r="T67" s="13" t="str">
        <f t="shared" si="69"/>
        <v/>
      </c>
      <c r="U67" s="12"/>
      <c r="V67" s="12"/>
      <c r="W67" s="12"/>
      <c r="X67" s="14" t="str">
        <f t="shared" ref="X67:X69" si="73">IFERROR(IF(AND(Q66="Probabilidad",Q67="Probabilidad"),(Z66-(+Z66*T67)),IF(AND(Q66="Impacto",Q67="Probabilidad"),(Z65-(+Z65*T67)),IF(Q67="Impacto",Z66,""))),"")</f>
        <v/>
      </c>
      <c r="Y67" s="15" t="str">
        <f t="shared" si="1"/>
        <v/>
      </c>
      <c r="Z67" s="16" t="str">
        <f t="shared" si="70"/>
        <v/>
      </c>
      <c r="AA67" s="15" t="str">
        <f t="shared" si="3"/>
        <v/>
      </c>
      <c r="AB67" s="16" t="str">
        <f t="shared" ref="AB67:AB69" si="74">IFERROR(IF(AND(Q66="Impacto",Q67="Impacto"),(AB66-(+AB66*T67)),IF(AND(Q66="Probabilidad",Q67="Impacto"),(AB65-(+AB65*T67)),IF(Q67="Probabilidad",AB66,""))),"")</f>
        <v/>
      </c>
      <c r="AC67" s="17" t="str">
        <f>IFERROR(IF(OR(AND(Y67="Muy Baja",AA67="Leve"),AND(Y67="Muy Baja",AA67="Menor"),AND(Y67="Baja",AA67="Leve")),"Bajo",IF(OR(AND(Y67="Muy baja",AA67="Moderado"),AND(Y67="Baja",AA67="Menor"),AND(Y67="Baja",AA67="Moderado"),AND(Y67="Media",AA67="Leve"),AND(Y67="Media",AA67="Menor"),AND(Y67="Media",AA67="Moderado"),AND(Y67="Alta",AA67="Leve"),AND(Y67="Alta",AA67="Menor")),"Moderado",IF(OR(AND(Y67="Muy Baja",AA67="Mayor"),AND(Y67="Baja",AA67="Mayor"),AND(Y67="Media",AA67="Mayor"),AND(Y67="Alta",AA67="Moderado"),AND(Y67="Alta",AA67="Mayor"),AND(Y67="Muy Alta",AA67="Leve"),AND(Y67="Muy Alta",AA67="Menor"),AND(Y67="Muy Alta",AA67="Moderado"),AND(Y67="Muy Alta",AA67="Mayor")),"Alto",IF(OR(AND(Y67="Muy Baja",AA67="Catastrófico"),AND(Y67="Baja",AA67="Catastrófico"),AND(Y67="Media",AA67="Catastrófico"),AND(Y67="Alta",AA67="Catastrófico"),AND(Y67="Muy Alta",AA67="Catastrófico")),"Extremo","")))),"")</f>
        <v/>
      </c>
      <c r="AD67" s="18"/>
      <c r="AE67" s="19"/>
      <c r="AF67" s="21"/>
      <c r="AG67" s="24"/>
      <c r="AH67" s="24"/>
      <c r="AI67" s="19"/>
      <c r="AJ67" s="21"/>
    </row>
    <row r="68" spans="1:36" ht="151.5" customHeight="1" x14ac:dyDescent="0.3">
      <c r="A68" s="81"/>
      <c r="B68" s="84"/>
      <c r="C68" s="84"/>
      <c r="D68" s="84"/>
      <c r="E68" s="87"/>
      <c r="F68" s="84"/>
      <c r="G68" s="90"/>
      <c r="H68" s="93"/>
      <c r="I68" s="78"/>
      <c r="J68" s="96"/>
      <c r="K68" s="78">
        <f ca="1">IF(NOT(ISERROR(MATCH(J68,_xlfn.ANCHORARRAY(E79),0))),I81&amp;"Por favor no seleccionar los criterios de impacto",J68)</f>
        <v>0</v>
      </c>
      <c r="L68" s="93"/>
      <c r="M68" s="78"/>
      <c r="N68" s="75"/>
      <c r="O68" s="9">
        <v>5</v>
      </c>
      <c r="P68" s="10"/>
      <c r="Q68" s="11" t="str">
        <f t="shared" si="72"/>
        <v/>
      </c>
      <c r="R68" s="12"/>
      <c r="S68" s="12"/>
      <c r="T68" s="13" t="str">
        <f t="shared" si="69"/>
        <v/>
      </c>
      <c r="U68" s="12"/>
      <c r="V68" s="12"/>
      <c r="W68" s="12"/>
      <c r="X68" s="14" t="str">
        <f t="shared" si="73"/>
        <v/>
      </c>
      <c r="Y68" s="15" t="str">
        <f t="shared" si="1"/>
        <v/>
      </c>
      <c r="Z68" s="16" t="str">
        <f t="shared" si="70"/>
        <v/>
      </c>
      <c r="AA68" s="15" t="str">
        <f t="shared" si="3"/>
        <v/>
      </c>
      <c r="AB68" s="16" t="str">
        <f t="shared" si="74"/>
        <v/>
      </c>
      <c r="AC68" s="17" t="str">
        <f t="shared" ref="AC68:AC69" si="75">IFERROR(IF(OR(AND(Y68="Muy Baja",AA68="Leve"),AND(Y68="Muy Baja",AA68="Menor"),AND(Y68="Baja",AA68="Leve")),"Bajo",IF(OR(AND(Y68="Muy baja",AA68="Moderado"),AND(Y68="Baja",AA68="Menor"),AND(Y68="Baja",AA68="Moderado"),AND(Y68="Media",AA68="Leve"),AND(Y68="Media",AA68="Menor"),AND(Y68="Media",AA68="Moderado"),AND(Y68="Alta",AA68="Leve"),AND(Y68="Alta",AA68="Menor")),"Moderado",IF(OR(AND(Y68="Muy Baja",AA68="Mayor"),AND(Y68="Baja",AA68="Mayor"),AND(Y68="Media",AA68="Mayor"),AND(Y68="Alta",AA68="Moderado"),AND(Y68="Alta",AA68="Mayor"),AND(Y68="Muy Alta",AA68="Leve"),AND(Y68="Muy Alta",AA68="Menor"),AND(Y68="Muy Alta",AA68="Moderado"),AND(Y68="Muy Alta",AA68="Mayor")),"Alto",IF(OR(AND(Y68="Muy Baja",AA68="Catastrófico"),AND(Y68="Baja",AA68="Catastrófico"),AND(Y68="Media",AA68="Catastrófico"),AND(Y68="Alta",AA68="Catastrófico"),AND(Y68="Muy Alta",AA68="Catastrófico")),"Extremo","")))),"")</f>
        <v/>
      </c>
      <c r="AD68" s="18"/>
      <c r="AE68" s="19"/>
      <c r="AF68" s="21"/>
      <c r="AG68" s="24"/>
      <c r="AH68" s="24"/>
      <c r="AI68" s="19"/>
      <c r="AJ68" s="21"/>
    </row>
    <row r="69" spans="1:36" ht="151.5" customHeight="1" x14ac:dyDescent="0.3">
      <c r="A69" s="82"/>
      <c r="B69" s="85"/>
      <c r="C69" s="85"/>
      <c r="D69" s="85"/>
      <c r="E69" s="88"/>
      <c r="F69" s="85"/>
      <c r="G69" s="91"/>
      <c r="H69" s="94"/>
      <c r="I69" s="79"/>
      <c r="J69" s="97"/>
      <c r="K69" s="79">
        <f ca="1">IF(NOT(ISERROR(MATCH(J69,_xlfn.ANCHORARRAY(E80),0))),I82&amp;"Por favor no seleccionar los criterios de impacto",J69)</f>
        <v>0</v>
      </c>
      <c r="L69" s="94"/>
      <c r="M69" s="79"/>
      <c r="N69" s="76"/>
      <c r="O69" s="9">
        <v>6</v>
      </c>
      <c r="P69" s="10"/>
      <c r="Q69" s="11" t="str">
        <f t="shared" si="72"/>
        <v/>
      </c>
      <c r="R69" s="12"/>
      <c r="S69" s="12"/>
      <c r="T69" s="13" t="str">
        <f t="shared" si="69"/>
        <v/>
      </c>
      <c r="U69" s="12"/>
      <c r="V69" s="12"/>
      <c r="W69" s="12"/>
      <c r="X69" s="14" t="str">
        <f t="shared" si="73"/>
        <v/>
      </c>
      <c r="Y69" s="15" t="str">
        <f t="shared" si="1"/>
        <v/>
      </c>
      <c r="Z69" s="16" t="str">
        <f t="shared" si="70"/>
        <v/>
      </c>
      <c r="AA69" s="15" t="str">
        <f t="shared" si="3"/>
        <v/>
      </c>
      <c r="AB69" s="16" t="str">
        <f t="shared" si="74"/>
        <v/>
      </c>
      <c r="AC69" s="17" t="str">
        <f t="shared" si="75"/>
        <v/>
      </c>
      <c r="AD69" s="18"/>
      <c r="AE69" s="19"/>
      <c r="AF69" s="21"/>
      <c r="AG69" s="24"/>
      <c r="AH69" s="24"/>
      <c r="AI69" s="19"/>
      <c r="AJ69" s="21"/>
    </row>
    <row r="70" spans="1:36" ht="49.5" customHeight="1" x14ac:dyDescent="0.3">
      <c r="A70" s="9"/>
      <c r="B70" s="98" t="s">
        <v>74</v>
      </c>
      <c r="C70" s="99"/>
      <c r="D70" s="99"/>
      <c r="E70" s="99"/>
      <c r="F70" s="99"/>
      <c r="G70" s="99"/>
      <c r="H70" s="99"/>
      <c r="I70" s="99"/>
      <c r="J70" s="99"/>
      <c r="K70" s="99"/>
      <c r="L70" s="99"/>
      <c r="M70" s="99"/>
      <c r="N70" s="99"/>
      <c r="O70" s="99"/>
      <c r="P70" s="99"/>
      <c r="Q70" s="99"/>
      <c r="R70" s="99"/>
      <c r="S70" s="99"/>
      <c r="T70" s="99"/>
      <c r="U70" s="99"/>
      <c r="V70" s="99"/>
      <c r="W70" s="99"/>
      <c r="X70" s="99"/>
      <c r="Y70" s="99"/>
      <c r="Z70" s="99"/>
      <c r="AA70" s="99"/>
      <c r="AB70" s="99"/>
      <c r="AC70" s="99"/>
      <c r="AD70" s="99"/>
      <c r="AE70" s="99"/>
      <c r="AF70" s="99"/>
      <c r="AG70" s="99"/>
      <c r="AH70" s="99"/>
      <c r="AI70" s="99"/>
      <c r="AJ70" s="100"/>
    </row>
    <row r="72" spans="1:36" x14ac:dyDescent="0.3">
      <c r="A72" s="2"/>
      <c r="B72" s="28" t="s">
        <v>75</v>
      </c>
      <c r="C72" s="2"/>
      <c r="D72" s="2"/>
      <c r="F72" s="2"/>
    </row>
  </sheetData>
  <sheetProtection algorithmName="SHA-512" hashValue="sVoqu7kJshpFydYKkkW8R62PwbHkQ9zgyUzrQTDSexXBIdbfmbh3HSh+Gofw37b3YGg2PRU2wgjt3LhxsWd93g==" saltValue="gArFcdkKpQaxc61f24i61A==" spinCount="100000" sheet="1" objects="1" scenarios="1"/>
  <dataConsolidate/>
  <mergeCells count="185">
    <mergeCell ref="B70:AJ70"/>
    <mergeCell ref="I64:I69"/>
    <mergeCell ref="J64:J69"/>
    <mergeCell ref="K64:K69"/>
    <mergeCell ref="L64:L69"/>
    <mergeCell ref="M64:M69"/>
    <mergeCell ref="N64:N69"/>
    <mergeCell ref="M58:M63"/>
    <mergeCell ref="N58:N63"/>
    <mergeCell ref="I58:I63"/>
    <mergeCell ref="J58:J63"/>
    <mergeCell ref="K58:K63"/>
    <mergeCell ref="L58:L63"/>
    <mergeCell ref="A64:A69"/>
    <mergeCell ref="B64:B69"/>
    <mergeCell ref="C64:C69"/>
    <mergeCell ref="D64:D69"/>
    <mergeCell ref="E64:E69"/>
    <mergeCell ref="F64:F69"/>
    <mergeCell ref="G64:G69"/>
    <mergeCell ref="H64:H69"/>
    <mergeCell ref="G58:G63"/>
    <mergeCell ref="H58:H63"/>
    <mergeCell ref="A58:A63"/>
    <mergeCell ref="B58:B63"/>
    <mergeCell ref="C58:C63"/>
    <mergeCell ref="D58:D63"/>
    <mergeCell ref="E58:E63"/>
    <mergeCell ref="F58:F63"/>
    <mergeCell ref="I52:I57"/>
    <mergeCell ref="J52:J57"/>
    <mergeCell ref="K52:K57"/>
    <mergeCell ref="L52:L57"/>
    <mergeCell ref="M52:M57"/>
    <mergeCell ref="N52:N57"/>
    <mergeCell ref="M46:M51"/>
    <mergeCell ref="N46:N51"/>
    <mergeCell ref="A52:A57"/>
    <mergeCell ref="B52:B57"/>
    <mergeCell ref="C52:C57"/>
    <mergeCell ref="D52:D57"/>
    <mergeCell ref="E52:E57"/>
    <mergeCell ref="F52:F57"/>
    <mergeCell ref="G52:G57"/>
    <mergeCell ref="H52:H57"/>
    <mergeCell ref="G46:G51"/>
    <mergeCell ref="H46:H51"/>
    <mergeCell ref="I46:I51"/>
    <mergeCell ref="J46:J51"/>
    <mergeCell ref="K46:K51"/>
    <mergeCell ref="L46:L51"/>
    <mergeCell ref="A46:A51"/>
    <mergeCell ref="B46:B51"/>
    <mergeCell ref="C46:C51"/>
    <mergeCell ref="D46:D51"/>
    <mergeCell ref="E46:E51"/>
    <mergeCell ref="F46:F51"/>
    <mergeCell ref="I40:I45"/>
    <mergeCell ref="J40:J45"/>
    <mergeCell ref="K40:K45"/>
    <mergeCell ref="L40:L45"/>
    <mergeCell ref="M40:M45"/>
    <mergeCell ref="N40:N45"/>
    <mergeCell ref="M34:M39"/>
    <mergeCell ref="N34:N39"/>
    <mergeCell ref="A40:A45"/>
    <mergeCell ref="B40:B45"/>
    <mergeCell ref="C40:C45"/>
    <mergeCell ref="D40:D45"/>
    <mergeCell ref="E40:E45"/>
    <mergeCell ref="F40:F45"/>
    <mergeCell ref="G40:G45"/>
    <mergeCell ref="H40:H45"/>
    <mergeCell ref="G34:G39"/>
    <mergeCell ref="H34:H39"/>
    <mergeCell ref="I34:I39"/>
    <mergeCell ref="J34:J39"/>
    <mergeCell ref="K34:K39"/>
    <mergeCell ref="L34:L39"/>
    <mergeCell ref="A34:A39"/>
    <mergeCell ref="B34:B39"/>
    <mergeCell ref="C34:C39"/>
    <mergeCell ref="D34:D39"/>
    <mergeCell ref="E34:E39"/>
    <mergeCell ref="F34:F39"/>
    <mergeCell ref="I28:I33"/>
    <mergeCell ref="J28:J33"/>
    <mergeCell ref="K28:K33"/>
    <mergeCell ref="L28:L33"/>
    <mergeCell ref="M28:M33"/>
    <mergeCell ref="N28:N33"/>
    <mergeCell ref="M22:M27"/>
    <mergeCell ref="N22:N27"/>
    <mergeCell ref="A28:A33"/>
    <mergeCell ref="B28:B33"/>
    <mergeCell ref="C28:C33"/>
    <mergeCell ref="D28:D33"/>
    <mergeCell ref="E28:E33"/>
    <mergeCell ref="F28:F33"/>
    <mergeCell ref="G28:G33"/>
    <mergeCell ref="H28:H33"/>
    <mergeCell ref="G22:G27"/>
    <mergeCell ref="H22:H27"/>
    <mergeCell ref="I22:I27"/>
    <mergeCell ref="J22:J27"/>
    <mergeCell ref="K22:K27"/>
    <mergeCell ref="L22:L27"/>
    <mergeCell ref="A22:A27"/>
    <mergeCell ref="B22:B27"/>
    <mergeCell ref="C22:C27"/>
    <mergeCell ref="D22:D27"/>
    <mergeCell ref="E22:E27"/>
    <mergeCell ref="F22:F27"/>
    <mergeCell ref="I16:I21"/>
    <mergeCell ref="J16:J21"/>
    <mergeCell ref="K16:K21"/>
    <mergeCell ref="L16:L21"/>
    <mergeCell ref="M16:M21"/>
    <mergeCell ref="M10:M15"/>
    <mergeCell ref="N10:N15"/>
    <mergeCell ref="A16:A21"/>
    <mergeCell ref="B16:B21"/>
    <mergeCell ref="C16:C21"/>
    <mergeCell ref="D16:D21"/>
    <mergeCell ref="E16:E21"/>
    <mergeCell ref="F16:F21"/>
    <mergeCell ref="G16:G21"/>
    <mergeCell ref="H16:H21"/>
    <mergeCell ref="G10:G15"/>
    <mergeCell ref="H10:H15"/>
    <mergeCell ref="I10:I15"/>
    <mergeCell ref="J10:J15"/>
    <mergeCell ref="K10:K15"/>
    <mergeCell ref="L10:L15"/>
    <mergeCell ref="A10:A15"/>
    <mergeCell ref="B10:B15"/>
    <mergeCell ref="C10:C15"/>
    <mergeCell ref="D10:D15"/>
    <mergeCell ref="E10:E15"/>
    <mergeCell ref="F10:F15"/>
    <mergeCell ref="AB8:AB9"/>
    <mergeCell ref="AC8:AC9"/>
    <mergeCell ref="P8:P9"/>
    <mergeCell ref="Q8:Q9"/>
    <mergeCell ref="R8:W8"/>
    <mergeCell ref="X8:X9"/>
    <mergeCell ref="Y8:Y9"/>
    <mergeCell ref="Z8:Z9"/>
    <mergeCell ref="N16:N21"/>
    <mergeCell ref="J8:J9"/>
    <mergeCell ref="K8:K9"/>
    <mergeCell ref="L8:L9"/>
    <mergeCell ref="M8:M9"/>
    <mergeCell ref="N8:N9"/>
    <mergeCell ref="O8:O9"/>
    <mergeCell ref="AE7:AJ7"/>
    <mergeCell ref="A8:A9"/>
    <mergeCell ref="B8:B9"/>
    <mergeCell ref="C8:C9"/>
    <mergeCell ref="D8:D9"/>
    <mergeCell ref="E8:E9"/>
    <mergeCell ref="F8:F9"/>
    <mergeCell ref="G8:G9"/>
    <mergeCell ref="H8:H9"/>
    <mergeCell ref="I8:I9"/>
    <mergeCell ref="AG8:AG9"/>
    <mergeCell ref="AH8:AH9"/>
    <mergeCell ref="AI8:AI9"/>
    <mergeCell ref="AJ8:AJ9"/>
    <mergeCell ref="AD8:AD9"/>
    <mergeCell ref="AE8:AE9"/>
    <mergeCell ref="AF8:AF9"/>
    <mergeCell ref="AA8:AA9"/>
    <mergeCell ref="A6:B6"/>
    <mergeCell ref="C6:N6"/>
    <mergeCell ref="A7:G7"/>
    <mergeCell ref="H7:N7"/>
    <mergeCell ref="O7:W7"/>
    <mergeCell ref="X7:AD7"/>
    <mergeCell ref="A1:AJ2"/>
    <mergeCell ref="A4:B4"/>
    <mergeCell ref="C4:N4"/>
    <mergeCell ref="O4:Q4"/>
    <mergeCell ref="A5:B5"/>
    <mergeCell ref="C5:N5"/>
  </mergeCells>
  <conditionalFormatting sqref="H10 H16">
    <cfRule type="cellIs" dxfId="1154" priority="227" operator="equal">
      <formula>"Muy Alta"</formula>
    </cfRule>
    <cfRule type="cellIs" dxfId="1153" priority="228" operator="equal">
      <formula>"Alta"</formula>
    </cfRule>
    <cfRule type="cellIs" dxfId="1152" priority="229" operator="equal">
      <formula>"Media"</formula>
    </cfRule>
    <cfRule type="cellIs" dxfId="1151" priority="230" operator="equal">
      <formula>"Baja"</formula>
    </cfRule>
    <cfRule type="cellIs" dxfId="1150" priority="231" operator="equal">
      <formula>"Muy Baja"</formula>
    </cfRule>
  </conditionalFormatting>
  <conditionalFormatting sqref="L10 L16 L22 L28 L34 L40 L46 L52 L58 L64">
    <cfRule type="cellIs" dxfId="1149" priority="222" operator="equal">
      <formula>"Catastrófico"</formula>
    </cfRule>
    <cfRule type="cellIs" dxfId="1148" priority="223" operator="equal">
      <formula>"Mayor"</formula>
    </cfRule>
    <cfRule type="cellIs" dxfId="1147" priority="224" operator="equal">
      <formula>"Moderado"</formula>
    </cfRule>
    <cfRule type="cellIs" dxfId="1146" priority="225" operator="equal">
      <formula>"Menor"</formula>
    </cfRule>
    <cfRule type="cellIs" dxfId="1145" priority="226" operator="equal">
      <formula>"Leve"</formula>
    </cfRule>
  </conditionalFormatting>
  <conditionalFormatting sqref="N10">
    <cfRule type="cellIs" dxfId="1144" priority="218" operator="equal">
      <formula>"Extremo"</formula>
    </cfRule>
    <cfRule type="cellIs" dxfId="1143" priority="219" operator="equal">
      <formula>"Alto"</formula>
    </cfRule>
    <cfRule type="cellIs" dxfId="1142" priority="220" operator="equal">
      <formula>"Moderado"</formula>
    </cfRule>
    <cfRule type="cellIs" dxfId="1141" priority="221" operator="equal">
      <formula>"Bajo"</formula>
    </cfRule>
  </conditionalFormatting>
  <conditionalFormatting sqref="Y10:Y15">
    <cfRule type="cellIs" dxfId="1140" priority="213" operator="equal">
      <formula>"Muy Alta"</formula>
    </cfRule>
    <cfRule type="cellIs" dxfId="1139" priority="214" operator="equal">
      <formula>"Alta"</formula>
    </cfRule>
    <cfRule type="cellIs" dxfId="1138" priority="215" operator="equal">
      <formula>"Media"</formula>
    </cfRule>
    <cfRule type="cellIs" dxfId="1137" priority="216" operator="equal">
      <formula>"Baja"</formula>
    </cfRule>
    <cfRule type="cellIs" dxfId="1136" priority="217" operator="equal">
      <formula>"Muy Baja"</formula>
    </cfRule>
  </conditionalFormatting>
  <conditionalFormatting sqref="AA10:AA15">
    <cfRule type="cellIs" dxfId="1135" priority="208" operator="equal">
      <formula>"Catastrófico"</formula>
    </cfRule>
    <cfRule type="cellIs" dxfId="1134" priority="209" operator="equal">
      <formula>"Mayor"</formula>
    </cfRule>
    <cfRule type="cellIs" dxfId="1133" priority="210" operator="equal">
      <formula>"Moderado"</formula>
    </cfRule>
    <cfRule type="cellIs" dxfId="1132" priority="211" operator="equal">
      <formula>"Menor"</formula>
    </cfRule>
    <cfRule type="cellIs" dxfId="1131" priority="212" operator="equal">
      <formula>"Leve"</formula>
    </cfRule>
  </conditionalFormatting>
  <conditionalFormatting sqref="AC10:AC15">
    <cfRule type="cellIs" dxfId="1130" priority="204" operator="equal">
      <formula>"Extremo"</formula>
    </cfRule>
    <cfRule type="cellIs" dxfId="1129" priority="205" operator="equal">
      <formula>"Alto"</formula>
    </cfRule>
    <cfRule type="cellIs" dxfId="1128" priority="206" operator="equal">
      <formula>"Moderado"</formula>
    </cfRule>
    <cfRule type="cellIs" dxfId="1127" priority="207" operator="equal">
      <formula>"Bajo"</formula>
    </cfRule>
  </conditionalFormatting>
  <conditionalFormatting sqref="H58">
    <cfRule type="cellIs" dxfId="1126" priority="43" operator="equal">
      <formula>"Muy Alta"</formula>
    </cfRule>
    <cfRule type="cellIs" dxfId="1125" priority="44" operator="equal">
      <formula>"Alta"</formula>
    </cfRule>
    <cfRule type="cellIs" dxfId="1124" priority="45" operator="equal">
      <formula>"Media"</formula>
    </cfRule>
    <cfRule type="cellIs" dxfId="1123" priority="46" operator="equal">
      <formula>"Baja"</formula>
    </cfRule>
    <cfRule type="cellIs" dxfId="1122" priority="47" operator="equal">
      <formula>"Muy Baja"</formula>
    </cfRule>
  </conditionalFormatting>
  <conditionalFormatting sqref="N16">
    <cfRule type="cellIs" dxfId="1121" priority="200" operator="equal">
      <formula>"Extremo"</formula>
    </cfRule>
    <cfRule type="cellIs" dxfId="1120" priority="201" operator="equal">
      <formula>"Alto"</formula>
    </cfRule>
    <cfRule type="cellIs" dxfId="1119" priority="202" operator="equal">
      <formula>"Moderado"</formula>
    </cfRule>
    <cfRule type="cellIs" dxfId="1118" priority="203" operator="equal">
      <formula>"Bajo"</formula>
    </cfRule>
  </conditionalFormatting>
  <conditionalFormatting sqref="Y16:Y21">
    <cfRule type="cellIs" dxfId="1117" priority="195" operator="equal">
      <formula>"Muy Alta"</formula>
    </cfRule>
    <cfRule type="cellIs" dxfId="1116" priority="196" operator="equal">
      <formula>"Alta"</formula>
    </cfRule>
    <cfRule type="cellIs" dxfId="1115" priority="197" operator="equal">
      <formula>"Media"</formula>
    </cfRule>
    <cfRule type="cellIs" dxfId="1114" priority="198" operator="equal">
      <formula>"Baja"</formula>
    </cfRule>
    <cfRule type="cellIs" dxfId="1113" priority="199" operator="equal">
      <formula>"Muy Baja"</formula>
    </cfRule>
  </conditionalFormatting>
  <conditionalFormatting sqref="AA16:AA21">
    <cfRule type="cellIs" dxfId="1112" priority="190" operator="equal">
      <formula>"Catastrófico"</formula>
    </cfRule>
    <cfRule type="cellIs" dxfId="1111" priority="191" operator="equal">
      <formula>"Mayor"</formula>
    </cfRule>
    <cfRule type="cellIs" dxfId="1110" priority="192" operator="equal">
      <formula>"Moderado"</formula>
    </cfRule>
    <cfRule type="cellIs" dxfId="1109" priority="193" operator="equal">
      <formula>"Menor"</formula>
    </cfRule>
    <cfRule type="cellIs" dxfId="1108" priority="194" operator="equal">
      <formula>"Leve"</formula>
    </cfRule>
  </conditionalFormatting>
  <conditionalFormatting sqref="AC16:AC21">
    <cfRule type="cellIs" dxfId="1107" priority="186" operator="equal">
      <formula>"Extremo"</formula>
    </cfRule>
    <cfRule type="cellIs" dxfId="1106" priority="187" operator="equal">
      <formula>"Alto"</formula>
    </cfRule>
    <cfRule type="cellIs" dxfId="1105" priority="188" operator="equal">
      <formula>"Moderado"</formula>
    </cfRule>
    <cfRule type="cellIs" dxfId="1104" priority="189" operator="equal">
      <formula>"Bajo"</formula>
    </cfRule>
  </conditionalFormatting>
  <conditionalFormatting sqref="H22">
    <cfRule type="cellIs" dxfId="1103" priority="181" operator="equal">
      <formula>"Muy Alta"</formula>
    </cfRule>
    <cfRule type="cellIs" dxfId="1102" priority="182" operator="equal">
      <formula>"Alta"</formula>
    </cfRule>
    <cfRule type="cellIs" dxfId="1101" priority="183" operator="equal">
      <formula>"Media"</formula>
    </cfRule>
    <cfRule type="cellIs" dxfId="1100" priority="184" operator="equal">
      <formula>"Baja"</formula>
    </cfRule>
    <cfRule type="cellIs" dxfId="1099" priority="185" operator="equal">
      <formula>"Muy Baja"</formula>
    </cfRule>
  </conditionalFormatting>
  <conditionalFormatting sqref="N22">
    <cfRule type="cellIs" dxfId="1098" priority="177" operator="equal">
      <formula>"Extremo"</formula>
    </cfRule>
    <cfRule type="cellIs" dxfId="1097" priority="178" operator="equal">
      <formula>"Alto"</formula>
    </cfRule>
    <cfRule type="cellIs" dxfId="1096" priority="179" operator="equal">
      <formula>"Moderado"</formula>
    </cfRule>
    <cfRule type="cellIs" dxfId="1095" priority="180" operator="equal">
      <formula>"Bajo"</formula>
    </cfRule>
  </conditionalFormatting>
  <conditionalFormatting sqref="Y22:Y27">
    <cfRule type="cellIs" dxfId="1094" priority="172" operator="equal">
      <formula>"Muy Alta"</formula>
    </cfRule>
    <cfRule type="cellIs" dxfId="1093" priority="173" operator="equal">
      <formula>"Alta"</formula>
    </cfRule>
    <cfRule type="cellIs" dxfId="1092" priority="174" operator="equal">
      <formula>"Media"</formula>
    </cfRule>
    <cfRule type="cellIs" dxfId="1091" priority="175" operator="equal">
      <formula>"Baja"</formula>
    </cfRule>
    <cfRule type="cellIs" dxfId="1090" priority="176" operator="equal">
      <formula>"Muy Baja"</formula>
    </cfRule>
  </conditionalFormatting>
  <conditionalFormatting sqref="AA22:AA27">
    <cfRule type="cellIs" dxfId="1089" priority="167" operator="equal">
      <formula>"Catastrófico"</formula>
    </cfRule>
    <cfRule type="cellIs" dxfId="1088" priority="168" operator="equal">
      <formula>"Mayor"</formula>
    </cfRule>
    <cfRule type="cellIs" dxfId="1087" priority="169" operator="equal">
      <formula>"Moderado"</formula>
    </cfRule>
    <cfRule type="cellIs" dxfId="1086" priority="170" operator="equal">
      <formula>"Menor"</formula>
    </cfRule>
    <cfRule type="cellIs" dxfId="1085" priority="171" operator="equal">
      <formula>"Leve"</formula>
    </cfRule>
  </conditionalFormatting>
  <conditionalFormatting sqref="AC22:AC27">
    <cfRule type="cellIs" dxfId="1084" priority="163" operator="equal">
      <formula>"Extremo"</formula>
    </cfRule>
    <cfRule type="cellIs" dxfId="1083" priority="164" operator="equal">
      <formula>"Alto"</formula>
    </cfRule>
    <cfRule type="cellIs" dxfId="1082" priority="165" operator="equal">
      <formula>"Moderado"</formula>
    </cfRule>
    <cfRule type="cellIs" dxfId="1081" priority="166" operator="equal">
      <formula>"Bajo"</formula>
    </cfRule>
  </conditionalFormatting>
  <conditionalFormatting sqref="H28">
    <cfRule type="cellIs" dxfId="1080" priority="158" operator="equal">
      <formula>"Muy Alta"</formula>
    </cfRule>
    <cfRule type="cellIs" dxfId="1079" priority="159" operator="equal">
      <formula>"Alta"</formula>
    </cfRule>
    <cfRule type="cellIs" dxfId="1078" priority="160" operator="equal">
      <formula>"Media"</formula>
    </cfRule>
    <cfRule type="cellIs" dxfId="1077" priority="161" operator="equal">
      <formula>"Baja"</formula>
    </cfRule>
    <cfRule type="cellIs" dxfId="1076" priority="162" operator="equal">
      <formula>"Muy Baja"</formula>
    </cfRule>
  </conditionalFormatting>
  <conditionalFormatting sqref="N28">
    <cfRule type="cellIs" dxfId="1075" priority="154" operator="equal">
      <formula>"Extremo"</formula>
    </cfRule>
    <cfRule type="cellIs" dxfId="1074" priority="155" operator="equal">
      <formula>"Alto"</formula>
    </cfRule>
    <cfRule type="cellIs" dxfId="1073" priority="156" operator="equal">
      <formula>"Moderado"</formula>
    </cfRule>
    <cfRule type="cellIs" dxfId="1072" priority="157" operator="equal">
      <formula>"Bajo"</formula>
    </cfRule>
  </conditionalFormatting>
  <conditionalFormatting sqref="Y28:Y33">
    <cfRule type="cellIs" dxfId="1071" priority="149" operator="equal">
      <formula>"Muy Alta"</formula>
    </cfRule>
    <cfRule type="cellIs" dxfId="1070" priority="150" operator="equal">
      <formula>"Alta"</formula>
    </cfRule>
    <cfRule type="cellIs" dxfId="1069" priority="151" operator="equal">
      <formula>"Media"</formula>
    </cfRule>
    <cfRule type="cellIs" dxfId="1068" priority="152" operator="equal">
      <formula>"Baja"</formula>
    </cfRule>
    <cfRule type="cellIs" dxfId="1067" priority="153" operator="equal">
      <formula>"Muy Baja"</formula>
    </cfRule>
  </conditionalFormatting>
  <conditionalFormatting sqref="AA28:AA33">
    <cfRule type="cellIs" dxfId="1066" priority="144" operator="equal">
      <formula>"Catastrófico"</formula>
    </cfRule>
    <cfRule type="cellIs" dxfId="1065" priority="145" operator="equal">
      <formula>"Mayor"</formula>
    </cfRule>
    <cfRule type="cellIs" dxfId="1064" priority="146" operator="equal">
      <formula>"Moderado"</formula>
    </cfRule>
    <cfRule type="cellIs" dxfId="1063" priority="147" operator="equal">
      <formula>"Menor"</formula>
    </cfRule>
    <cfRule type="cellIs" dxfId="1062" priority="148" operator="equal">
      <formula>"Leve"</formula>
    </cfRule>
  </conditionalFormatting>
  <conditionalFormatting sqref="AC28:AC33">
    <cfRule type="cellIs" dxfId="1061" priority="140" operator="equal">
      <formula>"Extremo"</formula>
    </cfRule>
    <cfRule type="cellIs" dxfId="1060" priority="141" operator="equal">
      <formula>"Alto"</formula>
    </cfRule>
    <cfRule type="cellIs" dxfId="1059" priority="142" operator="equal">
      <formula>"Moderado"</formula>
    </cfRule>
    <cfRule type="cellIs" dxfId="1058" priority="143" operator="equal">
      <formula>"Bajo"</formula>
    </cfRule>
  </conditionalFormatting>
  <conditionalFormatting sqref="H34">
    <cfRule type="cellIs" dxfId="1057" priority="135" operator="equal">
      <formula>"Muy Alta"</formula>
    </cfRule>
    <cfRule type="cellIs" dxfId="1056" priority="136" operator="equal">
      <formula>"Alta"</formula>
    </cfRule>
    <cfRule type="cellIs" dxfId="1055" priority="137" operator="equal">
      <formula>"Media"</formula>
    </cfRule>
    <cfRule type="cellIs" dxfId="1054" priority="138" operator="equal">
      <formula>"Baja"</formula>
    </cfRule>
    <cfRule type="cellIs" dxfId="1053" priority="139" operator="equal">
      <formula>"Muy Baja"</formula>
    </cfRule>
  </conditionalFormatting>
  <conditionalFormatting sqref="N34">
    <cfRule type="cellIs" dxfId="1052" priority="131" operator="equal">
      <formula>"Extremo"</formula>
    </cfRule>
    <cfRule type="cellIs" dxfId="1051" priority="132" operator="equal">
      <formula>"Alto"</formula>
    </cfRule>
    <cfRule type="cellIs" dxfId="1050" priority="133" operator="equal">
      <formula>"Moderado"</formula>
    </cfRule>
    <cfRule type="cellIs" dxfId="1049" priority="134" operator="equal">
      <formula>"Bajo"</formula>
    </cfRule>
  </conditionalFormatting>
  <conditionalFormatting sqref="Y34:Y39">
    <cfRule type="cellIs" dxfId="1048" priority="126" operator="equal">
      <formula>"Muy Alta"</formula>
    </cfRule>
    <cfRule type="cellIs" dxfId="1047" priority="127" operator="equal">
      <formula>"Alta"</formula>
    </cfRule>
    <cfRule type="cellIs" dxfId="1046" priority="128" operator="equal">
      <formula>"Media"</formula>
    </cfRule>
    <cfRule type="cellIs" dxfId="1045" priority="129" operator="equal">
      <formula>"Baja"</formula>
    </cfRule>
    <cfRule type="cellIs" dxfId="1044" priority="130" operator="equal">
      <formula>"Muy Baja"</formula>
    </cfRule>
  </conditionalFormatting>
  <conditionalFormatting sqref="AA34:AA39">
    <cfRule type="cellIs" dxfId="1043" priority="121" operator="equal">
      <formula>"Catastrófico"</formula>
    </cfRule>
    <cfRule type="cellIs" dxfId="1042" priority="122" operator="equal">
      <formula>"Mayor"</formula>
    </cfRule>
    <cfRule type="cellIs" dxfId="1041" priority="123" operator="equal">
      <formula>"Moderado"</formula>
    </cfRule>
    <cfRule type="cellIs" dxfId="1040" priority="124" operator="equal">
      <formula>"Menor"</formula>
    </cfRule>
    <cfRule type="cellIs" dxfId="1039" priority="125" operator="equal">
      <formula>"Leve"</formula>
    </cfRule>
  </conditionalFormatting>
  <conditionalFormatting sqref="AC34:AC39">
    <cfRule type="cellIs" dxfId="1038" priority="117" operator="equal">
      <formula>"Extremo"</formula>
    </cfRule>
    <cfRule type="cellIs" dxfId="1037" priority="118" operator="equal">
      <formula>"Alto"</formula>
    </cfRule>
    <cfRule type="cellIs" dxfId="1036" priority="119" operator="equal">
      <formula>"Moderado"</formula>
    </cfRule>
    <cfRule type="cellIs" dxfId="1035" priority="120" operator="equal">
      <formula>"Bajo"</formula>
    </cfRule>
  </conditionalFormatting>
  <conditionalFormatting sqref="H40">
    <cfRule type="cellIs" dxfId="1034" priority="112" operator="equal">
      <formula>"Muy Alta"</formula>
    </cfRule>
    <cfRule type="cellIs" dxfId="1033" priority="113" operator="equal">
      <formula>"Alta"</formula>
    </cfRule>
    <cfRule type="cellIs" dxfId="1032" priority="114" operator="equal">
      <formula>"Media"</formula>
    </cfRule>
    <cfRule type="cellIs" dxfId="1031" priority="115" operator="equal">
      <formula>"Baja"</formula>
    </cfRule>
    <cfRule type="cellIs" dxfId="1030" priority="116" operator="equal">
      <formula>"Muy Baja"</formula>
    </cfRule>
  </conditionalFormatting>
  <conditionalFormatting sqref="N40">
    <cfRule type="cellIs" dxfId="1029" priority="108" operator="equal">
      <formula>"Extremo"</formula>
    </cfRule>
    <cfRule type="cellIs" dxfId="1028" priority="109" operator="equal">
      <formula>"Alto"</formula>
    </cfRule>
    <cfRule type="cellIs" dxfId="1027" priority="110" operator="equal">
      <formula>"Moderado"</formula>
    </cfRule>
    <cfRule type="cellIs" dxfId="1026" priority="111" operator="equal">
      <formula>"Bajo"</formula>
    </cfRule>
  </conditionalFormatting>
  <conditionalFormatting sqref="Y40:Y45">
    <cfRule type="cellIs" dxfId="1025" priority="103" operator="equal">
      <formula>"Muy Alta"</formula>
    </cfRule>
    <cfRule type="cellIs" dxfId="1024" priority="104" operator="equal">
      <formula>"Alta"</formula>
    </cfRule>
    <cfRule type="cellIs" dxfId="1023" priority="105" operator="equal">
      <formula>"Media"</formula>
    </cfRule>
    <cfRule type="cellIs" dxfId="1022" priority="106" operator="equal">
      <formula>"Baja"</formula>
    </cfRule>
    <cfRule type="cellIs" dxfId="1021" priority="107" operator="equal">
      <formula>"Muy Baja"</formula>
    </cfRule>
  </conditionalFormatting>
  <conditionalFormatting sqref="AA40:AA45">
    <cfRule type="cellIs" dxfId="1020" priority="98" operator="equal">
      <formula>"Catastrófico"</formula>
    </cfRule>
    <cfRule type="cellIs" dxfId="1019" priority="99" operator="equal">
      <formula>"Mayor"</formula>
    </cfRule>
    <cfRule type="cellIs" dxfId="1018" priority="100" operator="equal">
      <formula>"Moderado"</formula>
    </cfRule>
    <cfRule type="cellIs" dxfId="1017" priority="101" operator="equal">
      <formula>"Menor"</formula>
    </cfRule>
    <cfRule type="cellIs" dxfId="1016" priority="102" operator="equal">
      <formula>"Leve"</formula>
    </cfRule>
  </conditionalFormatting>
  <conditionalFormatting sqref="AC40:AC45">
    <cfRule type="cellIs" dxfId="1015" priority="94" operator="equal">
      <formula>"Extremo"</formula>
    </cfRule>
    <cfRule type="cellIs" dxfId="1014" priority="95" operator="equal">
      <formula>"Alto"</formula>
    </cfRule>
    <cfRule type="cellIs" dxfId="1013" priority="96" operator="equal">
      <formula>"Moderado"</formula>
    </cfRule>
    <cfRule type="cellIs" dxfId="1012" priority="97" operator="equal">
      <formula>"Bajo"</formula>
    </cfRule>
  </conditionalFormatting>
  <conditionalFormatting sqref="H46">
    <cfRule type="cellIs" dxfId="1011" priority="89" operator="equal">
      <formula>"Muy Alta"</formula>
    </cfRule>
    <cfRule type="cellIs" dxfId="1010" priority="90" operator="equal">
      <formula>"Alta"</formula>
    </cfRule>
    <cfRule type="cellIs" dxfId="1009" priority="91" operator="equal">
      <formula>"Media"</formula>
    </cfRule>
    <cfRule type="cellIs" dxfId="1008" priority="92" operator="equal">
      <formula>"Baja"</formula>
    </cfRule>
    <cfRule type="cellIs" dxfId="1007" priority="93" operator="equal">
      <formula>"Muy Baja"</formula>
    </cfRule>
  </conditionalFormatting>
  <conditionalFormatting sqref="N46">
    <cfRule type="cellIs" dxfId="1006" priority="85" operator="equal">
      <formula>"Extremo"</formula>
    </cfRule>
    <cfRule type="cellIs" dxfId="1005" priority="86" operator="equal">
      <formula>"Alto"</formula>
    </cfRule>
    <cfRule type="cellIs" dxfId="1004" priority="87" operator="equal">
      <formula>"Moderado"</formula>
    </cfRule>
    <cfRule type="cellIs" dxfId="1003" priority="88" operator="equal">
      <formula>"Bajo"</formula>
    </cfRule>
  </conditionalFormatting>
  <conditionalFormatting sqref="Y46:Y51">
    <cfRule type="cellIs" dxfId="1002" priority="80" operator="equal">
      <formula>"Muy Alta"</formula>
    </cfRule>
    <cfRule type="cellIs" dxfId="1001" priority="81" operator="equal">
      <formula>"Alta"</formula>
    </cfRule>
    <cfRule type="cellIs" dxfId="1000" priority="82" operator="equal">
      <formula>"Media"</formula>
    </cfRule>
    <cfRule type="cellIs" dxfId="999" priority="83" operator="equal">
      <formula>"Baja"</formula>
    </cfRule>
    <cfRule type="cellIs" dxfId="998" priority="84" operator="equal">
      <formula>"Muy Baja"</formula>
    </cfRule>
  </conditionalFormatting>
  <conditionalFormatting sqref="AA46:AA51">
    <cfRule type="cellIs" dxfId="997" priority="75" operator="equal">
      <formula>"Catastrófico"</formula>
    </cfRule>
    <cfRule type="cellIs" dxfId="996" priority="76" operator="equal">
      <formula>"Mayor"</formula>
    </cfRule>
    <cfRule type="cellIs" dxfId="995" priority="77" operator="equal">
      <formula>"Moderado"</formula>
    </cfRule>
    <cfRule type="cellIs" dxfId="994" priority="78" operator="equal">
      <formula>"Menor"</formula>
    </cfRule>
    <cfRule type="cellIs" dxfId="993" priority="79" operator="equal">
      <formula>"Leve"</formula>
    </cfRule>
  </conditionalFormatting>
  <conditionalFormatting sqref="AC46:AC51">
    <cfRule type="cellIs" dxfId="992" priority="71" operator="equal">
      <formula>"Extremo"</formula>
    </cfRule>
    <cfRule type="cellIs" dxfId="991" priority="72" operator="equal">
      <formula>"Alto"</formula>
    </cfRule>
    <cfRule type="cellIs" dxfId="990" priority="73" operator="equal">
      <formula>"Moderado"</formula>
    </cfRule>
    <cfRule type="cellIs" dxfId="989" priority="74" operator="equal">
      <formula>"Bajo"</formula>
    </cfRule>
  </conditionalFormatting>
  <conditionalFormatting sqref="H52">
    <cfRule type="cellIs" dxfId="988" priority="66" operator="equal">
      <formula>"Muy Alta"</formula>
    </cfRule>
    <cfRule type="cellIs" dxfId="987" priority="67" operator="equal">
      <formula>"Alta"</formula>
    </cfRule>
    <cfRule type="cellIs" dxfId="986" priority="68" operator="equal">
      <formula>"Media"</formula>
    </cfRule>
    <cfRule type="cellIs" dxfId="985" priority="69" operator="equal">
      <formula>"Baja"</formula>
    </cfRule>
    <cfRule type="cellIs" dxfId="984" priority="70" operator="equal">
      <formula>"Muy Baja"</formula>
    </cfRule>
  </conditionalFormatting>
  <conditionalFormatting sqref="N52">
    <cfRule type="cellIs" dxfId="983" priority="62" operator="equal">
      <formula>"Extremo"</formula>
    </cfRule>
    <cfRule type="cellIs" dxfId="982" priority="63" operator="equal">
      <formula>"Alto"</formula>
    </cfRule>
    <cfRule type="cellIs" dxfId="981" priority="64" operator="equal">
      <formula>"Moderado"</formula>
    </cfRule>
    <cfRule type="cellIs" dxfId="980" priority="65" operator="equal">
      <formula>"Bajo"</formula>
    </cfRule>
  </conditionalFormatting>
  <conditionalFormatting sqref="Y52:Y57">
    <cfRule type="cellIs" dxfId="979" priority="57" operator="equal">
      <formula>"Muy Alta"</formula>
    </cfRule>
    <cfRule type="cellIs" dxfId="978" priority="58" operator="equal">
      <formula>"Alta"</formula>
    </cfRule>
    <cfRule type="cellIs" dxfId="977" priority="59" operator="equal">
      <formula>"Media"</formula>
    </cfRule>
    <cfRule type="cellIs" dxfId="976" priority="60" operator="equal">
      <formula>"Baja"</formula>
    </cfRule>
    <cfRule type="cellIs" dxfId="975" priority="61" operator="equal">
      <formula>"Muy Baja"</formula>
    </cfRule>
  </conditionalFormatting>
  <conditionalFormatting sqref="AA52:AA57">
    <cfRule type="cellIs" dxfId="974" priority="52" operator="equal">
      <formula>"Catastrófico"</formula>
    </cfRule>
    <cfRule type="cellIs" dxfId="973" priority="53" operator="equal">
      <formula>"Mayor"</formula>
    </cfRule>
    <cfRule type="cellIs" dxfId="972" priority="54" operator="equal">
      <formula>"Moderado"</formula>
    </cfRule>
    <cfRule type="cellIs" dxfId="971" priority="55" operator="equal">
      <formula>"Menor"</formula>
    </cfRule>
    <cfRule type="cellIs" dxfId="970" priority="56" operator="equal">
      <formula>"Leve"</formula>
    </cfRule>
  </conditionalFormatting>
  <conditionalFormatting sqref="AC52:AC57">
    <cfRule type="cellIs" dxfId="969" priority="48" operator="equal">
      <formula>"Extremo"</formula>
    </cfRule>
    <cfRule type="cellIs" dxfId="968" priority="49" operator="equal">
      <formula>"Alto"</formula>
    </cfRule>
    <cfRule type="cellIs" dxfId="967" priority="50" operator="equal">
      <formula>"Moderado"</formula>
    </cfRule>
    <cfRule type="cellIs" dxfId="966" priority="51" operator="equal">
      <formula>"Bajo"</formula>
    </cfRule>
  </conditionalFormatting>
  <conditionalFormatting sqref="N58">
    <cfRule type="cellIs" dxfId="965" priority="39" operator="equal">
      <formula>"Extremo"</formula>
    </cfRule>
    <cfRule type="cellIs" dxfId="964" priority="40" operator="equal">
      <formula>"Alto"</formula>
    </cfRule>
    <cfRule type="cellIs" dxfId="963" priority="41" operator="equal">
      <formula>"Moderado"</formula>
    </cfRule>
    <cfRule type="cellIs" dxfId="962" priority="42" operator="equal">
      <formula>"Bajo"</formula>
    </cfRule>
  </conditionalFormatting>
  <conditionalFormatting sqref="Y58:Y63">
    <cfRule type="cellIs" dxfId="961" priority="34" operator="equal">
      <formula>"Muy Alta"</formula>
    </cfRule>
    <cfRule type="cellIs" dxfId="960" priority="35" operator="equal">
      <formula>"Alta"</formula>
    </cfRule>
    <cfRule type="cellIs" dxfId="959" priority="36" operator="equal">
      <formula>"Media"</formula>
    </cfRule>
    <cfRule type="cellIs" dxfId="958" priority="37" operator="equal">
      <formula>"Baja"</formula>
    </cfRule>
    <cfRule type="cellIs" dxfId="957" priority="38" operator="equal">
      <formula>"Muy Baja"</formula>
    </cfRule>
  </conditionalFormatting>
  <conditionalFormatting sqref="AA58:AA63">
    <cfRule type="cellIs" dxfId="956" priority="29" operator="equal">
      <formula>"Catastrófico"</formula>
    </cfRule>
    <cfRule type="cellIs" dxfId="955" priority="30" operator="equal">
      <formula>"Mayor"</formula>
    </cfRule>
    <cfRule type="cellIs" dxfId="954" priority="31" operator="equal">
      <formula>"Moderado"</formula>
    </cfRule>
    <cfRule type="cellIs" dxfId="953" priority="32" operator="equal">
      <formula>"Menor"</formula>
    </cfRule>
    <cfRule type="cellIs" dxfId="952" priority="33" operator="equal">
      <formula>"Leve"</formula>
    </cfRule>
  </conditionalFormatting>
  <conditionalFormatting sqref="AC58:AC63">
    <cfRule type="cellIs" dxfId="951" priority="25" operator="equal">
      <formula>"Extremo"</formula>
    </cfRule>
    <cfRule type="cellIs" dxfId="950" priority="26" operator="equal">
      <formula>"Alto"</formula>
    </cfRule>
    <cfRule type="cellIs" dxfId="949" priority="27" operator="equal">
      <formula>"Moderado"</formula>
    </cfRule>
    <cfRule type="cellIs" dxfId="948" priority="28" operator="equal">
      <formula>"Bajo"</formula>
    </cfRule>
  </conditionalFormatting>
  <conditionalFormatting sqref="H64">
    <cfRule type="cellIs" dxfId="947" priority="20" operator="equal">
      <formula>"Muy Alta"</formula>
    </cfRule>
    <cfRule type="cellIs" dxfId="946" priority="21" operator="equal">
      <formula>"Alta"</formula>
    </cfRule>
    <cfRule type="cellIs" dxfId="945" priority="22" operator="equal">
      <formula>"Media"</formula>
    </cfRule>
    <cfRule type="cellIs" dxfId="944" priority="23" operator="equal">
      <formula>"Baja"</formula>
    </cfRule>
    <cfRule type="cellIs" dxfId="943" priority="24" operator="equal">
      <formula>"Muy Baja"</formula>
    </cfRule>
  </conditionalFormatting>
  <conditionalFormatting sqref="N64">
    <cfRule type="cellIs" dxfId="942" priority="16" operator="equal">
      <formula>"Extremo"</formula>
    </cfRule>
    <cfRule type="cellIs" dxfId="941" priority="17" operator="equal">
      <formula>"Alto"</formula>
    </cfRule>
    <cfRule type="cellIs" dxfId="940" priority="18" operator="equal">
      <formula>"Moderado"</formula>
    </cfRule>
    <cfRule type="cellIs" dxfId="939" priority="19" operator="equal">
      <formula>"Bajo"</formula>
    </cfRule>
  </conditionalFormatting>
  <conditionalFormatting sqref="Y64:Y69">
    <cfRule type="cellIs" dxfId="938" priority="11" operator="equal">
      <formula>"Muy Alta"</formula>
    </cfRule>
    <cfRule type="cellIs" dxfId="937" priority="12" operator="equal">
      <formula>"Alta"</formula>
    </cfRule>
    <cfRule type="cellIs" dxfId="936" priority="13" operator="equal">
      <formula>"Media"</formula>
    </cfRule>
    <cfRule type="cellIs" dxfId="935" priority="14" operator="equal">
      <formula>"Baja"</formula>
    </cfRule>
    <cfRule type="cellIs" dxfId="934" priority="15" operator="equal">
      <formula>"Muy Baja"</formula>
    </cfRule>
  </conditionalFormatting>
  <conditionalFormatting sqref="AA64:AA69">
    <cfRule type="cellIs" dxfId="933" priority="6" operator="equal">
      <formula>"Catastrófico"</formula>
    </cfRule>
    <cfRule type="cellIs" dxfId="932" priority="7" operator="equal">
      <formula>"Mayor"</formula>
    </cfRule>
    <cfRule type="cellIs" dxfId="931" priority="8" operator="equal">
      <formula>"Moderado"</formula>
    </cfRule>
    <cfRule type="cellIs" dxfId="930" priority="9" operator="equal">
      <formula>"Menor"</formula>
    </cfRule>
    <cfRule type="cellIs" dxfId="929" priority="10" operator="equal">
      <formula>"Leve"</formula>
    </cfRule>
  </conditionalFormatting>
  <conditionalFormatting sqref="AC64:AC69">
    <cfRule type="cellIs" dxfId="928" priority="2" operator="equal">
      <formula>"Extremo"</formula>
    </cfRule>
    <cfRule type="cellIs" dxfId="927" priority="3" operator="equal">
      <formula>"Alto"</formula>
    </cfRule>
    <cfRule type="cellIs" dxfId="926" priority="4" operator="equal">
      <formula>"Moderado"</formula>
    </cfRule>
    <cfRule type="cellIs" dxfId="925" priority="5" operator="equal">
      <formula>"Bajo"</formula>
    </cfRule>
  </conditionalFormatting>
  <conditionalFormatting sqref="K10:K69">
    <cfRule type="containsText" dxfId="924" priority="1" operator="containsText" text="❌">
      <formula>NOT(ISERROR(SEARCH("❌",K10)))</formula>
    </cfRule>
  </conditionalFormatting>
  <pageMargins left="0.70866141732283472" right="0.70866141732283472" top="0.9055118110236221" bottom="0.94488188976377963" header="0.31496062992125984" footer="0.31496062992125984"/>
  <pageSetup paperSize="5" scale="19" fitToHeight="0" orientation="landscape" r:id="rId1"/>
  <headerFooter>
    <oddHeader>&amp;L&amp;G&amp;C&amp;"Montserrat,Negrita"&amp;14&amp;K0070C0
MATRIZ RIESGOS DE GESTIÓN 2023&amp;R&amp;G</oddHeader>
    <oddFooter>&amp;L&amp;"Montserrat,Normal"
Dirección: Calle 24A No. 59-42 Torre 4 Piso 3 
Centro Empresarial Sarmiento Angulo
Conmutador: (+601) 307 8038
Línea gratuita: 01 8000 119703&amp;C&amp;P de &amp;N
FOR-SIG-121-024
02/08/2023 Versión: 03
&amp;G&amp;R&amp;G</oddFooter>
  </headerFooter>
  <rowBreaks count="1" manualBreakCount="1">
    <brk id="15" max="35" man="1"/>
  </rowBreaks>
  <legacyDrawingHF r:id="rId2"/>
  <extLst>
    <ext xmlns:x14="http://schemas.microsoft.com/office/spreadsheetml/2009/9/main" uri="{CCE6A557-97BC-4b89-ADB6-D9C93CAAB3DF}">
      <x14:dataValidations xmlns:xm="http://schemas.microsoft.com/office/excel/2006/main" count="8">
        <x14:dataValidation type="custom" allowBlank="1" showInputMessage="1" showErrorMessage="1" error="Recuerde que las acciones se generan bajo la medida de mitigar el riesgo">
          <x14:formula1>
            <xm:f>IF(OR(AD10='C:\Users\krivera\OneDrive - Superintendencia de Vigilancia\Documentos - copia\2023\PLAN DE RIESGOS\RIESGOS DE GESTION 2023\[MATRIZ DE RIESGOS GESTION DE LA OPERACION.xlsx]Opciones Tratamiento'!#REF!,AD10='C:\Users\krivera\OneDrive - Superintendencia de Vigilancia\Documentos - copia\2023\PLAN DE RIESGOS\RIESGOS DE GESTION 2023\[MATRIZ DE RIESGOS GESTION DE LA OPERACION.xlsx]Opciones Tratamiento'!#REF!,AD10='C:\Users\krivera\OneDrive - Superintendencia de Vigilancia\Documentos - copia\2023\PLAN DE RIESGOS\RIESGOS DE GESTION 2023\[MATRIZ DE RIESGOS GESTION DE LA OPERACION.xlsx]Opciones Tratamiento'!#REF!),ISBLANK(AD10),ISTEXT(AD10))</xm:f>
          </x14:formula1>
          <xm:sqref>AH10:AH23 AH26:AH69</xm:sqref>
        </x14:dataValidation>
        <x14:dataValidation type="custom" allowBlank="1" showInputMessage="1" showErrorMessage="1" error="Recuerde que las acciones se generan bajo la medida de mitigar el riesgo">
          <x14:formula1>
            <xm:f>IF(OR(AD10='C:\Users\krivera\OneDrive - Superintendencia de Vigilancia\Documentos - copia\2023\PLAN DE RIESGOS\RIESGOS DE GESTION 2023\[MATRIZ DE RIESGOS GESTION DE LA OPERACION.xlsx]Opciones Tratamiento'!#REF!,AD10='C:\Users\krivera\OneDrive - Superintendencia de Vigilancia\Documentos - copia\2023\PLAN DE RIESGOS\RIESGOS DE GESTION 2023\[MATRIZ DE RIESGOS GESTION DE LA OPERACION.xlsx]Opciones Tratamiento'!#REF!,AD10='C:\Users\krivera\OneDrive - Superintendencia de Vigilancia\Documentos - copia\2023\PLAN DE RIESGOS\RIESGOS DE GESTION 2023\[MATRIZ DE RIESGOS GESTION DE LA OPERACION.xlsx]Opciones Tratamiento'!#REF!),ISBLANK(AD10),ISTEXT(AD10))</xm:f>
          </x14:formula1>
          <xm:sqref>AI10:AI69</xm:sqref>
        </x14:dataValidation>
        <x14:dataValidation type="custom" allowBlank="1" showInputMessage="1" showErrorMessage="1" error="Recuerde que las acciones se generan bajo la medida de mitigar el riesgo">
          <x14:formula1>
            <xm:f>IF(OR(AD10='C:\Users\krivera\OneDrive - Superintendencia de Vigilancia\Documentos - copia\2023\PLAN DE RIESGOS\RIESGOS DE GESTION 2023\[MATRIZ DE RIESGOS GESTION DE LA OPERACION.xlsx]Opciones Tratamiento'!#REF!,AD10='C:\Users\krivera\OneDrive - Superintendencia de Vigilancia\Documentos - copia\2023\PLAN DE RIESGOS\RIESGOS DE GESTION 2023\[MATRIZ DE RIESGOS GESTION DE LA OPERACION.xlsx]Opciones Tratamiento'!#REF!,AD10='C:\Users\krivera\OneDrive - Superintendencia de Vigilancia\Documentos - copia\2023\PLAN DE RIESGOS\RIESGOS DE GESTION 2023\[MATRIZ DE RIESGOS GESTION DE LA OPERACION.xlsx]Opciones Tratamiento'!#REF!),ISBLANK(AD10),ISTEXT(AD10))</xm:f>
          </x14:formula1>
          <xm:sqref>AG10:AG69</xm:sqref>
        </x14:dataValidation>
        <x14:dataValidation type="custom" allowBlank="1" showInputMessage="1" showErrorMessage="1" error="Recuerde que las acciones se generan bajo la medida de mitigar el riesgo">
          <x14:formula1>
            <xm:f>IF(OR(AD10='C:\Users\krivera\OneDrive - Superintendencia de Vigilancia\Documentos - copia\2023\PLAN DE RIESGOS\RIESGOS DE GESTION 2023\[MATRIZ DE RIESGOS GESTION DE LA OPERACION.xlsx]Opciones Tratamiento'!#REF!,AD10='C:\Users\krivera\OneDrive - Superintendencia de Vigilancia\Documentos - copia\2023\PLAN DE RIESGOS\RIESGOS DE GESTION 2023\[MATRIZ DE RIESGOS GESTION DE LA OPERACION.xlsx]Opciones Tratamiento'!#REF!,AD10='C:\Users\krivera\OneDrive - Superintendencia de Vigilancia\Documentos - copia\2023\PLAN DE RIESGOS\RIESGOS DE GESTION 2023\[MATRIZ DE RIESGOS GESTION DE LA OPERACION.xlsx]Opciones Tratamiento'!#REF!),ISBLANK(AD10),ISTEXT(AD10))</xm:f>
          </x14:formula1>
          <xm:sqref>AF10:AF69</xm:sqref>
        </x14:dataValidation>
        <x14:dataValidation type="custom" allowBlank="1" showInputMessage="1" showErrorMessage="1" error="Recuerde que las acciones se generan bajo la medida de mitigar el riesgo">
          <x14:formula1>
            <xm:f>IF(OR(AD10='C:\Users\krivera\OneDrive - Superintendencia de Vigilancia\Documentos - copia\2023\PLAN DE RIESGOS\RIESGOS DE GESTION 2023\[MATRIZ DE RIESGOS GESTION DE LA OPERACION.xlsx]Opciones Tratamiento'!#REF!,AD10='C:\Users\krivera\OneDrive - Superintendencia de Vigilancia\Documentos - copia\2023\PLAN DE RIESGOS\RIESGOS DE GESTION 2023\[MATRIZ DE RIESGOS GESTION DE LA OPERACION.xlsx]Opciones Tratamiento'!#REF!,AD10='C:\Users\krivera\OneDrive - Superintendencia de Vigilancia\Documentos - copia\2023\PLAN DE RIESGOS\RIESGOS DE GESTION 2023\[MATRIZ DE RIESGOS GESTION DE LA OPERACION.xlsx]Opciones Tratamiento'!#REF!),ISBLANK(AD10),ISTEXT(AD10))</xm:f>
          </x14:formula1>
          <xm:sqref>AE10:AE17 AE19:AE69</xm:sqref>
        </x14:dataValidation>
        <x14:dataValidation type="list" allowBlank="1" showInputMessage="1" showErrorMessage="1">
          <x14:formula1>
            <xm:f>'C:\Users\krivera\OneDrive - Superintendencia de Vigilancia\Documentos - copia\2023\PLAN DE RIESGOS\RIESGOS DE GESTION 2023\[MATRIZ DE RIESGOS GESTION DE LA OPERACION.xlsx]Tabla Impacto'!#REF!</xm:f>
          </x14:formula1>
          <xm:sqref>J10:J69</xm:sqref>
        </x14:dataValidation>
        <x14:dataValidation type="list" allowBlank="1" showInputMessage="1" showErrorMessage="1">
          <x14:formula1>
            <xm:f>'C:\Users\krivera\OneDrive - Superintendencia de Vigilancia\Documentos - copia\2023\PLAN DE RIESGOS\RIESGOS DE GESTION 2023\[MATRIZ DE RIESGOS GESTION DE LA OPERACION.xlsx]Opciones Tratamiento'!#REF!</xm:f>
          </x14:formula1>
          <xm:sqref>AD10:AD69 AJ10:AJ11 AJ13:AJ14 AJ16:AJ17 AJ19:AJ20 AJ22:AJ23 AJ25:AJ26 AJ28:AJ29 AJ31:AJ32 AJ34:AJ35 AJ37:AJ38 AJ40:AJ41 AJ43:AJ44 AJ46:AJ47 AJ49:AJ50 AJ52:AJ53 AJ55:AJ56 AJ58:AJ59 AJ61:AJ62 AJ64:AJ65 AJ67:AJ68 F10:F69 B10:B69</xm:sqref>
        </x14:dataValidation>
        <x14:dataValidation type="list" allowBlank="1" showInputMessage="1" showErrorMessage="1">
          <x14:formula1>
            <xm:f>'C:\Users\krivera\OneDrive - Superintendencia de Vigilancia\Documentos - copia\2023\PLAN DE RIESGOS\RIESGOS DE GESTION 2023\[MATRIZ DE RIESGOS GESTION DE LA OPERACION.xlsx]Tabla Valoración controles'!#REF!</xm:f>
          </x14:formula1>
          <xm:sqref>R10:S69 U10:W69</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pageSetUpPr fitToPage="1"/>
  </sheetPr>
  <dimension ref="A1:BP72"/>
  <sheetViews>
    <sheetView view="pageLayout" topLeftCell="T27" zoomScale="80" zoomScaleNormal="90" zoomScaleSheetLayoutView="90" zoomScalePageLayoutView="80" workbookViewId="0">
      <selection activeCell="AE28" sqref="AE28"/>
    </sheetView>
  </sheetViews>
  <sheetFormatPr baseColWidth="10" defaultColWidth="11.42578125" defaultRowHeight="16.5" x14ac:dyDescent="0.3"/>
  <cols>
    <col min="1" max="1" width="4" style="29" bestFit="1" customWidth="1"/>
    <col min="2" max="2" width="14.140625" style="29" customWidth="1"/>
    <col min="3" max="3" width="13.140625" style="29" customWidth="1"/>
    <col min="4" max="4" width="16.140625" style="29" customWidth="1"/>
    <col min="5" max="5" width="32.42578125" style="2" customWidth="1"/>
    <col min="6" max="6" width="19" style="30" customWidth="1"/>
    <col min="7" max="7" width="17.85546875" style="2" customWidth="1"/>
    <col min="8" max="8" width="16.5703125" style="2" customWidth="1"/>
    <col min="9" max="9" width="6.28515625" style="2" bestFit="1" customWidth="1"/>
    <col min="10" max="10" width="27.28515625" style="2" bestFit="1" customWidth="1"/>
    <col min="11" max="11" width="30.5703125" style="2" hidden="1" customWidth="1"/>
    <col min="12" max="12" width="17.5703125" style="2" customWidth="1"/>
    <col min="13" max="13" width="6.28515625" style="2" bestFit="1" customWidth="1"/>
    <col min="14" max="14" width="16" style="2" customWidth="1"/>
    <col min="15" max="15" width="5.85546875" style="2" customWidth="1"/>
    <col min="16" max="16" width="31" style="2" customWidth="1"/>
    <col min="17" max="17" width="15.140625" style="2" bestFit="1" customWidth="1"/>
    <col min="18" max="18" width="6.85546875" style="2" customWidth="1"/>
    <col min="19" max="19" width="5" style="2" customWidth="1"/>
    <col min="20" max="20" width="5.5703125" style="2" customWidth="1"/>
    <col min="21" max="21" width="7.140625" style="2" customWidth="1"/>
    <col min="22" max="22" width="6.7109375" style="2" customWidth="1"/>
    <col min="23" max="23" width="7.5703125" style="2" customWidth="1"/>
    <col min="24" max="24" width="38.28515625" style="2" hidden="1" customWidth="1"/>
    <col min="25" max="25" width="8.7109375" style="2" customWidth="1"/>
    <col min="26" max="26" width="10.42578125" style="2" customWidth="1"/>
    <col min="27" max="27" width="9.28515625" style="2" customWidth="1"/>
    <col min="28" max="28" width="9.140625" style="2" customWidth="1"/>
    <col min="29" max="29" width="8.42578125" style="2" customWidth="1"/>
    <col min="30" max="30" width="7.28515625" style="2" customWidth="1"/>
    <col min="31" max="31" width="23" style="2" customWidth="1"/>
    <col min="32" max="32" width="18.85546875" style="2" customWidth="1"/>
    <col min="33" max="33" width="16.85546875" style="2" customWidth="1"/>
    <col min="34" max="34" width="14.85546875" style="2" customWidth="1"/>
    <col min="35" max="35" width="18.5703125" style="2" customWidth="1"/>
    <col min="36" max="36" width="21" style="2" customWidth="1"/>
    <col min="37" max="16384" width="11.42578125" style="2"/>
  </cols>
  <sheetData>
    <row r="1" spans="1:68" ht="16.5" customHeight="1" x14ac:dyDescent="0.3">
      <c r="A1" s="50" t="s">
        <v>0</v>
      </c>
      <c r="B1" s="51"/>
      <c r="C1" s="51"/>
      <c r="D1" s="51"/>
      <c r="E1" s="51"/>
      <c r="F1" s="51"/>
      <c r="G1" s="51"/>
      <c r="H1" s="51"/>
      <c r="I1" s="51"/>
      <c r="J1" s="51"/>
      <c r="K1" s="51"/>
      <c r="L1" s="51"/>
      <c r="M1" s="51"/>
      <c r="N1" s="51"/>
      <c r="O1" s="51"/>
      <c r="P1" s="51"/>
      <c r="Q1" s="51"/>
      <c r="R1" s="51"/>
      <c r="S1" s="51"/>
      <c r="T1" s="51"/>
      <c r="U1" s="51"/>
      <c r="V1" s="51"/>
      <c r="W1" s="51"/>
      <c r="X1" s="51"/>
      <c r="Y1" s="51"/>
      <c r="Z1" s="51"/>
      <c r="AA1" s="51"/>
      <c r="AB1" s="51"/>
      <c r="AC1" s="51"/>
      <c r="AD1" s="51"/>
      <c r="AE1" s="51"/>
      <c r="AF1" s="51"/>
      <c r="AG1" s="51"/>
      <c r="AH1" s="51"/>
      <c r="AI1" s="51"/>
      <c r="AJ1" s="52"/>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row>
    <row r="2" spans="1:68" ht="24" customHeight="1" x14ac:dyDescent="0.3">
      <c r="A2" s="53"/>
      <c r="B2" s="54"/>
      <c r="C2" s="54"/>
      <c r="D2" s="54"/>
      <c r="E2" s="54"/>
      <c r="F2" s="54"/>
      <c r="G2" s="54"/>
      <c r="H2" s="54"/>
      <c r="I2" s="54"/>
      <c r="J2" s="54"/>
      <c r="K2" s="54"/>
      <c r="L2" s="54"/>
      <c r="M2" s="54"/>
      <c r="N2" s="54"/>
      <c r="O2" s="54"/>
      <c r="P2" s="54"/>
      <c r="Q2" s="54"/>
      <c r="R2" s="54"/>
      <c r="S2" s="54"/>
      <c r="T2" s="54"/>
      <c r="U2" s="54"/>
      <c r="V2" s="54"/>
      <c r="W2" s="54"/>
      <c r="X2" s="54"/>
      <c r="Y2" s="54"/>
      <c r="Z2" s="54"/>
      <c r="AA2" s="54"/>
      <c r="AB2" s="54"/>
      <c r="AC2" s="54"/>
      <c r="AD2" s="54"/>
      <c r="AE2" s="54"/>
      <c r="AF2" s="54"/>
      <c r="AG2" s="54"/>
      <c r="AH2" s="54"/>
      <c r="AI2" s="54"/>
      <c r="AJ2" s="55"/>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row>
    <row r="3" spans="1:68" x14ac:dyDescent="0.3">
      <c r="A3" s="3"/>
      <c r="B3" s="4"/>
      <c r="C3" s="3"/>
      <c r="D3" s="3"/>
      <c r="E3" s="1"/>
      <c r="F3" s="5"/>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row>
    <row r="4" spans="1:68" ht="26.25" customHeight="1" x14ac:dyDescent="0.3">
      <c r="A4" s="42" t="s">
        <v>1</v>
      </c>
      <c r="B4" s="43"/>
      <c r="C4" s="56" t="s">
        <v>299</v>
      </c>
      <c r="D4" s="57"/>
      <c r="E4" s="57"/>
      <c r="F4" s="57"/>
      <c r="G4" s="57"/>
      <c r="H4" s="57"/>
      <c r="I4" s="57"/>
      <c r="J4" s="57"/>
      <c r="K4" s="57"/>
      <c r="L4" s="57"/>
      <c r="M4" s="57"/>
      <c r="N4" s="58"/>
      <c r="O4" s="59"/>
      <c r="P4" s="59"/>
      <c r="Q4" s="59"/>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row>
    <row r="5" spans="1:68" ht="30" customHeight="1" x14ac:dyDescent="0.3">
      <c r="A5" s="42" t="s">
        <v>3</v>
      </c>
      <c r="B5" s="43"/>
      <c r="C5" s="56" t="s">
        <v>300</v>
      </c>
      <c r="D5" s="57"/>
      <c r="E5" s="57"/>
      <c r="F5" s="57"/>
      <c r="G5" s="57"/>
      <c r="H5" s="57"/>
      <c r="I5" s="57"/>
      <c r="J5" s="57"/>
      <c r="K5" s="57"/>
      <c r="L5" s="57"/>
      <c r="M5" s="57"/>
      <c r="N5" s="58"/>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row>
    <row r="6" spans="1:68" ht="49.5" customHeight="1" x14ac:dyDescent="0.3">
      <c r="A6" s="42" t="s">
        <v>5</v>
      </c>
      <c r="B6" s="43"/>
      <c r="C6" s="44" t="s">
        <v>301</v>
      </c>
      <c r="D6" s="45"/>
      <c r="E6" s="45"/>
      <c r="F6" s="45"/>
      <c r="G6" s="45"/>
      <c r="H6" s="45"/>
      <c r="I6" s="45"/>
      <c r="J6" s="45"/>
      <c r="K6" s="45"/>
      <c r="L6" s="45"/>
      <c r="M6" s="45"/>
      <c r="N6" s="46"/>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row>
    <row r="7" spans="1:68" x14ac:dyDescent="0.3">
      <c r="A7" s="47" t="s">
        <v>7</v>
      </c>
      <c r="B7" s="48"/>
      <c r="C7" s="48"/>
      <c r="D7" s="48"/>
      <c r="E7" s="48"/>
      <c r="F7" s="48"/>
      <c r="G7" s="49"/>
      <c r="H7" s="47" t="s">
        <v>8</v>
      </c>
      <c r="I7" s="48"/>
      <c r="J7" s="48"/>
      <c r="K7" s="48"/>
      <c r="L7" s="48"/>
      <c r="M7" s="48"/>
      <c r="N7" s="49"/>
      <c r="O7" s="47" t="s">
        <v>9</v>
      </c>
      <c r="P7" s="48"/>
      <c r="Q7" s="48"/>
      <c r="R7" s="48"/>
      <c r="S7" s="48"/>
      <c r="T7" s="48"/>
      <c r="U7" s="48"/>
      <c r="V7" s="48"/>
      <c r="W7" s="49"/>
      <c r="X7" s="47" t="s">
        <v>10</v>
      </c>
      <c r="Y7" s="48"/>
      <c r="Z7" s="48"/>
      <c r="AA7" s="48"/>
      <c r="AB7" s="48"/>
      <c r="AC7" s="48"/>
      <c r="AD7" s="49"/>
      <c r="AE7" s="47" t="s">
        <v>11</v>
      </c>
      <c r="AF7" s="48"/>
      <c r="AG7" s="48"/>
      <c r="AH7" s="48"/>
      <c r="AI7" s="48"/>
      <c r="AJ7" s="49"/>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row>
    <row r="8" spans="1:68" ht="16.5" customHeight="1" x14ac:dyDescent="0.3">
      <c r="A8" s="68" t="s">
        <v>12</v>
      </c>
      <c r="B8" s="70" t="s">
        <v>13</v>
      </c>
      <c r="C8" s="61" t="s">
        <v>14</v>
      </c>
      <c r="D8" s="61" t="s">
        <v>15</v>
      </c>
      <c r="E8" s="71" t="s">
        <v>16</v>
      </c>
      <c r="F8" s="60" t="s">
        <v>17</v>
      </c>
      <c r="G8" s="61" t="s">
        <v>18</v>
      </c>
      <c r="H8" s="72" t="s">
        <v>19</v>
      </c>
      <c r="I8" s="64" t="s">
        <v>20</v>
      </c>
      <c r="J8" s="60" t="s">
        <v>21</v>
      </c>
      <c r="K8" s="60" t="s">
        <v>22</v>
      </c>
      <c r="L8" s="62" t="s">
        <v>23</v>
      </c>
      <c r="M8" s="64" t="s">
        <v>20</v>
      </c>
      <c r="N8" s="61" t="s">
        <v>24</v>
      </c>
      <c r="O8" s="66" t="s">
        <v>25</v>
      </c>
      <c r="P8" s="65" t="s">
        <v>26</v>
      </c>
      <c r="Q8" s="60" t="s">
        <v>27</v>
      </c>
      <c r="R8" s="65" t="s">
        <v>28</v>
      </c>
      <c r="S8" s="65"/>
      <c r="T8" s="65"/>
      <c r="U8" s="65"/>
      <c r="V8" s="65"/>
      <c r="W8" s="65"/>
      <c r="X8" s="73" t="s">
        <v>29</v>
      </c>
      <c r="Y8" s="73" t="s">
        <v>30</v>
      </c>
      <c r="Z8" s="73" t="s">
        <v>20</v>
      </c>
      <c r="AA8" s="73" t="s">
        <v>31</v>
      </c>
      <c r="AB8" s="73" t="s">
        <v>20</v>
      </c>
      <c r="AC8" s="73" t="s">
        <v>32</v>
      </c>
      <c r="AD8" s="66" t="s">
        <v>33</v>
      </c>
      <c r="AE8" s="65" t="s">
        <v>11</v>
      </c>
      <c r="AF8" s="65" t="s">
        <v>34</v>
      </c>
      <c r="AG8" s="65" t="s">
        <v>35</v>
      </c>
      <c r="AH8" s="65" t="s">
        <v>36</v>
      </c>
      <c r="AI8" s="65" t="s">
        <v>37</v>
      </c>
      <c r="AJ8" s="65" t="s">
        <v>38</v>
      </c>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row>
    <row r="9" spans="1:68" s="8" customFormat="1" ht="94.5" customHeight="1" x14ac:dyDescent="0.25">
      <c r="A9" s="69"/>
      <c r="B9" s="70"/>
      <c r="C9" s="65"/>
      <c r="D9" s="65"/>
      <c r="E9" s="70"/>
      <c r="F9" s="61"/>
      <c r="G9" s="65"/>
      <c r="H9" s="61"/>
      <c r="I9" s="63"/>
      <c r="J9" s="61"/>
      <c r="K9" s="61"/>
      <c r="L9" s="63"/>
      <c r="M9" s="63"/>
      <c r="N9" s="65"/>
      <c r="O9" s="67"/>
      <c r="P9" s="65"/>
      <c r="Q9" s="61"/>
      <c r="R9" s="6" t="s">
        <v>39</v>
      </c>
      <c r="S9" s="6" t="s">
        <v>40</v>
      </c>
      <c r="T9" s="6" t="s">
        <v>41</v>
      </c>
      <c r="U9" s="6" t="s">
        <v>42</v>
      </c>
      <c r="V9" s="6" t="s">
        <v>43</v>
      </c>
      <c r="W9" s="6" t="s">
        <v>44</v>
      </c>
      <c r="X9" s="73"/>
      <c r="Y9" s="73"/>
      <c r="Z9" s="73"/>
      <c r="AA9" s="73"/>
      <c r="AB9" s="73"/>
      <c r="AC9" s="73"/>
      <c r="AD9" s="67"/>
      <c r="AE9" s="65"/>
      <c r="AF9" s="65"/>
      <c r="AG9" s="65"/>
      <c r="AH9" s="65"/>
      <c r="AI9" s="65"/>
      <c r="AJ9" s="65"/>
      <c r="AK9" s="7"/>
      <c r="AL9" s="7"/>
      <c r="AM9" s="7"/>
      <c r="AN9" s="7"/>
      <c r="AO9" s="7"/>
      <c r="AP9" s="7"/>
      <c r="AQ9" s="7"/>
      <c r="AR9" s="7"/>
      <c r="AS9" s="7"/>
      <c r="AT9" s="7"/>
      <c r="AU9" s="7"/>
      <c r="AV9" s="7"/>
      <c r="AW9" s="7"/>
      <c r="AX9" s="7"/>
      <c r="AY9" s="7"/>
      <c r="AZ9" s="7"/>
      <c r="BA9" s="7"/>
      <c r="BB9" s="7"/>
      <c r="BC9" s="7"/>
      <c r="BD9" s="7"/>
      <c r="BE9" s="7"/>
      <c r="BF9" s="7"/>
      <c r="BG9" s="7"/>
      <c r="BH9" s="7"/>
      <c r="BI9" s="7"/>
      <c r="BJ9" s="7"/>
      <c r="BK9" s="7"/>
      <c r="BL9" s="7"/>
      <c r="BM9" s="7"/>
      <c r="BN9" s="7"/>
      <c r="BO9" s="7"/>
      <c r="BP9" s="7"/>
    </row>
    <row r="10" spans="1:68" s="23" customFormat="1" ht="167.25" customHeight="1" x14ac:dyDescent="0.25">
      <c r="A10" s="80">
        <v>1</v>
      </c>
      <c r="B10" s="83" t="s">
        <v>64</v>
      </c>
      <c r="C10" s="83" t="s">
        <v>302</v>
      </c>
      <c r="D10" s="83" t="s">
        <v>303</v>
      </c>
      <c r="E10" s="86" t="s">
        <v>304</v>
      </c>
      <c r="F10" s="83" t="s">
        <v>305</v>
      </c>
      <c r="G10" s="89">
        <v>730</v>
      </c>
      <c r="H10" s="92" t="str">
        <f>IF(G10&lt;=0,"",IF(G10&lt;=2,"Muy Baja",IF(G10&lt;=24,"Baja",IF(G10&lt;=500,"Media",IF(G10&lt;=5000,"Alta","Muy Alta")))))</f>
        <v>Alta</v>
      </c>
      <c r="I10" s="77">
        <f>IF(H10="","",IF(H10="Muy Baja",0.2,IF(H10="Baja",0.4,IF(H10="Media",0.6,IF(H10="Alta",0.8,IF(H10="Muy Alta",1,))))))</f>
        <v>0.8</v>
      </c>
      <c r="J10" s="95" t="s">
        <v>50</v>
      </c>
      <c r="K10" s="77" t="str">
        <f>IF(NOT(ISERROR(MATCH(J10,'[15]Tabla Impacto'!$B$221:$B$223,0))),'[15]Tabla Impacto'!$F$223&amp;"Por favor no seleccionar los criterios de impacto(Afectación Económica o presupuestal y Pérdida Reputacional)",J10)</f>
        <v xml:space="preserve">     El riesgo afecta la imagen de la entidad con algunos usuarios de relevancia frente al logro de los objetivos</v>
      </c>
      <c r="L10" s="92" t="str">
        <f>IF(OR(K10='[15]Tabla Impacto'!$C$11,K10='[15]Tabla Impacto'!$D$11),"Leve",IF(OR(K10='[15]Tabla Impacto'!$C$12,K10='[15]Tabla Impacto'!$D$12),"Menor",IF(OR(K10='[15]Tabla Impacto'!$C$13,K10='[15]Tabla Impacto'!$D$13),"Moderado",IF(OR(K10='[15]Tabla Impacto'!$C$14,K10='[15]Tabla Impacto'!$D$14),"Mayor",IF(OR(K10='[15]Tabla Impacto'!$C$15,K10='[15]Tabla Impacto'!$D$15),"Catastrófico","")))))</f>
        <v>Moderado</v>
      </c>
      <c r="M10" s="77">
        <f>IF(L10="","",IF(L10="Leve",0.2,IF(L10="Menor",0.4,IF(L10="Moderado",0.6,IF(L10="Mayor",0.8,IF(L10="Catastrófico",1,))))))</f>
        <v>0.6</v>
      </c>
      <c r="N10" s="74" t="str">
        <f>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Alto</v>
      </c>
      <c r="O10" s="9">
        <v>1</v>
      </c>
      <c r="P10" s="10" t="s">
        <v>306</v>
      </c>
      <c r="Q10" s="11" t="str">
        <f>IF(OR(R10="Preventivo",R10="Detectivo"),"Probabilidad",IF(R10="Correctivo","Impacto",""))</f>
        <v>Probabilidad</v>
      </c>
      <c r="R10" s="12" t="s">
        <v>52</v>
      </c>
      <c r="S10" s="12" t="s">
        <v>53</v>
      </c>
      <c r="T10" s="13" t="str">
        <f>IF(AND(R10="Preventivo",S10="Automático"),"50%",IF(AND(R10="Preventivo",S10="Manual"),"40%",IF(AND(R10="Detectivo",S10="Automático"),"40%",IF(AND(R10="Detectivo",S10="Manual"),"30%",IF(AND(R10="Correctivo",S10="Automático"),"35%",IF(AND(R10="Correctivo",S10="Manual"),"25%",""))))))</f>
        <v>40%</v>
      </c>
      <c r="U10" s="12" t="s">
        <v>54</v>
      </c>
      <c r="V10" s="12" t="s">
        <v>55</v>
      </c>
      <c r="W10" s="12" t="s">
        <v>56</v>
      </c>
      <c r="X10" s="14">
        <f>IFERROR(IF(Q10="Probabilidad",(I10-(+I10*T10)),IF(Q10="Impacto",I10,"")),"")</f>
        <v>0.48</v>
      </c>
      <c r="Y10" s="15" t="str">
        <f>IFERROR(IF(X10="","",IF(X10&lt;=0.2,"Muy Baja",IF(X10&lt;=0.4,"Baja",IF(X10&lt;=0.6,"Media",IF(X10&lt;=0.8,"Alta","Muy Alta"))))),"")</f>
        <v>Media</v>
      </c>
      <c r="Z10" s="16">
        <f>+X10</f>
        <v>0.48</v>
      </c>
      <c r="AA10" s="15" t="str">
        <f>IFERROR(IF(AB10="","",IF(AB10&lt;=0.2,"Leve",IF(AB10&lt;=0.4,"Menor",IF(AB10&lt;=0.6,"Moderado",IF(AB10&lt;=0.8,"Mayor","Catastrófico"))))),"")</f>
        <v>Moderado</v>
      </c>
      <c r="AB10" s="16">
        <f>IFERROR(IF(Q10="Impacto",(M10-(+M10*T10)),IF(Q10="Probabilidad",M10,"")),"")</f>
        <v>0.6</v>
      </c>
      <c r="AC10" s="17" t="str">
        <f>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Moderado</v>
      </c>
      <c r="AD10" s="18" t="s">
        <v>69</v>
      </c>
      <c r="AE10" s="19" t="s">
        <v>307</v>
      </c>
      <c r="AF10" s="19" t="s">
        <v>308</v>
      </c>
      <c r="AG10" s="20" t="s">
        <v>71</v>
      </c>
      <c r="AH10" s="24">
        <v>45291</v>
      </c>
      <c r="AI10" s="19" t="s">
        <v>59</v>
      </c>
      <c r="AJ10" s="21" t="s">
        <v>60</v>
      </c>
      <c r="AK10" s="22"/>
      <c r="AL10" s="22"/>
      <c r="AM10" s="22"/>
      <c r="AN10" s="22"/>
      <c r="AO10" s="22"/>
      <c r="AP10" s="22"/>
      <c r="AQ10" s="22"/>
      <c r="AR10" s="22"/>
      <c r="AS10" s="22"/>
      <c r="AT10" s="22"/>
      <c r="AU10" s="22"/>
      <c r="AV10" s="22"/>
      <c r="AW10" s="22"/>
      <c r="AX10" s="22"/>
      <c r="AY10" s="22"/>
      <c r="AZ10" s="22"/>
      <c r="BA10" s="22"/>
      <c r="BB10" s="22"/>
      <c r="BC10" s="22"/>
      <c r="BD10" s="22"/>
      <c r="BE10" s="22"/>
      <c r="BF10" s="22"/>
      <c r="BG10" s="22"/>
      <c r="BH10" s="22"/>
      <c r="BI10" s="22"/>
      <c r="BJ10" s="22"/>
      <c r="BK10" s="22"/>
      <c r="BL10" s="22"/>
      <c r="BM10" s="22"/>
      <c r="BN10" s="22"/>
      <c r="BO10" s="22"/>
      <c r="BP10" s="22"/>
    </row>
    <row r="11" spans="1:68" ht="151.5" customHeight="1" x14ac:dyDescent="0.3">
      <c r="A11" s="81"/>
      <c r="B11" s="84"/>
      <c r="C11" s="84"/>
      <c r="D11" s="84"/>
      <c r="E11" s="87"/>
      <c r="F11" s="84"/>
      <c r="G11" s="90"/>
      <c r="H11" s="93"/>
      <c r="I11" s="78"/>
      <c r="J11" s="96"/>
      <c r="K11" s="78">
        <f ca="1">IF(NOT(ISERROR(MATCH(J11,_xlfn.ANCHORARRAY(E22),0))),I24&amp;"Por favor no seleccionar los criterios de impacto",J11)</f>
        <v>0</v>
      </c>
      <c r="L11" s="93"/>
      <c r="M11" s="78"/>
      <c r="N11" s="75"/>
      <c r="O11" s="9">
        <v>2</v>
      </c>
      <c r="P11" s="10" t="s">
        <v>309</v>
      </c>
      <c r="Q11" s="11" t="str">
        <f>IF(OR(R11="Preventivo",R11="Detectivo"),"Probabilidad",IF(R11="Correctivo","Impacto",""))</f>
        <v>Probabilidad</v>
      </c>
      <c r="R11" s="12" t="s">
        <v>52</v>
      </c>
      <c r="S11" s="12" t="s">
        <v>53</v>
      </c>
      <c r="T11" s="13" t="str">
        <f t="shared" ref="T11:T15" si="0">IF(AND(R11="Preventivo",S11="Automático"),"50%",IF(AND(R11="Preventivo",S11="Manual"),"40%",IF(AND(R11="Detectivo",S11="Automático"),"40%",IF(AND(R11="Detectivo",S11="Manual"),"30%",IF(AND(R11="Correctivo",S11="Automático"),"35%",IF(AND(R11="Correctivo",S11="Manual"),"25%",""))))))</f>
        <v>40%</v>
      </c>
      <c r="U11" s="12" t="s">
        <v>54</v>
      </c>
      <c r="V11" s="12" t="s">
        <v>55</v>
      </c>
      <c r="W11" s="12" t="s">
        <v>56</v>
      </c>
      <c r="X11" s="14">
        <f>IFERROR(IF(AND(Q10="Probabilidad",Q11="Probabilidad"),(Z10-(+Z10*T11)),IF(Q11="Probabilidad",(I10-(+I10*T11)),IF(Q11="Impacto",Z10,""))),"")</f>
        <v>0.28799999999999998</v>
      </c>
      <c r="Y11" s="15" t="str">
        <f t="shared" ref="Y11:Y69" si="1">IFERROR(IF(X11="","",IF(X11&lt;=0.2,"Muy Baja",IF(X11&lt;=0.4,"Baja",IF(X11&lt;=0.6,"Media",IF(X11&lt;=0.8,"Alta","Muy Alta"))))),"")</f>
        <v>Baja</v>
      </c>
      <c r="Z11" s="16">
        <f t="shared" ref="Z11:Z15" si="2">+X11</f>
        <v>0.28799999999999998</v>
      </c>
      <c r="AA11" s="15" t="str">
        <f t="shared" ref="AA11:AA69" si="3">IFERROR(IF(AB11="","",IF(AB11&lt;=0.2,"Leve",IF(AB11&lt;=0.4,"Menor",IF(AB11&lt;=0.6,"Moderado",IF(AB11&lt;=0.8,"Mayor","Catastrófico"))))),"")</f>
        <v>Moderado</v>
      </c>
      <c r="AB11" s="16">
        <f>IFERROR(IF(AND(Q10="Impacto",Q11="Impacto"),(AB10-(+AB10*T11)),IF(Q11="Impacto",($M$10-(+$M$10*T11)),IF(Q11="Probabilidad",AB10,""))),"")</f>
        <v>0.6</v>
      </c>
      <c r="AC11" s="17" t="str">
        <f t="shared" ref="AC11:AC15" si="4">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Moderado</v>
      </c>
      <c r="AD11" s="18"/>
      <c r="AE11" s="19" t="s">
        <v>310</v>
      </c>
      <c r="AF11" s="19" t="s">
        <v>308</v>
      </c>
      <c r="AG11" s="20" t="s">
        <v>63</v>
      </c>
      <c r="AH11" s="24">
        <v>45291</v>
      </c>
      <c r="AI11" s="19" t="s">
        <v>59</v>
      </c>
      <c r="AJ11" s="21" t="s">
        <v>60</v>
      </c>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row>
    <row r="12" spans="1:68" ht="151.5" customHeight="1" x14ac:dyDescent="0.3">
      <c r="A12" s="81"/>
      <c r="B12" s="84"/>
      <c r="C12" s="84"/>
      <c r="D12" s="84"/>
      <c r="E12" s="87"/>
      <c r="F12" s="84"/>
      <c r="G12" s="90"/>
      <c r="H12" s="93"/>
      <c r="I12" s="78"/>
      <c r="J12" s="96"/>
      <c r="K12" s="78">
        <f ca="1">IF(NOT(ISERROR(MATCH(J12,_xlfn.ANCHORARRAY(E23),0))),I25&amp;"Por favor no seleccionar los criterios de impacto",J12)</f>
        <v>0</v>
      </c>
      <c r="L12" s="93"/>
      <c r="M12" s="78"/>
      <c r="N12" s="75"/>
      <c r="O12" s="9">
        <v>3</v>
      </c>
      <c r="P12" s="10" t="s">
        <v>311</v>
      </c>
      <c r="Q12" s="11" t="str">
        <f>IF(OR(R12="Preventivo",R12="Detectivo"),"Probabilidad",IF(R12="Correctivo","Impacto",""))</f>
        <v>Probabilidad</v>
      </c>
      <c r="R12" s="12" t="s">
        <v>84</v>
      </c>
      <c r="S12" s="12" t="s">
        <v>53</v>
      </c>
      <c r="T12" s="13" t="str">
        <f t="shared" si="0"/>
        <v>30%</v>
      </c>
      <c r="U12" s="12" t="s">
        <v>54</v>
      </c>
      <c r="V12" s="12" t="s">
        <v>55</v>
      </c>
      <c r="W12" s="12" t="s">
        <v>56</v>
      </c>
      <c r="X12" s="14">
        <f>IFERROR(IF(AND(Q11="Probabilidad",Q12="Probabilidad"),(Z11-(+Z11*T12)),IF(AND(Q11="Impacto",Q12="Probabilidad"),(Z10-(+Z10*T12)),IF(Q12="Impacto",Z11,""))),"")</f>
        <v>0.2016</v>
      </c>
      <c r="Y12" s="15" t="str">
        <f t="shared" si="1"/>
        <v>Baja</v>
      </c>
      <c r="Z12" s="16">
        <f t="shared" si="2"/>
        <v>0.2016</v>
      </c>
      <c r="AA12" s="15" t="str">
        <f t="shared" si="3"/>
        <v>Moderado</v>
      </c>
      <c r="AB12" s="16">
        <f>IFERROR(IF(AND(Q11="Impacto",Q12="Impacto"),(AB11-(+AB11*T12)),IF(AND(Q11="Probabilidad",Q12="Impacto"),(AB10-(+AB10*T12)),IF(Q12="Probabilidad",AB11,""))),"")</f>
        <v>0.6</v>
      </c>
      <c r="AC12" s="17" t="str">
        <f t="shared" si="4"/>
        <v>Moderado</v>
      </c>
      <c r="AD12" s="18"/>
      <c r="AE12" s="19" t="s">
        <v>312</v>
      </c>
      <c r="AF12" s="19" t="s">
        <v>308</v>
      </c>
      <c r="AG12" s="20" t="s">
        <v>63</v>
      </c>
      <c r="AH12" s="24">
        <v>45291</v>
      </c>
      <c r="AI12" s="19" t="s">
        <v>59</v>
      </c>
      <c r="AJ12" s="21" t="s">
        <v>60</v>
      </c>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row>
    <row r="13" spans="1:68" ht="151.5" customHeight="1" x14ac:dyDescent="0.3">
      <c r="A13" s="81"/>
      <c r="B13" s="84"/>
      <c r="C13" s="84"/>
      <c r="D13" s="84"/>
      <c r="E13" s="87"/>
      <c r="F13" s="84"/>
      <c r="G13" s="90"/>
      <c r="H13" s="93"/>
      <c r="I13" s="78"/>
      <c r="J13" s="96"/>
      <c r="K13" s="78">
        <f ca="1">IF(NOT(ISERROR(MATCH(J13,_xlfn.ANCHORARRAY(E24),0))),I26&amp;"Por favor no seleccionar los criterios de impacto",J13)</f>
        <v>0</v>
      </c>
      <c r="L13" s="93"/>
      <c r="M13" s="78"/>
      <c r="N13" s="75"/>
      <c r="O13" s="9">
        <v>4</v>
      </c>
      <c r="P13" s="10"/>
      <c r="Q13" s="11" t="str">
        <f t="shared" ref="Q13:Q15" si="5">IF(OR(R13="Preventivo",R13="Detectivo"),"Probabilidad",IF(R13="Correctivo","Impacto",""))</f>
        <v/>
      </c>
      <c r="R13" s="12"/>
      <c r="S13" s="12"/>
      <c r="T13" s="13" t="str">
        <f t="shared" si="0"/>
        <v/>
      </c>
      <c r="U13" s="12"/>
      <c r="V13" s="12"/>
      <c r="W13" s="12"/>
      <c r="X13" s="14" t="str">
        <f t="shared" ref="X13:X15" si="6">IFERROR(IF(AND(Q12="Probabilidad",Q13="Probabilidad"),(Z12-(+Z12*T13)),IF(AND(Q12="Impacto",Q13="Probabilidad"),(Z11-(+Z11*T13)),IF(Q13="Impacto",Z12,""))),"")</f>
        <v/>
      </c>
      <c r="Y13" s="15" t="str">
        <f t="shared" si="1"/>
        <v/>
      </c>
      <c r="Z13" s="16" t="str">
        <f t="shared" si="2"/>
        <v/>
      </c>
      <c r="AA13" s="15" t="str">
        <f t="shared" si="3"/>
        <v/>
      </c>
      <c r="AB13" s="16" t="str">
        <f t="shared" ref="AB13:AB15" si="7">IFERROR(IF(AND(Q12="Impacto",Q13="Impacto"),(AB12-(+AB12*T13)),IF(AND(Q12="Probabilidad",Q13="Impacto"),(AB11-(+AB11*T13)),IF(Q13="Probabilidad",AB12,""))),"")</f>
        <v/>
      </c>
      <c r="AC13" s="17" t="str">
        <f>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
      </c>
      <c r="AD13" s="18"/>
      <c r="AE13" s="19"/>
      <c r="AF13" s="21"/>
      <c r="AG13" s="20"/>
      <c r="AH13" s="24"/>
      <c r="AI13" s="19"/>
      <c r="AJ13" s="2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row>
    <row r="14" spans="1:68" ht="151.5" customHeight="1" x14ac:dyDescent="0.3">
      <c r="A14" s="81"/>
      <c r="B14" s="84"/>
      <c r="C14" s="84"/>
      <c r="D14" s="84"/>
      <c r="E14" s="87"/>
      <c r="F14" s="84"/>
      <c r="G14" s="90"/>
      <c r="H14" s="93"/>
      <c r="I14" s="78"/>
      <c r="J14" s="96"/>
      <c r="K14" s="78">
        <f ca="1">IF(NOT(ISERROR(MATCH(J14,_xlfn.ANCHORARRAY(E25),0))),I27&amp;"Por favor no seleccionar los criterios de impacto",J14)</f>
        <v>0</v>
      </c>
      <c r="L14" s="93"/>
      <c r="M14" s="78"/>
      <c r="N14" s="75"/>
      <c r="O14" s="9">
        <v>5</v>
      </c>
      <c r="P14" s="10"/>
      <c r="Q14" s="11" t="str">
        <f t="shared" si="5"/>
        <v/>
      </c>
      <c r="R14" s="12"/>
      <c r="S14" s="12"/>
      <c r="T14" s="13" t="str">
        <f t="shared" si="0"/>
        <v/>
      </c>
      <c r="U14" s="12"/>
      <c r="V14" s="12"/>
      <c r="W14" s="12"/>
      <c r="X14" s="14" t="str">
        <f t="shared" si="6"/>
        <v/>
      </c>
      <c r="Y14" s="15" t="str">
        <f t="shared" si="1"/>
        <v/>
      </c>
      <c r="Z14" s="16" t="str">
        <f t="shared" si="2"/>
        <v/>
      </c>
      <c r="AA14" s="15" t="str">
        <f t="shared" si="3"/>
        <v/>
      </c>
      <c r="AB14" s="16" t="str">
        <f t="shared" si="7"/>
        <v/>
      </c>
      <c r="AC14" s="17" t="str">
        <f t="shared" si="4"/>
        <v/>
      </c>
      <c r="AD14" s="18"/>
      <c r="AE14" s="19"/>
      <c r="AF14" s="21"/>
      <c r="AG14" s="24"/>
      <c r="AH14" s="24"/>
      <c r="AI14" s="19"/>
      <c r="AJ14" s="2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row>
    <row r="15" spans="1:68" ht="151.5" customHeight="1" x14ac:dyDescent="0.3">
      <c r="A15" s="82"/>
      <c r="B15" s="85"/>
      <c r="C15" s="85"/>
      <c r="D15" s="85"/>
      <c r="E15" s="88"/>
      <c r="F15" s="85"/>
      <c r="G15" s="91"/>
      <c r="H15" s="94"/>
      <c r="I15" s="79"/>
      <c r="J15" s="97"/>
      <c r="K15" s="79">
        <f ca="1">IF(NOT(ISERROR(MATCH(J15,_xlfn.ANCHORARRAY(E26),0))),I28&amp;"Por favor no seleccionar los criterios de impacto",J15)</f>
        <v>0</v>
      </c>
      <c r="L15" s="94"/>
      <c r="M15" s="79"/>
      <c r="N15" s="76"/>
      <c r="O15" s="9">
        <v>6</v>
      </c>
      <c r="P15" s="10"/>
      <c r="Q15" s="11" t="str">
        <f t="shared" si="5"/>
        <v/>
      </c>
      <c r="R15" s="12"/>
      <c r="S15" s="12"/>
      <c r="T15" s="13" t="str">
        <f t="shared" si="0"/>
        <v/>
      </c>
      <c r="U15" s="12"/>
      <c r="V15" s="12"/>
      <c r="W15" s="12"/>
      <c r="X15" s="14" t="str">
        <f t="shared" si="6"/>
        <v/>
      </c>
      <c r="Y15" s="15" t="str">
        <f t="shared" si="1"/>
        <v/>
      </c>
      <c r="Z15" s="16" t="str">
        <f t="shared" si="2"/>
        <v/>
      </c>
      <c r="AA15" s="15" t="str">
        <f t="shared" si="3"/>
        <v/>
      </c>
      <c r="AB15" s="16" t="str">
        <f t="shared" si="7"/>
        <v/>
      </c>
      <c r="AC15" s="17" t="str">
        <f t="shared" si="4"/>
        <v/>
      </c>
      <c r="AD15" s="18"/>
      <c r="AE15" s="19"/>
      <c r="AF15" s="21"/>
      <c r="AG15" s="20"/>
      <c r="AH15" s="24"/>
      <c r="AI15" s="19"/>
      <c r="AJ15" s="2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row>
    <row r="16" spans="1:68" ht="151.5" customHeight="1" x14ac:dyDescent="0.3">
      <c r="A16" s="80">
        <v>2</v>
      </c>
      <c r="B16" s="83" t="s">
        <v>64</v>
      </c>
      <c r="C16" s="83" t="s">
        <v>313</v>
      </c>
      <c r="D16" s="83" t="s">
        <v>314</v>
      </c>
      <c r="E16" s="86" t="s">
        <v>315</v>
      </c>
      <c r="F16" s="83" t="s">
        <v>49</v>
      </c>
      <c r="G16" s="89">
        <v>5475</v>
      </c>
      <c r="H16" s="92" t="str">
        <f>IF(G16&lt;=0,"",IF(G16&lt;=2,"Muy Baja",IF(G16&lt;=24,"Baja",IF(G16&lt;=500,"Media",IF(G16&lt;=5000,"Alta","Muy Alta")))))</f>
        <v>Muy Alta</v>
      </c>
      <c r="I16" s="77">
        <f>IF(H16="","",IF(H16="Muy Baja",0.2,IF(H16="Baja",0.4,IF(H16="Media",0.6,IF(H16="Alta",0.8,IF(H16="Muy Alta",1,))))))</f>
        <v>1</v>
      </c>
      <c r="J16" s="95" t="s">
        <v>82</v>
      </c>
      <c r="K16" s="77" t="str">
        <f>IF(NOT(ISERROR(MATCH(J16,'[15]Tabla Impacto'!$B$221:$B$223,0))),'[15]Tabla Impacto'!$F$223&amp;"Por favor no seleccionar los criterios de impacto(Afectación Económica o presupuestal y Pérdida Reputacional)",J16)</f>
        <v xml:space="preserve">     El riesgo afecta la imagen de de la entidad con efecto publicitario sostenido a nivel de sector administrativo, nivel departamental o municipal</v>
      </c>
      <c r="L16" s="92" t="str">
        <f>IF(OR(K16='[15]Tabla Impacto'!$C$11,K16='[15]Tabla Impacto'!$D$11),"Leve",IF(OR(K16='[15]Tabla Impacto'!$C$12,K16='[15]Tabla Impacto'!$D$12),"Menor",IF(OR(K16='[15]Tabla Impacto'!$C$13,K16='[15]Tabla Impacto'!$D$13),"Moderado",IF(OR(K16='[15]Tabla Impacto'!$C$14,K16='[15]Tabla Impacto'!$D$14),"Mayor",IF(OR(K16='[15]Tabla Impacto'!$C$15,K16='[15]Tabla Impacto'!$D$15),"Catastrófico","")))))</f>
        <v>Mayor</v>
      </c>
      <c r="M16" s="77">
        <f>IF(L16="","",IF(L16="Leve",0.2,IF(L16="Menor",0.4,IF(L16="Moderado",0.6,IF(L16="Mayor",0.8,IF(L16="Catastrófico",1,))))))</f>
        <v>0.8</v>
      </c>
      <c r="N16" s="74" t="str">
        <f>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Alto</v>
      </c>
      <c r="O16" s="9">
        <v>1</v>
      </c>
      <c r="P16" s="10" t="s">
        <v>316</v>
      </c>
      <c r="Q16" s="11" t="str">
        <f>IF(OR(R16="Preventivo",R16="Detectivo"),"Probabilidad",IF(R16="Correctivo","Impacto",""))</f>
        <v>Probabilidad</v>
      </c>
      <c r="R16" s="12" t="s">
        <v>52</v>
      </c>
      <c r="S16" s="12" t="s">
        <v>53</v>
      </c>
      <c r="T16" s="13" t="str">
        <f>IF(AND(R16="Preventivo",S16="Automático"),"50%",IF(AND(R16="Preventivo",S16="Manual"),"40%",IF(AND(R16="Detectivo",S16="Automático"),"40%",IF(AND(R16="Detectivo",S16="Manual"),"30%",IF(AND(R16="Correctivo",S16="Automático"),"35%",IF(AND(R16="Correctivo",S16="Manual"),"25%",""))))))</f>
        <v>40%</v>
      </c>
      <c r="U16" s="12" t="s">
        <v>54</v>
      </c>
      <c r="V16" s="12" t="s">
        <v>55</v>
      </c>
      <c r="W16" s="12" t="s">
        <v>56</v>
      </c>
      <c r="X16" s="14">
        <f>IFERROR(IF(Q16="Probabilidad",(I16-(+I16*T16)),IF(Q16="Impacto",I16,"")),"")</f>
        <v>0.6</v>
      </c>
      <c r="Y16" s="15" t="str">
        <f>IFERROR(IF(X16="","",IF(X16&lt;=0.2,"Muy Baja",IF(X16&lt;=0.4,"Baja",IF(X16&lt;=0.6,"Media",IF(X16&lt;=0.8,"Alta","Muy Alta"))))),"")</f>
        <v>Media</v>
      </c>
      <c r="Z16" s="16">
        <f>+X16</f>
        <v>0.6</v>
      </c>
      <c r="AA16" s="15" t="str">
        <f>IFERROR(IF(AB16="","",IF(AB16&lt;=0.2,"Leve",IF(AB16&lt;=0.4,"Menor",IF(AB16&lt;=0.6,"Moderado",IF(AB16&lt;=0.8,"Mayor","Catastrófico"))))),"")</f>
        <v>Mayor</v>
      </c>
      <c r="AB16" s="16">
        <f>IFERROR(IF(Q16="Impacto",(M16-(+M16*T16)),IF(Q16="Probabilidad",M16,"")),"")</f>
        <v>0.8</v>
      </c>
      <c r="AC16" s="17" t="str">
        <f>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Alto</v>
      </c>
      <c r="AD16" s="18" t="s">
        <v>69</v>
      </c>
      <c r="AE16" s="19" t="s">
        <v>317</v>
      </c>
      <c r="AF16" s="19" t="s">
        <v>308</v>
      </c>
      <c r="AG16" s="20" t="s">
        <v>63</v>
      </c>
      <c r="AH16" s="24">
        <v>45291</v>
      </c>
      <c r="AI16" s="19" t="s">
        <v>59</v>
      </c>
      <c r="AJ16" s="21" t="s">
        <v>60</v>
      </c>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row>
    <row r="17" spans="1:68" ht="151.5" customHeight="1" x14ac:dyDescent="0.3">
      <c r="A17" s="81"/>
      <c r="B17" s="84"/>
      <c r="C17" s="84"/>
      <c r="D17" s="84"/>
      <c r="E17" s="87"/>
      <c r="F17" s="84"/>
      <c r="G17" s="90"/>
      <c r="H17" s="93"/>
      <c r="I17" s="78"/>
      <c r="J17" s="96"/>
      <c r="K17" s="78">
        <f ca="1">IF(NOT(ISERROR(MATCH(J17,_xlfn.ANCHORARRAY(E28),0))),I30&amp;"Por favor no seleccionar los criterios de impacto",J17)</f>
        <v>0</v>
      </c>
      <c r="L17" s="93"/>
      <c r="M17" s="78"/>
      <c r="N17" s="75"/>
      <c r="O17" s="9">
        <v>2</v>
      </c>
      <c r="P17" s="10" t="s">
        <v>318</v>
      </c>
      <c r="Q17" s="11" t="str">
        <f>IF(OR(R17="Preventivo",R17="Detectivo"),"Probabilidad",IF(R17="Correctivo","Impacto",""))</f>
        <v>Probabilidad</v>
      </c>
      <c r="R17" s="12" t="s">
        <v>52</v>
      </c>
      <c r="S17" s="12" t="s">
        <v>53</v>
      </c>
      <c r="T17" s="13" t="str">
        <f t="shared" ref="T17:T21" si="8">IF(AND(R17="Preventivo",S17="Automático"),"50%",IF(AND(R17="Preventivo",S17="Manual"),"40%",IF(AND(R17="Detectivo",S17="Automático"),"40%",IF(AND(R17="Detectivo",S17="Manual"),"30%",IF(AND(R17="Correctivo",S17="Automático"),"35%",IF(AND(R17="Correctivo",S17="Manual"),"25%",""))))))</f>
        <v>40%</v>
      </c>
      <c r="U17" s="12" t="s">
        <v>54</v>
      </c>
      <c r="V17" s="12" t="s">
        <v>55</v>
      </c>
      <c r="W17" s="12" t="s">
        <v>56</v>
      </c>
      <c r="X17" s="14">
        <f>IFERROR(IF(AND(Q16="Probabilidad",Q17="Probabilidad"),(Z16-(+Z16*T17)),IF(Q17="Probabilidad",(I16-(+I16*T17)),IF(Q17="Impacto",Z16,""))),"")</f>
        <v>0.36</v>
      </c>
      <c r="Y17" s="15" t="str">
        <f t="shared" si="1"/>
        <v>Baja</v>
      </c>
      <c r="Z17" s="16">
        <f t="shared" ref="Z17:Z21" si="9">+X17</f>
        <v>0.36</v>
      </c>
      <c r="AA17" s="15" t="str">
        <f t="shared" si="3"/>
        <v>Moderado</v>
      </c>
      <c r="AB17" s="16">
        <f>IFERROR(IF(AND(Q16="Impacto",Q17="Impacto"),(AB10-(+AB10*T17)),IF(Q17="Impacto",($M$16-(+$M$16*T17)),IF(Q17="Probabilidad",AB10,""))),"")</f>
        <v>0.6</v>
      </c>
      <c r="AC17" s="17" t="str">
        <f t="shared" ref="AC17:AC18" si="10">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Moderado</v>
      </c>
      <c r="AD17" s="18" t="s">
        <v>69</v>
      </c>
      <c r="AE17" s="19" t="s">
        <v>319</v>
      </c>
      <c r="AF17" s="19" t="s">
        <v>308</v>
      </c>
      <c r="AG17" s="20" t="s">
        <v>63</v>
      </c>
      <c r="AH17" s="24">
        <v>45291</v>
      </c>
      <c r="AI17" s="19" t="s">
        <v>59</v>
      </c>
      <c r="AJ17" s="21" t="s">
        <v>60</v>
      </c>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row>
    <row r="18" spans="1:68" ht="151.5" customHeight="1" x14ac:dyDescent="0.3">
      <c r="A18" s="81"/>
      <c r="B18" s="84"/>
      <c r="C18" s="84"/>
      <c r="D18" s="84"/>
      <c r="E18" s="87"/>
      <c r="F18" s="84"/>
      <c r="G18" s="90"/>
      <c r="H18" s="93"/>
      <c r="I18" s="78"/>
      <c r="J18" s="96"/>
      <c r="K18" s="78">
        <f ca="1">IF(NOT(ISERROR(MATCH(J18,_xlfn.ANCHORARRAY(E29),0))),I31&amp;"Por favor no seleccionar los criterios de impacto",J18)</f>
        <v>0</v>
      </c>
      <c r="L18" s="93"/>
      <c r="M18" s="78"/>
      <c r="N18" s="75"/>
      <c r="O18" s="9">
        <v>3</v>
      </c>
      <c r="P18" s="10" t="s">
        <v>320</v>
      </c>
      <c r="Q18" s="11" t="str">
        <f>IF(OR(R18="Preventivo",R18="Detectivo"),"Probabilidad",IF(R18="Correctivo","Impacto",""))</f>
        <v>Probabilidad</v>
      </c>
      <c r="R18" s="12" t="s">
        <v>52</v>
      </c>
      <c r="S18" s="12" t="s">
        <v>53</v>
      </c>
      <c r="T18" s="13" t="str">
        <f t="shared" si="8"/>
        <v>40%</v>
      </c>
      <c r="U18" s="12" t="s">
        <v>54</v>
      </c>
      <c r="V18" s="12" t="s">
        <v>55</v>
      </c>
      <c r="W18" s="12" t="s">
        <v>56</v>
      </c>
      <c r="X18" s="14">
        <f>IFERROR(IF(AND(Q17="Probabilidad",Q18="Probabilidad"),(Z17-(+Z17*T18)),IF(AND(Q17="Impacto",Q18="Probabilidad"),(Z16-(+Z16*T18)),IF(Q18="Impacto",Z17,""))),"")</f>
        <v>0.216</v>
      </c>
      <c r="Y18" s="15" t="str">
        <f t="shared" si="1"/>
        <v>Baja</v>
      </c>
      <c r="Z18" s="16">
        <f t="shared" si="9"/>
        <v>0.216</v>
      </c>
      <c r="AA18" s="15" t="str">
        <f t="shared" si="3"/>
        <v>Moderado</v>
      </c>
      <c r="AB18" s="16">
        <f>IFERROR(IF(AND(Q17="Impacto",Q18="Impacto"),(AB17-(+AB17*T18)),IF(AND(Q17="Probabilidad",Q18="Impacto"),(AB16-(+AB16*T18)),IF(Q18="Probabilidad",AB17,""))),"")</f>
        <v>0.6</v>
      </c>
      <c r="AC18" s="17" t="str">
        <f t="shared" si="10"/>
        <v>Moderado</v>
      </c>
      <c r="AD18" s="18" t="s">
        <v>69</v>
      </c>
      <c r="AE18" s="10" t="s">
        <v>321</v>
      </c>
      <c r="AF18" s="19" t="s">
        <v>308</v>
      </c>
      <c r="AG18" s="20" t="s">
        <v>63</v>
      </c>
      <c r="AH18" s="24">
        <v>45291</v>
      </c>
      <c r="AI18" s="19" t="s">
        <v>59</v>
      </c>
      <c r="AJ18" s="21" t="s">
        <v>60</v>
      </c>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row>
    <row r="19" spans="1:68" ht="151.5" customHeight="1" x14ac:dyDescent="0.3">
      <c r="A19" s="81"/>
      <c r="B19" s="84"/>
      <c r="C19" s="84"/>
      <c r="D19" s="84"/>
      <c r="E19" s="87"/>
      <c r="F19" s="84"/>
      <c r="G19" s="90"/>
      <c r="H19" s="93"/>
      <c r="I19" s="78"/>
      <c r="J19" s="96"/>
      <c r="K19" s="78">
        <f ca="1">IF(NOT(ISERROR(MATCH(J19,_xlfn.ANCHORARRAY(E30),0))),I32&amp;"Por favor no seleccionar los criterios de impacto",J19)</f>
        <v>0</v>
      </c>
      <c r="L19" s="93"/>
      <c r="M19" s="78"/>
      <c r="N19" s="75"/>
      <c r="O19" s="9">
        <v>4</v>
      </c>
      <c r="P19" s="26"/>
      <c r="Q19" s="11" t="str">
        <f t="shared" ref="Q19:Q21" si="11">IF(OR(R19="Preventivo",R19="Detectivo"),"Probabilidad",IF(R19="Correctivo","Impacto",""))</f>
        <v/>
      </c>
      <c r="R19" s="12"/>
      <c r="S19" s="12"/>
      <c r="T19" s="13" t="str">
        <f t="shared" si="8"/>
        <v/>
      </c>
      <c r="U19" s="12"/>
      <c r="V19" s="12"/>
      <c r="W19" s="12"/>
      <c r="X19" s="14" t="str">
        <f t="shared" ref="X19:X21" si="12">IFERROR(IF(AND(Q18="Probabilidad",Q19="Probabilidad"),(Z18-(+Z18*T19)),IF(AND(Q18="Impacto",Q19="Probabilidad"),(Z17-(+Z17*T19)),IF(Q19="Impacto",Z18,""))),"")</f>
        <v/>
      </c>
      <c r="Y19" s="15" t="str">
        <f t="shared" si="1"/>
        <v/>
      </c>
      <c r="Z19" s="16" t="str">
        <f t="shared" si="9"/>
        <v/>
      </c>
      <c r="AA19" s="15" t="str">
        <f t="shared" si="3"/>
        <v/>
      </c>
      <c r="AB19" s="16" t="str">
        <f t="shared" ref="AB19:AB21" si="13">IFERROR(IF(AND(Q18="Impacto",Q19="Impacto"),(AB18-(+AB18*T19)),IF(AND(Q18="Probabilidad",Q19="Impacto"),(AB17-(+AB17*T19)),IF(Q19="Probabilidad",AB18,""))),"")</f>
        <v/>
      </c>
      <c r="AC19" s="17"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18"/>
      <c r="AE19" s="10"/>
      <c r="AF19" s="19"/>
      <c r="AG19" s="20"/>
      <c r="AH19" s="24"/>
      <c r="AI19" s="19"/>
      <c r="AJ19" s="2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row>
    <row r="20" spans="1:68" ht="151.5" customHeight="1" x14ac:dyDescent="0.3">
      <c r="A20" s="81"/>
      <c r="B20" s="84"/>
      <c r="C20" s="84"/>
      <c r="D20" s="84"/>
      <c r="E20" s="87"/>
      <c r="F20" s="84"/>
      <c r="G20" s="90"/>
      <c r="H20" s="93"/>
      <c r="I20" s="78"/>
      <c r="J20" s="96"/>
      <c r="K20" s="78">
        <f ca="1">IF(NOT(ISERROR(MATCH(J20,_xlfn.ANCHORARRAY(E31),0))),I33&amp;"Por favor no seleccionar los criterios de impacto",J20)</f>
        <v>0</v>
      </c>
      <c r="L20" s="93"/>
      <c r="M20" s="78"/>
      <c r="N20" s="75"/>
      <c r="O20" s="9">
        <v>5</v>
      </c>
      <c r="P20" s="10"/>
      <c r="Q20" s="11" t="str">
        <f t="shared" si="11"/>
        <v/>
      </c>
      <c r="R20" s="12"/>
      <c r="S20" s="12"/>
      <c r="T20" s="13" t="str">
        <f t="shared" si="8"/>
        <v/>
      </c>
      <c r="U20" s="12"/>
      <c r="V20" s="12"/>
      <c r="W20" s="12"/>
      <c r="X20" s="14" t="str">
        <f t="shared" si="12"/>
        <v/>
      </c>
      <c r="Y20" s="15" t="str">
        <f t="shared" si="1"/>
        <v/>
      </c>
      <c r="Z20" s="16" t="str">
        <f t="shared" si="9"/>
        <v/>
      </c>
      <c r="AA20" s="15" t="str">
        <f t="shared" si="3"/>
        <v/>
      </c>
      <c r="AB20" s="16" t="str">
        <f t="shared" si="13"/>
        <v/>
      </c>
      <c r="AC20" s="17" t="str">
        <f t="shared" ref="AC20:AC21" si="14">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18"/>
      <c r="AE20" s="19"/>
      <c r="AF20" s="21"/>
      <c r="AG20" s="24"/>
      <c r="AH20" s="24"/>
      <c r="AI20" s="19"/>
      <c r="AJ20" s="2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row>
    <row r="21" spans="1:68" ht="151.5" customHeight="1" x14ac:dyDescent="0.3">
      <c r="A21" s="82"/>
      <c r="B21" s="85"/>
      <c r="C21" s="85"/>
      <c r="D21" s="85"/>
      <c r="E21" s="88"/>
      <c r="F21" s="85"/>
      <c r="G21" s="91"/>
      <c r="H21" s="94"/>
      <c r="I21" s="79"/>
      <c r="J21" s="97"/>
      <c r="K21" s="79">
        <f ca="1">IF(NOT(ISERROR(MATCH(J21,_xlfn.ANCHORARRAY(E32),0))),I34&amp;"Por favor no seleccionar los criterios de impacto",J21)</f>
        <v>0</v>
      </c>
      <c r="L21" s="94"/>
      <c r="M21" s="79"/>
      <c r="N21" s="76"/>
      <c r="O21" s="9">
        <v>6</v>
      </c>
      <c r="P21" s="10"/>
      <c r="Q21" s="11" t="str">
        <f t="shared" si="11"/>
        <v/>
      </c>
      <c r="R21" s="12"/>
      <c r="S21" s="12"/>
      <c r="T21" s="13" t="str">
        <f t="shared" si="8"/>
        <v/>
      </c>
      <c r="U21" s="12"/>
      <c r="V21" s="12"/>
      <c r="W21" s="12"/>
      <c r="X21" s="14" t="str">
        <f t="shared" si="12"/>
        <v/>
      </c>
      <c r="Y21" s="15" t="str">
        <f t="shared" si="1"/>
        <v/>
      </c>
      <c r="Z21" s="16" t="str">
        <f t="shared" si="9"/>
        <v/>
      </c>
      <c r="AA21" s="15" t="str">
        <f t="shared" si="3"/>
        <v/>
      </c>
      <c r="AB21" s="16" t="str">
        <f t="shared" si="13"/>
        <v/>
      </c>
      <c r="AC21" s="17" t="str">
        <f t="shared" si="14"/>
        <v/>
      </c>
      <c r="AD21" s="18"/>
      <c r="AE21" s="19"/>
      <c r="AF21" s="21"/>
      <c r="AG21" s="20"/>
      <c r="AH21" s="24"/>
      <c r="AI21" s="19"/>
      <c r="AJ21" s="2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row>
    <row r="22" spans="1:68" ht="151.5" customHeight="1" x14ac:dyDescent="0.3">
      <c r="A22" s="80">
        <v>3</v>
      </c>
      <c r="B22" s="83" t="s">
        <v>64</v>
      </c>
      <c r="C22" s="83" t="s">
        <v>322</v>
      </c>
      <c r="D22" s="83" t="s">
        <v>323</v>
      </c>
      <c r="E22" s="86" t="s">
        <v>324</v>
      </c>
      <c r="F22" s="83" t="s">
        <v>49</v>
      </c>
      <c r="G22" s="89">
        <v>2190</v>
      </c>
      <c r="H22" s="92" t="str">
        <f>IF(G22&lt;=0,"",IF(G22&lt;=2,"Muy Baja",IF(G22&lt;=24,"Baja",IF(G22&lt;=500,"Media",IF(G22&lt;=5000,"Alta","Muy Alta")))))</f>
        <v>Alta</v>
      </c>
      <c r="I22" s="77">
        <f>IF(H22="","",IF(H22="Muy Baja",0.2,IF(H22="Baja",0.4,IF(H22="Media",0.6,IF(H22="Alta",0.8,IF(H22="Muy Alta",1,))))))</f>
        <v>0.8</v>
      </c>
      <c r="J22" s="95" t="s">
        <v>82</v>
      </c>
      <c r="K22" s="77" t="str">
        <f>IF(NOT(ISERROR(MATCH(J22,'[15]Tabla Impacto'!$B$221:$B$223,0))),'[15]Tabla Impacto'!$F$223&amp;"Por favor no seleccionar los criterios de impacto(Afectación Económica o presupuestal y Pérdida Reputacional)",J22)</f>
        <v xml:space="preserve">     El riesgo afecta la imagen de de la entidad con efecto publicitario sostenido a nivel de sector administrativo, nivel departamental o municipal</v>
      </c>
      <c r="L22" s="92" t="str">
        <f>IF(OR(K22='[15]Tabla Impacto'!$C$11,K22='[15]Tabla Impacto'!$D$11),"Leve",IF(OR(K22='[15]Tabla Impacto'!$C$12,K22='[15]Tabla Impacto'!$D$12),"Menor",IF(OR(K22='[15]Tabla Impacto'!$C$13,K22='[15]Tabla Impacto'!$D$13),"Moderado",IF(OR(K22='[15]Tabla Impacto'!$C$14,K22='[15]Tabla Impacto'!$D$14),"Mayor",IF(OR(K22='[15]Tabla Impacto'!$C$15,K22='[15]Tabla Impacto'!$D$15),"Catastrófico","")))))</f>
        <v>Mayor</v>
      </c>
      <c r="M22" s="77">
        <f>IF(L22="","",IF(L22="Leve",0.2,IF(L22="Menor",0.4,IF(L22="Moderado",0.6,IF(L22="Mayor",0.8,IF(L22="Catastrófico",1,))))))</f>
        <v>0.8</v>
      </c>
      <c r="N22" s="74" t="str">
        <f>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Alto</v>
      </c>
      <c r="O22" s="9">
        <v>1</v>
      </c>
      <c r="P22" s="10" t="s">
        <v>325</v>
      </c>
      <c r="Q22" s="11" t="str">
        <f>IF(OR(R22="Preventivo",R22="Detectivo"),"Probabilidad",IF(R22="Correctivo","Impacto",""))</f>
        <v>Probabilidad</v>
      </c>
      <c r="R22" s="12" t="s">
        <v>52</v>
      </c>
      <c r="S22" s="12" t="s">
        <v>53</v>
      </c>
      <c r="T22" s="13" t="str">
        <f>IF(AND(R22="Preventivo",S22="Automático"),"50%",IF(AND(R22="Preventivo",S22="Manual"),"40%",IF(AND(R22="Detectivo",S22="Automático"),"40%",IF(AND(R22="Detectivo",S22="Manual"),"30%",IF(AND(R22="Correctivo",S22="Automático"),"35%",IF(AND(R22="Correctivo",S22="Manual"),"25%",""))))))</f>
        <v>40%</v>
      </c>
      <c r="U22" s="12" t="s">
        <v>54</v>
      </c>
      <c r="V22" s="12" t="s">
        <v>55</v>
      </c>
      <c r="W22" s="12" t="s">
        <v>56</v>
      </c>
      <c r="X22" s="14">
        <f>IFERROR(IF(Q22="Probabilidad",(I22-(+I22*T22)),IF(Q22="Impacto",I22,"")),"")</f>
        <v>0.48</v>
      </c>
      <c r="Y22" s="15" t="str">
        <f>IFERROR(IF(X22="","",IF(X22&lt;=0.2,"Muy Baja",IF(X22&lt;=0.4,"Baja",IF(X22&lt;=0.6,"Media",IF(X22&lt;=0.8,"Alta","Muy Alta"))))),"")</f>
        <v>Media</v>
      </c>
      <c r="Z22" s="16">
        <f>+X22</f>
        <v>0.48</v>
      </c>
      <c r="AA22" s="15" t="str">
        <f>IFERROR(IF(AB22="","",IF(AB22&lt;=0.2,"Leve",IF(AB22&lt;=0.4,"Menor",IF(AB22&lt;=0.6,"Moderado",IF(AB22&lt;=0.8,"Mayor","Catastrófico"))))),"")</f>
        <v>Mayor</v>
      </c>
      <c r="AB22" s="16">
        <f>IFERROR(IF(Q22="Impacto",(M22-(+M22*T22)),IF(Q22="Probabilidad",M22,"")),"")</f>
        <v>0.8</v>
      </c>
      <c r="AC22" s="17" t="str">
        <f>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Alto</v>
      </c>
      <c r="AD22" s="18" t="s">
        <v>69</v>
      </c>
      <c r="AE22" s="10" t="s">
        <v>326</v>
      </c>
      <c r="AF22" s="19" t="s">
        <v>327</v>
      </c>
      <c r="AG22" s="20" t="s">
        <v>63</v>
      </c>
      <c r="AH22" s="24">
        <v>45291</v>
      </c>
      <c r="AI22" s="19" t="s">
        <v>59</v>
      </c>
      <c r="AJ22" s="21" t="s">
        <v>60</v>
      </c>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row>
    <row r="23" spans="1:68" ht="151.5" customHeight="1" x14ac:dyDescent="0.3">
      <c r="A23" s="81"/>
      <c r="B23" s="84"/>
      <c r="C23" s="84"/>
      <c r="D23" s="84"/>
      <c r="E23" s="87"/>
      <c r="F23" s="84"/>
      <c r="G23" s="90"/>
      <c r="H23" s="93"/>
      <c r="I23" s="78"/>
      <c r="J23" s="96"/>
      <c r="K23" s="78">
        <f t="shared" ref="K23:K27" ca="1" si="15">IF(NOT(ISERROR(MATCH(J23,_xlfn.ANCHORARRAY(E34),0))),I36&amp;"Por favor no seleccionar los criterios de impacto",J23)</f>
        <v>0</v>
      </c>
      <c r="L23" s="93"/>
      <c r="M23" s="78"/>
      <c r="N23" s="75"/>
      <c r="O23" s="9">
        <v>2</v>
      </c>
      <c r="P23" s="10" t="s">
        <v>328</v>
      </c>
      <c r="Q23" s="11" t="str">
        <f>IF(OR(R23="Preventivo",R23="Detectivo"),"Probabilidad",IF(R23="Correctivo","Impacto",""))</f>
        <v>Probabilidad</v>
      </c>
      <c r="R23" s="12" t="s">
        <v>52</v>
      </c>
      <c r="S23" s="12" t="s">
        <v>53</v>
      </c>
      <c r="T23" s="13" t="str">
        <f t="shared" ref="T23:T27" si="16">IF(AND(R23="Preventivo",S23="Automático"),"50%",IF(AND(R23="Preventivo",S23="Manual"),"40%",IF(AND(R23="Detectivo",S23="Automático"),"40%",IF(AND(R23="Detectivo",S23="Manual"),"30%",IF(AND(R23="Correctivo",S23="Automático"),"35%",IF(AND(R23="Correctivo",S23="Manual"),"25%",""))))))</f>
        <v>40%</v>
      </c>
      <c r="U23" s="12" t="s">
        <v>54</v>
      </c>
      <c r="V23" s="12" t="s">
        <v>55</v>
      </c>
      <c r="W23" s="12" t="s">
        <v>56</v>
      </c>
      <c r="X23" s="27">
        <f>IFERROR(IF(AND(Q22="Probabilidad",Q23="Probabilidad"),(Z22-(+Z22*T23)),IF(Q23="Probabilidad",(I22-(+I22*T23)),IF(Q23="Impacto",Z22,""))),"")</f>
        <v>0.28799999999999998</v>
      </c>
      <c r="Y23" s="15" t="str">
        <f t="shared" si="1"/>
        <v>Baja</v>
      </c>
      <c r="Z23" s="16">
        <f t="shared" ref="Z23:Z27" si="17">+X23</f>
        <v>0.28799999999999998</v>
      </c>
      <c r="AA23" s="15" t="str">
        <f t="shared" si="3"/>
        <v>Mayor</v>
      </c>
      <c r="AB23" s="16">
        <f>IFERROR(IF(AND(Q22="Impacto",Q23="Impacto"),(AB16-(+AB16*T23)),IF(Q23="Impacto",($M$22-(+$M$22*T23)),IF(Q23="Probabilidad",AB16,""))),"")</f>
        <v>0.8</v>
      </c>
      <c r="AC23" s="17" t="str">
        <f t="shared" ref="AC23:AC24" si="18">IFERROR(IF(OR(AND(Y23="Muy Baja",AA23="Leve"),AND(Y23="Muy Baja",AA23="Menor"),AND(Y23="Baja",AA23="Leve")),"Bajo",IF(OR(AND(Y23="Muy baja",AA23="Moderado"),AND(Y23="Baja",AA23="Menor"),AND(Y23="Baja",AA23="Moderado"),AND(Y23="Media",AA23="Leve"),AND(Y23="Media",AA23="Menor"),AND(Y23="Media",AA23="Moderado"),AND(Y23="Alta",AA23="Leve"),AND(Y23="Alta",AA23="Menor")),"Moderado",IF(OR(AND(Y23="Muy Baja",AA23="Mayor"),AND(Y23="Baja",AA23="Mayor"),AND(Y23="Media",AA23="Mayor"),AND(Y23="Alta",AA23="Moderado"),AND(Y23="Alta",AA23="Mayor"),AND(Y23="Muy Alta",AA23="Leve"),AND(Y23="Muy Alta",AA23="Menor"),AND(Y23="Muy Alta",AA23="Moderado"),AND(Y23="Muy Alta",AA23="Mayor")),"Alto",IF(OR(AND(Y23="Muy Baja",AA23="Catastrófico"),AND(Y23="Baja",AA23="Catastrófico"),AND(Y23="Media",AA23="Catastrófico"),AND(Y23="Alta",AA23="Catastrófico"),AND(Y23="Muy Alta",AA23="Catastrófico")),"Extremo","")))),"")</f>
        <v>Alto</v>
      </c>
      <c r="AD23" s="18" t="s">
        <v>69</v>
      </c>
      <c r="AE23" s="10" t="s">
        <v>329</v>
      </c>
      <c r="AF23" s="19" t="s">
        <v>327</v>
      </c>
      <c r="AG23" s="20" t="s">
        <v>63</v>
      </c>
      <c r="AH23" s="24">
        <v>45291</v>
      </c>
      <c r="AI23" s="19" t="s">
        <v>59</v>
      </c>
      <c r="AJ23" s="21" t="s">
        <v>60</v>
      </c>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row>
    <row r="24" spans="1:68" ht="151.5" customHeight="1" x14ac:dyDescent="0.3">
      <c r="A24" s="81"/>
      <c r="B24" s="84"/>
      <c r="C24" s="84"/>
      <c r="D24" s="84"/>
      <c r="E24" s="87"/>
      <c r="F24" s="84"/>
      <c r="G24" s="90"/>
      <c r="H24" s="93"/>
      <c r="I24" s="78"/>
      <c r="J24" s="96"/>
      <c r="K24" s="78">
        <f t="shared" ca="1" si="15"/>
        <v>0</v>
      </c>
      <c r="L24" s="93"/>
      <c r="M24" s="78"/>
      <c r="N24" s="75"/>
      <c r="O24" s="9">
        <v>3</v>
      </c>
      <c r="P24" s="10" t="s">
        <v>330</v>
      </c>
      <c r="Q24" s="11" t="str">
        <f>IF(OR(R24="Preventivo",R24="Detectivo"),"Probabilidad",IF(R24="Correctivo","Impacto",""))</f>
        <v>Probabilidad</v>
      </c>
      <c r="R24" s="12" t="s">
        <v>52</v>
      </c>
      <c r="S24" s="12" t="s">
        <v>53</v>
      </c>
      <c r="T24" s="13" t="str">
        <f t="shared" si="16"/>
        <v>40%</v>
      </c>
      <c r="U24" s="12" t="s">
        <v>145</v>
      </c>
      <c r="V24" s="12" t="s">
        <v>55</v>
      </c>
      <c r="W24" s="12" t="s">
        <v>331</v>
      </c>
      <c r="X24" s="14">
        <f>IFERROR(IF(AND(Q23="Probabilidad",Q24="Probabilidad"),(Z23-(+Z23*T24)),IF(AND(Q23="Impacto",Q24="Probabilidad"),(Z22-(+Z22*T24)),IF(Q24="Impacto",Z23,""))),"")</f>
        <v>0.17279999999999998</v>
      </c>
      <c r="Y24" s="15" t="str">
        <f t="shared" si="1"/>
        <v>Muy Baja</v>
      </c>
      <c r="Z24" s="16">
        <f t="shared" si="17"/>
        <v>0.17279999999999998</v>
      </c>
      <c r="AA24" s="15" t="str">
        <f t="shared" si="3"/>
        <v>Mayor</v>
      </c>
      <c r="AB24" s="16">
        <f>IFERROR(IF(AND(Q23="Impacto",Q24="Impacto"),(AB23-(+AB23*T24)),IF(AND(Q23="Probabilidad",Q24="Impacto"),(AB22-(+AB22*T24)),IF(Q24="Probabilidad",AB23,""))),"")</f>
        <v>0.8</v>
      </c>
      <c r="AC24" s="17" t="str">
        <f t="shared" si="18"/>
        <v>Alto</v>
      </c>
      <c r="AD24" s="18" t="s">
        <v>69</v>
      </c>
      <c r="AE24" s="10" t="s">
        <v>332</v>
      </c>
      <c r="AF24" s="19" t="s">
        <v>327</v>
      </c>
      <c r="AG24" s="20" t="s">
        <v>63</v>
      </c>
      <c r="AH24" s="24">
        <v>45291</v>
      </c>
      <c r="AI24" s="19" t="s">
        <v>59</v>
      </c>
      <c r="AJ24" s="21" t="s">
        <v>60</v>
      </c>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row>
    <row r="25" spans="1:68" ht="151.5" customHeight="1" x14ac:dyDescent="0.3">
      <c r="A25" s="81"/>
      <c r="B25" s="84"/>
      <c r="C25" s="84"/>
      <c r="D25" s="84"/>
      <c r="E25" s="87"/>
      <c r="F25" s="84"/>
      <c r="G25" s="90"/>
      <c r="H25" s="93"/>
      <c r="I25" s="78"/>
      <c r="J25" s="96"/>
      <c r="K25" s="78">
        <f t="shared" ca="1" si="15"/>
        <v>0</v>
      </c>
      <c r="L25" s="93"/>
      <c r="M25" s="78"/>
      <c r="N25" s="75"/>
      <c r="O25" s="9">
        <v>4</v>
      </c>
      <c r="P25" s="10"/>
      <c r="Q25" s="11" t="str">
        <f t="shared" ref="Q25:Q27" si="19">IF(OR(R25="Preventivo",R25="Detectivo"),"Probabilidad",IF(R25="Correctivo","Impacto",""))</f>
        <v/>
      </c>
      <c r="R25" s="12"/>
      <c r="S25" s="12"/>
      <c r="T25" s="13" t="str">
        <f t="shared" si="16"/>
        <v/>
      </c>
      <c r="U25" s="12"/>
      <c r="V25" s="12"/>
      <c r="W25" s="12"/>
      <c r="X25" s="14" t="str">
        <f t="shared" ref="X25:X27" si="20">IFERROR(IF(AND(Q24="Probabilidad",Q25="Probabilidad"),(Z24-(+Z24*T25)),IF(AND(Q24="Impacto",Q25="Probabilidad"),(Z23-(+Z23*T25)),IF(Q25="Impacto",Z24,""))),"")</f>
        <v/>
      </c>
      <c r="Y25" s="15" t="str">
        <f t="shared" si="1"/>
        <v/>
      </c>
      <c r="Z25" s="16" t="str">
        <f t="shared" si="17"/>
        <v/>
      </c>
      <c r="AA25" s="15" t="str">
        <f t="shared" si="3"/>
        <v/>
      </c>
      <c r="AB25" s="16" t="str">
        <f t="shared" ref="AB25:AB27" si="21">IFERROR(IF(AND(Q24="Impacto",Q25="Impacto"),(AB24-(+AB24*T25)),IF(AND(Q24="Probabilidad",Q25="Impacto"),(AB23-(+AB23*T25)),IF(Q25="Probabilidad",AB24,""))),"")</f>
        <v/>
      </c>
      <c r="AC25" s="17"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18"/>
      <c r="AE25" s="19"/>
      <c r="AF25" s="21"/>
      <c r="AG25" s="24"/>
      <c r="AH25" s="26"/>
      <c r="AI25" s="19"/>
      <c r="AJ25" s="2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row>
    <row r="26" spans="1:68" ht="151.5" customHeight="1" x14ac:dyDescent="0.3">
      <c r="A26" s="81"/>
      <c r="B26" s="84"/>
      <c r="C26" s="84"/>
      <c r="D26" s="84"/>
      <c r="E26" s="87"/>
      <c r="F26" s="84"/>
      <c r="G26" s="90"/>
      <c r="H26" s="93"/>
      <c r="I26" s="78"/>
      <c r="J26" s="96"/>
      <c r="K26" s="78">
        <f t="shared" ca="1" si="15"/>
        <v>0</v>
      </c>
      <c r="L26" s="93"/>
      <c r="M26" s="78"/>
      <c r="N26" s="75"/>
      <c r="O26" s="9">
        <v>5</v>
      </c>
      <c r="P26" s="26"/>
      <c r="Q26" s="11" t="str">
        <f t="shared" si="19"/>
        <v/>
      </c>
      <c r="R26" s="12"/>
      <c r="S26" s="12"/>
      <c r="T26" s="13" t="str">
        <f t="shared" si="16"/>
        <v/>
      </c>
      <c r="U26" s="12"/>
      <c r="V26" s="12"/>
      <c r="W26" s="12"/>
      <c r="X26" s="14" t="str">
        <f t="shared" si="20"/>
        <v/>
      </c>
      <c r="Y26" s="15" t="str">
        <f t="shared" si="1"/>
        <v/>
      </c>
      <c r="Z26" s="16" t="str">
        <f t="shared" si="17"/>
        <v/>
      </c>
      <c r="AA26" s="15" t="str">
        <f t="shared" si="3"/>
        <v/>
      </c>
      <c r="AB26" s="16" t="str">
        <f t="shared" si="21"/>
        <v/>
      </c>
      <c r="AC26" s="17" t="str">
        <f t="shared" ref="AC26:AC27" si="22">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18"/>
      <c r="AE26" s="19"/>
      <c r="AF26" s="21"/>
      <c r="AG26" s="24"/>
      <c r="AH26" s="24"/>
      <c r="AI26" s="19"/>
      <c r="AJ26" s="2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row>
    <row r="27" spans="1:68" ht="151.5" customHeight="1" x14ac:dyDescent="0.3">
      <c r="A27" s="82"/>
      <c r="B27" s="85"/>
      <c r="C27" s="85"/>
      <c r="D27" s="85"/>
      <c r="E27" s="88"/>
      <c r="F27" s="85"/>
      <c r="G27" s="91"/>
      <c r="H27" s="94"/>
      <c r="I27" s="79"/>
      <c r="J27" s="97"/>
      <c r="K27" s="79">
        <f t="shared" ca="1" si="15"/>
        <v>0</v>
      </c>
      <c r="L27" s="94"/>
      <c r="M27" s="79"/>
      <c r="N27" s="76"/>
      <c r="O27" s="9">
        <v>6</v>
      </c>
      <c r="P27" s="10"/>
      <c r="Q27" s="11" t="str">
        <f t="shared" si="19"/>
        <v/>
      </c>
      <c r="R27" s="12"/>
      <c r="S27" s="12"/>
      <c r="T27" s="13" t="str">
        <f t="shared" si="16"/>
        <v/>
      </c>
      <c r="U27" s="12"/>
      <c r="V27" s="12"/>
      <c r="W27" s="12"/>
      <c r="X27" s="14" t="str">
        <f t="shared" si="20"/>
        <v/>
      </c>
      <c r="Y27" s="15" t="str">
        <f t="shared" si="1"/>
        <v/>
      </c>
      <c r="Z27" s="16" t="str">
        <f t="shared" si="17"/>
        <v/>
      </c>
      <c r="AA27" s="15" t="str">
        <f t="shared" si="3"/>
        <v/>
      </c>
      <c r="AB27" s="16" t="str">
        <f t="shared" si="21"/>
        <v/>
      </c>
      <c r="AC27" s="17" t="str">
        <f t="shared" si="22"/>
        <v/>
      </c>
      <c r="AD27" s="18"/>
      <c r="AE27" s="19"/>
      <c r="AF27" s="21"/>
      <c r="AG27" s="24"/>
      <c r="AH27" s="24"/>
      <c r="AI27" s="19"/>
      <c r="AJ27" s="2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row>
    <row r="28" spans="1:68" ht="151.5" customHeight="1" x14ac:dyDescent="0.3">
      <c r="A28" s="80">
        <v>4</v>
      </c>
      <c r="B28" s="83"/>
      <c r="C28" s="83"/>
      <c r="D28" s="83"/>
      <c r="E28" s="86"/>
      <c r="F28" s="83"/>
      <c r="G28" s="89"/>
      <c r="H28" s="92" t="str">
        <f>IF(G28&lt;=0,"",IF(G28&lt;=2,"Muy Baja",IF(G28&lt;=24,"Baja",IF(G28&lt;=500,"Media",IF(G28&lt;=5000,"Alta","Muy Alta")))))</f>
        <v/>
      </c>
      <c r="I28" s="77" t="str">
        <f>IF(H28="","",IF(H28="Muy Baja",0.2,IF(H28="Baja",0.4,IF(H28="Media",0.6,IF(H28="Alta",0.8,IF(H28="Muy Alta",1,))))))</f>
        <v/>
      </c>
      <c r="J28" s="95"/>
      <c r="K28" s="77">
        <f>IF(NOT(ISERROR(MATCH(J28,'[15]Tabla Impacto'!$B$221:$B$223,0))),'[15]Tabla Impacto'!$F$223&amp;"Por favor no seleccionar los criterios de impacto(Afectación Económica o presupuestal y Pérdida Reputacional)",J28)</f>
        <v>0</v>
      </c>
      <c r="L28" s="92" t="str">
        <f>IF(OR(K28='[15]Tabla Impacto'!$C$11,K28='[15]Tabla Impacto'!$D$11),"Leve",IF(OR(K28='[15]Tabla Impacto'!$C$12,K28='[15]Tabla Impacto'!$D$12),"Menor",IF(OR(K28='[15]Tabla Impacto'!$C$13,K28='[15]Tabla Impacto'!$D$13),"Moderado",IF(OR(K28='[15]Tabla Impacto'!$C$14,K28='[15]Tabla Impacto'!$D$14),"Mayor",IF(OR(K28='[15]Tabla Impacto'!$C$15,K28='[15]Tabla Impacto'!$D$15),"Catastrófico","")))))</f>
        <v/>
      </c>
      <c r="M28" s="77" t="str">
        <f>IF(L28="","",IF(L28="Leve",0.2,IF(L28="Menor",0.4,IF(L28="Moderado",0.6,IF(L28="Mayor",0.8,IF(L28="Catastrófico",1,))))))</f>
        <v/>
      </c>
      <c r="N28" s="74" t="str">
        <f>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
      </c>
      <c r="O28" s="9">
        <v>1</v>
      </c>
      <c r="P28" s="10"/>
      <c r="Q28" s="11" t="str">
        <f>IF(OR(R28="Preventivo",R28="Detectivo"),"Probabilidad",IF(R28="Correctivo","Impacto",""))</f>
        <v/>
      </c>
      <c r="R28" s="12"/>
      <c r="S28" s="12"/>
      <c r="T28" s="13" t="str">
        <f>IF(AND(R28="Preventivo",S28="Automático"),"50%",IF(AND(R28="Preventivo",S28="Manual"),"40%",IF(AND(R28="Detectivo",S28="Automático"),"40%",IF(AND(R28="Detectivo",S28="Manual"),"30%",IF(AND(R28="Correctivo",S28="Automático"),"35%",IF(AND(R28="Correctivo",S28="Manual"),"25%",""))))))</f>
        <v/>
      </c>
      <c r="U28" s="12"/>
      <c r="V28" s="12"/>
      <c r="W28" s="12"/>
      <c r="X28" s="14" t="str">
        <f>IFERROR(IF(Q28="Probabilidad",(I28-(+I28*T28)),IF(Q28="Impacto",I28,"")),"")</f>
        <v/>
      </c>
      <c r="Y28" s="15" t="str">
        <f>IFERROR(IF(X28="","",IF(X28&lt;=0.2,"Muy Baja",IF(X28&lt;=0.4,"Baja",IF(X28&lt;=0.6,"Media",IF(X28&lt;=0.8,"Alta","Muy Alta"))))),"")</f>
        <v/>
      </c>
      <c r="Z28" s="16" t="str">
        <f>+X28</f>
        <v/>
      </c>
      <c r="AA28" s="15" t="str">
        <f>IFERROR(IF(AB28="","",IF(AB28&lt;=0.2,"Leve",IF(AB28&lt;=0.4,"Menor",IF(AB28&lt;=0.6,"Moderado",IF(AB28&lt;=0.8,"Mayor","Catastrófico"))))),"")</f>
        <v/>
      </c>
      <c r="AB28" s="16" t="str">
        <f>IFERROR(IF(Q28="Impacto",(M28-(+M28*T28)),IF(Q28="Probabilidad",M28,"")),"")</f>
        <v/>
      </c>
      <c r="AC28" s="17" t="str">
        <f>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
      </c>
      <c r="AD28" s="18"/>
      <c r="AE28" s="19"/>
      <c r="AF28" s="21"/>
      <c r="AG28" s="24"/>
      <c r="AH28" s="24"/>
      <c r="AI28" s="19"/>
      <c r="AJ28" s="2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row>
    <row r="29" spans="1:68" ht="151.5" customHeight="1" x14ac:dyDescent="0.3">
      <c r="A29" s="81"/>
      <c r="B29" s="84"/>
      <c r="C29" s="84"/>
      <c r="D29" s="84"/>
      <c r="E29" s="87"/>
      <c r="F29" s="84"/>
      <c r="G29" s="90"/>
      <c r="H29" s="93"/>
      <c r="I29" s="78"/>
      <c r="J29" s="96"/>
      <c r="K29" s="78">
        <f t="shared" ref="K29:K33" ca="1" si="23">IF(NOT(ISERROR(MATCH(J29,_xlfn.ANCHORARRAY(E40),0))),I42&amp;"Por favor no seleccionar los criterios de impacto",J29)</f>
        <v>0</v>
      </c>
      <c r="L29" s="93"/>
      <c r="M29" s="78"/>
      <c r="N29" s="75"/>
      <c r="O29" s="9">
        <v>2</v>
      </c>
      <c r="P29" s="10"/>
      <c r="Q29" s="11" t="str">
        <f>IF(OR(R29="Preventivo",R29="Detectivo"),"Probabilidad",IF(R29="Correctivo","Impacto",""))</f>
        <v/>
      </c>
      <c r="R29" s="12"/>
      <c r="S29" s="12"/>
      <c r="T29" s="13" t="str">
        <f t="shared" ref="T29:T33" si="24">IF(AND(R29="Preventivo",S29="Automático"),"50%",IF(AND(R29="Preventivo",S29="Manual"),"40%",IF(AND(R29="Detectivo",S29="Automático"),"40%",IF(AND(R29="Detectivo",S29="Manual"),"30%",IF(AND(R29="Correctivo",S29="Automático"),"35%",IF(AND(R29="Correctivo",S29="Manual"),"25%",""))))))</f>
        <v/>
      </c>
      <c r="U29" s="12"/>
      <c r="V29" s="12"/>
      <c r="W29" s="12"/>
      <c r="X29" s="14" t="str">
        <f>IFERROR(IF(AND(Q28="Probabilidad",Q29="Probabilidad"),(Z28-(+Z28*T29)),IF(Q29="Probabilidad",(I28-(+I28*T29)),IF(Q29="Impacto",Z28,""))),"")</f>
        <v/>
      </c>
      <c r="Y29" s="15" t="str">
        <f t="shared" si="1"/>
        <v/>
      </c>
      <c r="Z29" s="16" t="str">
        <f t="shared" ref="Z29:Z33" si="25">+X29</f>
        <v/>
      </c>
      <c r="AA29" s="15" t="str">
        <f t="shared" si="3"/>
        <v/>
      </c>
      <c r="AB29" s="16" t="str">
        <f>IFERROR(IF(AND(Q28="Impacto",Q29="Impacto"),(AB22-(+AB22*T29)),IF(Q29="Impacto",($M$28-(+$M$28*T29)),IF(Q29="Probabilidad",AB22,""))),"")</f>
        <v/>
      </c>
      <c r="AC29" s="17" t="str">
        <f t="shared" ref="AC29:AC30" si="26">IFERROR(IF(OR(AND(Y29="Muy Baja",AA29="Leve"),AND(Y29="Muy Baja",AA29="Menor"),AND(Y29="Baja",AA29="Leve")),"Bajo",IF(OR(AND(Y29="Muy baja",AA29="Moderado"),AND(Y29="Baja",AA29="Menor"),AND(Y29="Baja",AA29="Moderado"),AND(Y29="Media",AA29="Leve"),AND(Y29="Media",AA29="Menor"),AND(Y29="Media",AA29="Moderado"),AND(Y29="Alta",AA29="Leve"),AND(Y29="Alta",AA29="Menor")),"Moderado",IF(OR(AND(Y29="Muy Baja",AA29="Mayor"),AND(Y29="Baja",AA29="Mayor"),AND(Y29="Media",AA29="Mayor"),AND(Y29="Alta",AA29="Moderado"),AND(Y29="Alta",AA29="Mayor"),AND(Y29="Muy Alta",AA29="Leve"),AND(Y29="Muy Alta",AA29="Menor"),AND(Y29="Muy Alta",AA29="Moderado"),AND(Y29="Muy Alta",AA29="Mayor")),"Alto",IF(OR(AND(Y29="Muy Baja",AA29="Catastrófico"),AND(Y29="Baja",AA29="Catastrófico"),AND(Y29="Media",AA29="Catastrófico"),AND(Y29="Alta",AA29="Catastrófico"),AND(Y29="Muy Alta",AA29="Catastrófico")),"Extremo","")))),"")</f>
        <v/>
      </c>
      <c r="AD29" s="18"/>
      <c r="AE29" s="19"/>
      <c r="AF29" s="21"/>
      <c r="AG29" s="24"/>
      <c r="AH29" s="24"/>
      <c r="AI29" s="19"/>
      <c r="AJ29" s="2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row>
    <row r="30" spans="1:68" ht="151.5" customHeight="1" x14ac:dyDescent="0.3">
      <c r="A30" s="81"/>
      <c r="B30" s="84"/>
      <c r="C30" s="84"/>
      <c r="D30" s="84"/>
      <c r="E30" s="87"/>
      <c r="F30" s="84"/>
      <c r="G30" s="90"/>
      <c r="H30" s="93"/>
      <c r="I30" s="78"/>
      <c r="J30" s="96"/>
      <c r="K30" s="78">
        <f t="shared" ca="1" si="23"/>
        <v>0</v>
      </c>
      <c r="L30" s="93"/>
      <c r="M30" s="78"/>
      <c r="N30" s="75"/>
      <c r="O30" s="9">
        <v>3</v>
      </c>
      <c r="P30" s="25"/>
      <c r="Q30" s="11" t="str">
        <f>IF(OR(R30="Preventivo",R30="Detectivo"),"Probabilidad",IF(R30="Correctivo","Impacto",""))</f>
        <v/>
      </c>
      <c r="R30" s="12"/>
      <c r="S30" s="12"/>
      <c r="T30" s="13" t="str">
        <f t="shared" si="24"/>
        <v/>
      </c>
      <c r="U30" s="12"/>
      <c r="V30" s="12"/>
      <c r="W30" s="12"/>
      <c r="X30" s="14" t="str">
        <f>IFERROR(IF(AND(Q29="Probabilidad",Q30="Probabilidad"),(Z29-(+Z29*T30)),IF(AND(Q29="Impacto",Q30="Probabilidad"),(Z28-(+Z28*T30)),IF(Q30="Impacto",Z29,""))),"")</f>
        <v/>
      </c>
      <c r="Y30" s="15" t="str">
        <f t="shared" si="1"/>
        <v/>
      </c>
      <c r="Z30" s="16" t="str">
        <f t="shared" si="25"/>
        <v/>
      </c>
      <c r="AA30" s="15" t="str">
        <f t="shared" si="3"/>
        <v/>
      </c>
      <c r="AB30" s="16" t="str">
        <f>IFERROR(IF(AND(Q29="Impacto",Q30="Impacto"),(AB29-(+AB29*T30)),IF(AND(Q29="Probabilidad",Q30="Impacto"),(AB28-(+AB28*T30)),IF(Q30="Probabilidad",AB29,""))),"")</f>
        <v/>
      </c>
      <c r="AC30" s="17" t="str">
        <f t="shared" si="26"/>
        <v/>
      </c>
      <c r="AD30" s="18"/>
      <c r="AE30" s="19"/>
      <c r="AF30" s="21"/>
      <c r="AG30" s="24"/>
      <c r="AH30" s="24"/>
      <c r="AI30" s="19"/>
      <c r="AJ30" s="2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row>
    <row r="31" spans="1:68" ht="151.5" customHeight="1" x14ac:dyDescent="0.3">
      <c r="A31" s="81"/>
      <c r="B31" s="84"/>
      <c r="C31" s="84"/>
      <c r="D31" s="84"/>
      <c r="E31" s="87"/>
      <c r="F31" s="84"/>
      <c r="G31" s="90"/>
      <c r="H31" s="93"/>
      <c r="I31" s="78"/>
      <c r="J31" s="96"/>
      <c r="K31" s="78">
        <f t="shared" ca="1" si="23"/>
        <v>0</v>
      </c>
      <c r="L31" s="93"/>
      <c r="M31" s="78"/>
      <c r="N31" s="75"/>
      <c r="O31" s="9">
        <v>4</v>
      </c>
      <c r="P31" s="10"/>
      <c r="Q31" s="11" t="str">
        <f t="shared" ref="Q31:Q33" si="27">IF(OR(R31="Preventivo",R31="Detectivo"),"Probabilidad",IF(R31="Correctivo","Impacto",""))</f>
        <v/>
      </c>
      <c r="R31" s="12"/>
      <c r="S31" s="12"/>
      <c r="T31" s="13" t="str">
        <f t="shared" si="24"/>
        <v/>
      </c>
      <c r="U31" s="12"/>
      <c r="V31" s="12"/>
      <c r="W31" s="12"/>
      <c r="X31" s="14" t="str">
        <f t="shared" ref="X31:X33" si="28">IFERROR(IF(AND(Q30="Probabilidad",Q31="Probabilidad"),(Z30-(+Z30*T31)),IF(AND(Q30="Impacto",Q31="Probabilidad"),(Z29-(+Z29*T31)),IF(Q31="Impacto",Z30,""))),"")</f>
        <v/>
      </c>
      <c r="Y31" s="15" t="str">
        <f t="shared" si="1"/>
        <v/>
      </c>
      <c r="Z31" s="16" t="str">
        <f t="shared" si="25"/>
        <v/>
      </c>
      <c r="AA31" s="15" t="str">
        <f t="shared" si="3"/>
        <v/>
      </c>
      <c r="AB31" s="16" t="str">
        <f t="shared" ref="AB31:AB33" si="29">IFERROR(IF(AND(Q30="Impacto",Q31="Impacto"),(AB30-(+AB30*T31)),IF(AND(Q30="Probabilidad",Q31="Impacto"),(AB29-(+AB29*T31)),IF(Q31="Probabilidad",AB30,""))),"")</f>
        <v/>
      </c>
      <c r="AC31" s="17" t="str">
        <f>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18"/>
      <c r="AE31" s="19"/>
      <c r="AF31" s="21"/>
      <c r="AG31" s="24"/>
      <c r="AH31" s="24"/>
      <c r="AI31" s="19"/>
      <c r="AJ31" s="2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row>
    <row r="32" spans="1:68" ht="151.5" customHeight="1" x14ac:dyDescent="0.3">
      <c r="A32" s="81"/>
      <c r="B32" s="84"/>
      <c r="C32" s="84"/>
      <c r="D32" s="84"/>
      <c r="E32" s="87"/>
      <c r="F32" s="84"/>
      <c r="G32" s="90"/>
      <c r="H32" s="93"/>
      <c r="I32" s="78"/>
      <c r="J32" s="96"/>
      <c r="K32" s="78">
        <f t="shared" ca="1" si="23"/>
        <v>0</v>
      </c>
      <c r="L32" s="93"/>
      <c r="M32" s="78"/>
      <c r="N32" s="75"/>
      <c r="O32" s="9">
        <v>5</v>
      </c>
      <c r="P32" s="10"/>
      <c r="Q32" s="11" t="str">
        <f t="shared" si="27"/>
        <v/>
      </c>
      <c r="R32" s="12"/>
      <c r="S32" s="12"/>
      <c r="T32" s="13" t="str">
        <f t="shared" si="24"/>
        <v/>
      </c>
      <c r="U32" s="12"/>
      <c r="V32" s="12"/>
      <c r="W32" s="12"/>
      <c r="X32" s="27" t="str">
        <f t="shared" si="28"/>
        <v/>
      </c>
      <c r="Y32" s="15" t="str">
        <f>IFERROR(IF(X32="","",IF(X32&lt;=0.2,"Muy Baja",IF(X32&lt;=0.4,"Baja",IF(X32&lt;=0.6,"Media",IF(X32&lt;=0.8,"Alta","Muy Alta"))))),"")</f>
        <v/>
      </c>
      <c r="Z32" s="16" t="str">
        <f t="shared" si="25"/>
        <v/>
      </c>
      <c r="AA32" s="15" t="str">
        <f t="shared" si="3"/>
        <v/>
      </c>
      <c r="AB32" s="16" t="str">
        <f t="shared" si="29"/>
        <v/>
      </c>
      <c r="AC32" s="17" t="str">
        <f t="shared" ref="AC32:AC33" si="30">IFERROR(IF(OR(AND(Y32="Muy Baja",AA32="Leve"),AND(Y32="Muy Baja",AA32="Menor"),AND(Y32="Baja",AA32="Leve")),"Bajo",IF(OR(AND(Y32="Muy baja",AA32="Moderado"),AND(Y32="Baja",AA32="Menor"),AND(Y32="Baja",AA32="Moderado"),AND(Y32="Media",AA32="Leve"),AND(Y32="Media",AA32="Menor"),AND(Y32="Media",AA32="Moderado"),AND(Y32="Alta",AA32="Leve"),AND(Y32="Alta",AA32="Menor")),"Moderado",IF(OR(AND(Y32="Muy Baja",AA32="Mayor"),AND(Y32="Baja",AA32="Mayor"),AND(Y32="Media",AA32="Mayor"),AND(Y32="Alta",AA32="Moderado"),AND(Y32="Alta",AA32="Mayor"),AND(Y32="Muy Alta",AA32="Leve"),AND(Y32="Muy Alta",AA32="Menor"),AND(Y32="Muy Alta",AA32="Moderado"),AND(Y32="Muy Alta",AA32="Mayor")),"Alto",IF(OR(AND(Y32="Muy Baja",AA32="Catastrófico"),AND(Y32="Baja",AA32="Catastrófico"),AND(Y32="Media",AA32="Catastrófico"),AND(Y32="Alta",AA32="Catastrófico"),AND(Y32="Muy Alta",AA32="Catastrófico")),"Extremo","")))),"")</f>
        <v/>
      </c>
      <c r="AD32" s="18"/>
      <c r="AE32" s="19"/>
      <c r="AF32" s="21"/>
      <c r="AG32" s="24"/>
      <c r="AH32" s="24"/>
      <c r="AI32" s="19"/>
      <c r="AJ32" s="2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row>
    <row r="33" spans="1:68" ht="151.5" customHeight="1" x14ac:dyDescent="0.3">
      <c r="A33" s="82"/>
      <c r="B33" s="85"/>
      <c r="C33" s="85"/>
      <c r="D33" s="85"/>
      <c r="E33" s="88"/>
      <c r="F33" s="85"/>
      <c r="G33" s="91"/>
      <c r="H33" s="94"/>
      <c r="I33" s="79"/>
      <c r="J33" s="97"/>
      <c r="K33" s="79">
        <f t="shared" ca="1" si="23"/>
        <v>0</v>
      </c>
      <c r="L33" s="94"/>
      <c r="M33" s="79"/>
      <c r="N33" s="76"/>
      <c r="O33" s="9">
        <v>6</v>
      </c>
      <c r="P33" s="10"/>
      <c r="Q33" s="11" t="str">
        <f t="shared" si="27"/>
        <v/>
      </c>
      <c r="R33" s="12"/>
      <c r="S33" s="12"/>
      <c r="T33" s="13" t="str">
        <f t="shared" si="24"/>
        <v/>
      </c>
      <c r="U33" s="12"/>
      <c r="V33" s="12"/>
      <c r="W33" s="12"/>
      <c r="X33" s="14" t="str">
        <f t="shared" si="28"/>
        <v/>
      </c>
      <c r="Y33" s="15" t="str">
        <f t="shared" si="1"/>
        <v/>
      </c>
      <c r="Z33" s="16" t="str">
        <f t="shared" si="25"/>
        <v/>
      </c>
      <c r="AA33" s="15" t="str">
        <f t="shared" si="3"/>
        <v/>
      </c>
      <c r="AB33" s="16" t="str">
        <f t="shared" si="29"/>
        <v/>
      </c>
      <c r="AC33" s="17" t="str">
        <f t="shared" si="30"/>
        <v/>
      </c>
      <c r="AD33" s="18"/>
      <c r="AE33" s="19"/>
      <c r="AF33" s="21"/>
      <c r="AG33" s="24"/>
      <c r="AH33" s="24"/>
      <c r="AI33" s="19"/>
      <c r="AJ33" s="2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row>
    <row r="34" spans="1:68" ht="151.5" customHeight="1" x14ac:dyDescent="0.3">
      <c r="A34" s="80">
        <v>5</v>
      </c>
      <c r="B34" s="83"/>
      <c r="C34" s="83"/>
      <c r="D34" s="83"/>
      <c r="E34" s="86"/>
      <c r="F34" s="83"/>
      <c r="G34" s="89"/>
      <c r="H34" s="92" t="str">
        <f>IF(G34&lt;=0,"",IF(G34&lt;=2,"Muy Baja",IF(G34&lt;=24,"Baja",IF(G34&lt;=500,"Media",IF(G34&lt;=5000,"Alta","Muy Alta")))))</f>
        <v/>
      </c>
      <c r="I34" s="77" t="str">
        <f>IF(H34="","",IF(H34="Muy Baja",0.2,IF(H34="Baja",0.4,IF(H34="Media",0.6,IF(H34="Alta",0.8,IF(H34="Muy Alta",1,))))))</f>
        <v/>
      </c>
      <c r="J34" s="95"/>
      <c r="K34" s="77">
        <f>IF(NOT(ISERROR(MATCH(J34,'[15]Tabla Impacto'!$B$221:$B$223,0))),'[15]Tabla Impacto'!$F$223&amp;"Por favor no seleccionar los criterios de impacto(Afectación Económica o presupuestal y Pérdida Reputacional)",J34)</f>
        <v>0</v>
      </c>
      <c r="L34" s="92" t="str">
        <f>IF(OR(K34='[15]Tabla Impacto'!$C$11,K34='[15]Tabla Impacto'!$D$11),"Leve",IF(OR(K34='[15]Tabla Impacto'!$C$12,K34='[15]Tabla Impacto'!$D$12),"Menor",IF(OR(K34='[15]Tabla Impacto'!$C$13,K34='[15]Tabla Impacto'!$D$13),"Moderado",IF(OR(K34='[15]Tabla Impacto'!$C$14,K34='[15]Tabla Impacto'!$D$14),"Mayor",IF(OR(K34='[15]Tabla Impacto'!$C$15,K34='[15]Tabla Impacto'!$D$15),"Catastrófico","")))))</f>
        <v/>
      </c>
      <c r="M34" s="77" t="str">
        <f>IF(L34="","",IF(L34="Leve",0.2,IF(L34="Menor",0.4,IF(L34="Moderado",0.6,IF(L34="Mayor",0.8,IF(L34="Catastrófico",1,))))))</f>
        <v/>
      </c>
      <c r="N34" s="74" t="str">
        <f>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9">
        <v>1</v>
      </c>
      <c r="P34" s="10"/>
      <c r="Q34" s="11" t="str">
        <f>IF(OR(R34="Preventivo",R34="Detectivo"),"Probabilidad",IF(R34="Correctivo","Impacto",""))</f>
        <v/>
      </c>
      <c r="R34" s="12"/>
      <c r="S34" s="12"/>
      <c r="T34" s="13" t="str">
        <f>IF(AND(R34="Preventivo",S34="Automático"),"50%",IF(AND(R34="Preventivo",S34="Manual"),"40%",IF(AND(R34="Detectivo",S34="Automático"),"40%",IF(AND(R34="Detectivo",S34="Manual"),"30%",IF(AND(R34="Correctivo",S34="Automático"),"35%",IF(AND(R34="Correctivo",S34="Manual"),"25%",""))))))</f>
        <v/>
      </c>
      <c r="U34" s="12"/>
      <c r="V34" s="12"/>
      <c r="W34" s="12"/>
      <c r="X34" s="14" t="str">
        <f>IFERROR(IF(Q34="Probabilidad",(I34-(+I34*T34)),IF(Q34="Impacto",I34,"")),"")</f>
        <v/>
      </c>
      <c r="Y34" s="15" t="str">
        <f>IFERROR(IF(X34="","",IF(X34&lt;=0.2,"Muy Baja",IF(X34&lt;=0.4,"Baja",IF(X34&lt;=0.6,"Media",IF(X34&lt;=0.8,"Alta","Muy Alta"))))),"")</f>
        <v/>
      </c>
      <c r="Z34" s="16" t="str">
        <f>+X34</f>
        <v/>
      </c>
      <c r="AA34" s="15" t="str">
        <f>IFERROR(IF(AB34="","",IF(AB34&lt;=0.2,"Leve",IF(AB34&lt;=0.4,"Menor",IF(AB34&lt;=0.6,"Moderado",IF(AB34&lt;=0.8,"Mayor","Catastrófico"))))),"")</f>
        <v/>
      </c>
      <c r="AB34" s="16" t="str">
        <f>IFERROR(IF(Q34="Impacto",(M34-(+M34*T34)),IF(Q34="Probabilidad",M34,"")),"")</f>
        <v/>
      </c>
      <c r="AC34" s="17" t="str">
        <f>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
      </c>
      <c r="AD34" s="18"/>
      <c r="AE34" s="19"/>
      <c r="AF34" s="21"/>
      <c r="AG34" s="24"/>
      <c r="AH34" s="24"/>
      <c r="AI34" s="19"/>
      <c r="AJ34" s="2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row>
    <row r="35" spans="1:68" ht="151.5" customHeight="1" x14ac:dyDescent="0.3">
      <c r="A35" s="81"/>
      <c r="B35" s="84"/>
      <c r="C35" s="84"/>
      <c r="D35" s="84"/>
      <c r="E35" s="87"/>
      <c r="F35" s="84"/>
      <c r="G35" s="90"/>
      <c r="H35" s="93"/>
      <c r="I35" s="78"/>
      <c r="J35" s="96"/>
      <c r="K35" s="78">
        <f t="shared" ref="K35:K39" ca="1" si="31">IF(NOT(ISERROR(MATCH(J35,_xlfn.ANCHORARRAY(E46),0))),I48&amp;"Por favor no seleccionar los criterios de impacto",J35)</f>
        <v>0</v>
      </c>
      <c r="L35" s="93"/>
      <c r="M35" s="78"/>
      <c r="N35" s="75"/>
      <c r="O35" s="9">
        <v>2</v>
      </c>
      <c r="P35" s="10"/>
      <c r="Q35" s="11" t="str">
        <f>IF(OR(R35="Preventivo",R35="Detectivo"),"Probabilidad",IF(R35="Correctivo","Impacto",""))</f>
        <v/>
      </c>
      <c r="R35" s="12"/>
      <c r="S35" s="12"/>
      <c r="T35" s="13" t="str">
        <f t="shared" ref="T35:T39" si="32">IF(AND(R35="Preventivo",S35="Automático"),"50%",IF(AND(R35="Preventivo",S35="Manual"),"40%",IF(AND(R35="Detectivo",S35="Automático"),"40%",IF(AND(R35="Detectivo",S35="Manual"),"30%",IF(AND(R35="Correctivo",S35="Automático"),"35%",IF(AND(R35="Correctivo",S35="Manual"),"25%",""))))))</f>
        <v/>
      </c>
      <c r="U35" s="12"/>
      <c r="V35" s="12"/>
      <c r="W35" s="12"/>
      <c r="X35" s="14" t="str">
        <f>IFERROR(IF(AND(Q34="Probabilidad",Q35="Probabilidad"),(Z34-(+Z34*T35)),IF(Q35="Probabilidad",(I34-(+I34*T35)),IF(Q35="Impacto",Z34,""))),"")</f>
        <v/>
      </c>
      <c r="Y35" s="15" t="str">
        <f t="shared" si="1"/>
        <v/>
      </c>
      <c r="Z35" s="16" t="str">
        <f t="shared" ref="Z35:Z39" si="33">+X35</f>
        <v/>
      </c>
      <c r="AA35" s="15" t="str">
        <f t="shared" si="3"/>
        <v/>
      </c>
      <c r="AB35" s="16" t="str">
        <f>IFERROR(IF(AND(Q34="Impacto",Q35="Impacto"),(AB28-(+AB28*T35)),IF(Q35="Impacto",($M$34-(+$M$34*T35)),IF(Q35="Probabilidad",AB28,""))),"")</f>
        <v/>
      </c>
      <c r="AC35" s="17" t="str">
        <f t="shared" ref="AC35:AC36" si="34">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
      </c>
      <c r="AD35" s="18"/>
      <c r="AE35" s="19"/>
      <c r="AF35" s="21"/>
      <c r="AG35" s="24"/>
      <c r="AH35" s="24"/>
      <c r="AI35" s="19"/>
      <c r="AJ35" s="2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row>
    <row r="36" spans="1:68" ht="151.5" customHeight="1" x14ac:dyDescent="0.3">
      <c r="A36" s="81"/>
      <c r="B36" s="84"/>
      <c r="C36" s="84"/>
      <c r="D36" s="84"/>
      <c r="E36" s="87"/>
      <c r="F36" s="84"/>
      <c r="G36" s="90"/>
      <c r="H36" s="93"/>
      <c r="I36" s="78"/>
      <c r="J36" s="96"/>
      <c r="K36" s="78">
        <f t="shared" ca="1" si="31"/>
        <v>0</v>
      </c>
      <c r="L36" s="93"/>
      <c r="M36" s="78"/>
      <c r="N36" s="75"/>
      <c r="O36" s="9">
        <v>3</v>
      </c>
      <c r="P36" s="25"/>
      <c r="Q36" s="11" t="str">
        <f>IF(OR(R36="Preventivo",R36="Detectivo"),"Probabilidad",IF(R36="Correctivo","Impacto",""))</f>
        <v/>
      </c>
      <c r="R36" s="12"/>
      <c r="S36" s="12"/>
      <c r="T36" s="13" t="str">
        <f t="shared" si="32"/>
        <v/>
      </c>
      <c r="U36" s="12"/>
      <c r="V36" s="12"/>
      <c r="W36" s="12"/>
      <c r="X36" s="14" t="str">
        <f>IFERROR(IF(AND(Q35="Probabilidad",Q36="Probabilidad"),(Z35-(+Z35*T36)),IF(AND(Q35="Impacto",Q36="Probabilidad"),(Z34-(+Z34*T36)),IF(Q36="Impacto",Z35,""))),"")</f>
        <v/>
      </c>
      <c r="Y36" s="15" t="str">
        <f t="shared" si="1"/>
        <v/>
      </c>
      <c r="Z36" s="16" t="str">
        <f t="shared" si="33"/>
        <v/>
      </c>
      <c r="AA36" s="15" t="str">
        <f t="shared" si="3"/>
        <v/>
      </c>
      <c r="AB36" s="16" t="str">
        <f>IFERROR(IF(AND(Q35="Impacto",Q36="Impacto"),(AB35-(+AB35*T36)),IF(AND(Q35="Probabilidad",Q36="Impacto"),(AB34-(+AB34*T36)),IF(Q36="Probabilidad",AB35,""))),"")</f>
        <v/>
      </c>
      <c r="AC36" s="17" t="str">
        <f t="shared" si="34"/>
        <v/>
      </c>
      <c r="AD36" s="18"/>
      <c r="AE36" s="19"/>
      <c r="AF36" s="21"/>
      <c r="AG36" s="24"/>
      <c r="AH36" s="24"/>
      <c r="AI36" s="19"/>
      <c r="AJ36" s="2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row>
    <row r="37" spans="1:68" ht="151.5" customHeight="1" x14ac:dyDescent="0.3">
      <c r="A37" s="81"/>
      <c r="B37" s="84"/>
      <c r="C37" s="84"/>
      <c r="D37" s="84"/>
      <c r="E37" s="87"/>
      <c r="F37" s="84"/>
      <c r="G37" s="90"/>
      <c r="H37" s="93"/>
      <c r="I37" s="78"/>
      <c r="J37" s="96"/>
      <c r="K37" s="78">
        <f t="shared" ca="1" si="31"/>
        <v>0</v>
      </c>
      <c r="L37" s="93"/>
      <c r="M37" s="78"/>
      <c r="N37" s="75"/>
      <c r="O37" s="9">
        <v>4</v>
      </c>
      <c r="P37" s="10"/>
      <c r="Q37" s="11" t="str">
        <f t="shared" ref="Q37:Q39" si="35">IF(OR(R37="Preventivo",R37="Detectivo"),"Probabilidad",IF(R37="Correctivo","Impacto",""))</f>
        <v/>
      </c>
      <c r="R37" s="12"/>
      <c r="S37" s="12"/>
      <c r="T37" s="13" t="str">
        <f t="shared" si="32"/>
        <v/>
      </c>
      <c r="U37" s="12"/>
      <c r="V37" s="12"/>
      <c r="W37" s="12"/>
      <c r="X37" s="14" t="str">
        <f t="shared" ref="X37:X39" si="36">IFERROR(IF(AND(Q36="Probabilidad",Q37="Probabilidad"),(Z36-(+Z36*T37)),IF(AND(Q36="Impacto",Q37="Probabilidad"),(Z35-(+Z35*T37)),IF(Q37="Impacto",Z36,""))),"")</f>
        <v/>
      </c>
      <c r="Y37" s="15" t="str">
        <f t="shared" si="1"/>
        <v/>
      </c>
      <c r="Z37" s="16" t="str">
        <f t="shared" si="33"/>
        <v/>
      </c>
      <c r="AA37" s="15" t="str">
        <f t="shared" si="3"/>
        <v/>
      </c>
      <c r="AB37" s="16" t="str">
        <f t="shared" ref="AB37:AB39" si="37">IFERROR(IF(AND(Q36="Impacto",Q37="Impacto"),(AB36-(+AB36*T37)),IF(AND(Q36="Probabilidad",Q37="Impacto"),(AB35-(+AB35*T37)),IF(Q37="Probabilidad",AB36,""))),"")</f>
        <v/>
      </c>
      <c r="AC37" s="17" t="str">
        <f>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
      </c>
      <c r="AD37" s="18"/>
      <c r="AE37" s="19"/>
      <c r="AF37" s="21"/>
      <c r="AG37" s="24"/>
      <c r="AH37" s="24"/>
      <c r="AI37" s="19"/>
      <c r="AJ37" s="2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row>
    <row r="38" spans="1:68" ht="151.5" customHeight="1" x14ac:dyDescent="0.3">
      <c r="A38" s="81"/>
      <c r="B38" s="84"/>
      <c r="C38" s="84"/>
      <c r="D38" s="84"/>
      <c r="E38" s="87"/>
      <c r="F38" s="84"/>
      <c r="G38" s="90"/>
      <c r="H38" s="93"/>
      <c r="I38" s="78"/>
      <c r="J38" s="96"/>
      <c r="K38" s="78">
        <f t="shared" ca="1" si="31"/>
        <v>0</v>
      </c>
      <c r="L38" s="93"/>
      <c r="M38" s="78"/>
      <c r="N38" s="75"/>
      <c r="O38" s="9">
        <v>5</v>
      </c>
      <c r="P38" s="10"/>
      <c r="Q38" s="11" t="str">
        <f t="shared" si="35"/>
        <v/>
      </c>
      <c r="R38" s="12"/>
      <c r="S38" s="12"/>
      <c r="T38" s="13" t="str">
        <f t="shared" si="32"/>
        <v/>
      </c>
      <c r="U38" s="12"/>
      <c r="V38" s="12"/>
      <c r="W38" s="12"/>
      <c r="X38" s="14" t="str">
        <f t="shared" si="36"/>
        <v/>
      </c>
      <c r="Y38" s="15" t="str">
        <f t="shared" si="1"/>
        <v/>
      </c>
      <c r="Z38" s="16" t="str">
        <f t="shared" si="33"/>
        <v/>
      </c>
      <c r="AA38" s="15" t="str">
        <f t="shared" si="3"/>
        <v/>
      </c>
      <c r="AB38" s="16" t="str">
        <f t="shared" si="37"/>
        <v/>
      </c>
      <c r="AC38" s="17" t="str">
        <f t="shared" ref="AC38:AC39" si="38">IFERROR(IF(OR(AND(Y38="Muy Baja",AA38="Leve"),AND(Y38="Muy Baja",AA38="Menor"),AND(Y38="Baja",AA38="Leve")),"Bajo",IF(OR(AND(Y38="Muy baja",AA38="Moderado"),AND(Y38="Baja",AA38="Menor"),AND(Y38="Baja",AA38="Moderado"),AND(Y38="Media",AA38="Leve"),AND(Y38="Media",AA38="Menor"),AND(Y38="Media",AA38="Moderado"),AND(Y38="Alta",AA38="Leve"),AND(Y38="Alta",AA38="Menor")),"Moderado",IF(OR(AND(Y38="Muy Baja",AA38="Mayor"),AND(Y38="Baja",AA38="Mayor"),AND(Y38="Media",AA38="Mayor"),AND(Y38="Alta",AA38="Moderado"),AND(Y38="Alta",AA38="Mayor"),AND(Y38="Muy Alta",AA38="Leve"),AND(Y38="Muy Alta",AA38="Menor"),AND(Y38="Muy Alta",AA38="Moderado"),AND(Y38="Muy Alta",AA38="Mayor")),"Alto",IF(OR(AND(Y38="Muy Baja",AA38="Catastrófico"),AND(Y38="Baja",AA38="Catastrófico"),AND(Y38="Media",AA38="Catastrófico"),AND(Y38="Alta",AA38="Catastrófico"),AND(Y38="Muy Alta",AA38="Catastrófico")),"Extremo","")))),"")</f>
        <v/>
      </c>
      <c r="AD38" s="18"/>
      <c r="AE38" s="19"/>
      <c r="AF38" s="21"/>
      <c r="AG38" s="24"/>
      <c r="AH38" s="24"/>
      <c r="AI38" s="19"/>
      <c r="AJ38" s="2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row>
    <row r="39" spans="1:68" ht="151.5" customHeight="1" x14ac:dyDescent="0.3">
      <c r="A39" s="82"/>
      <c r="B39" s="85"/>
      <c r="C39" s="85"/>
      <c r="D39" s="85"/>
      <c r="E39" s="88"/>
      <c r="F39" s="85"/>
      <c r="G39" s="91"/>
      <c r="H39" s="94"/>
      <c r="I39" s="79"/>
      <c r="J39" s="97"/>
      <c r="K39" s="79">
        <f t="shared" ca="1" si="31"/>
        <v>0</v>
      </c>
      <c r="L39" s="94"/>
      <c r="M39" s="79"/>
      <c r="N39" s="76"/>
      <c r="O39" s="9">
        <v>6</v>
      </c>
      <c r="P39" s="10"/>
      <c r="Q39" s="11" t="str">
        <f t="shared" si="35"/>
        <v/>
      </c>
      <c r="R39" s="12"/>
      <c r="S39" s="12"/>
      <c r="T39" s="13" t="str">
        <f t="shared" si="32"/>
        <v/>
      </c>
      <c r="U39" s="12"/>
      <c r="V39" s="12"/>
      <c r="W39" s="12"/>
      <c r="X39" s="14" t="str">
        <f t="shared" si="36"/>
        <v/>
      </c>
      <c r="Y39" s="15" t="str">
        <f t="shared" si="1"/>
        <v/>
      </c>
      <c r="Z39" s="16" t="str">
        <f t="shared" si="33"/>
        <v/>
      </c>
      <c r="AA39" s="15" t="str">
        <f t="shared" si="3"/>
        <v/>
      </c>
      <c r="AB39" s="16" t="str">
        <f t="shared" si="37"/>
        <v/>
      </c>
      <c r="AC39" s="17" t="str">
        <f t="shared" si="38"/>
        <v/>
      </c>
      <c r="AD39" s="18"/>
      <c r="AE39" s="19"/>
      <c r="AF39" s="21"/>
      <c r="AG39" s="24"/>
      <c r="AH39" s="24"/>
      <c r="AI39" s="19"/>
      <c r="AJ39" s="2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row>
    <row r="40" spans="1:68" ht="151.5" customHeight="1" x14ac:dyDescent="0.3">
      <c r="A40" s="80">
        <v>6</v>
      </c>
      <c r="B40" s="83"/>
      <c r="C40" s="83"/>
      <c r="D40" s="83"/>
      <c r="E40" s="86"/>
      <c r="F40" s="83"/>
      <c r="G40" s="89"/>
      <c r="H40" s="92" t="str">
        <f>IF(G40&lt;=0,"",IF(G40&lt;=2,"Muy Baja",IF(G40&lt;=24,"Baja",IF(G40&lt;=500,"Media",IF(G40&lt;=5000,"Alta","Muy Alta")))))</f>
        <v/>
      </c>
      <c r="I40" s="77" t="str">
        <f>IF(H40="","",IF(H40="Muy Baja",0.2,IF(H40="Baja",0.4,IF(H40="Media",0.6,IF(H40="Alta",0.8,IF(H40="Muy Alta",1,))))))</f>
        <v/>
      </c>
      <c r="J40" s="95"/>
      <c r="K40" s="77">
        <f>IF(NOT(ISERROR(MATCH(J40,'[15]Tabla Impacto'!$B$221:$B$223,0))),'[15]Tabla Impacto'!$F$223&amp;"Por favor no seleccionar los criterios de impacto(Afectación Económica o presupuestal y Pérdida Reputacional)",J40)</f>
        <v>0</v>
      </c>
      <c r="L40" s="92" t="str">
        <f>IF(OR(K40='[15]Tabla Impacto'!$C$11,K40='[15]Tabla Impacto'!$D$11),"Leve",IF(OR(K40='[15]Tabla Impacto'!$C$12,K40='[15]Tabla Impacto'!$D$12),"Menor",IF(OR(K40='[15]Tabla Impacto'!$C$13,K40='[15]Tabla Impacto'!$D$13),"Moderado",IF(OR(K40='[15]Tabla Impacto'!$C$14,K40='[15]Tabla Impacto'!$D$14),"Mayor",IF(OR(K40='[15]Tabla Impacto'!$C$15,K40='[15]Tabla Impacto'!$D$15),"Catastrófico","")))))</f>
        <v/>
      </c>
      <c r="M40" s="77" t="str">
        <f>IF(L40="","",IF(L40="Leve",0.2,IF(L40="Menor",0.4,IF(L40="Moderado",0.6,IF(L40="Mayor",0.8,IF(L40="Catastrófico",1,))))))</f>
        <v/>
      </c>
      <c r="N40" s="74" t="str">
        <f>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9">
        <v>1</v>
      </c>
      <c r="P40" s="10"/>
      <c r="Q40" s="11" t="str">
        <f>IF(OR(R40="Preventivo",R40="Detectivo"),"Probabilidad",IF(R40="Correctivo","Impacto",""))</f>
        <v/>
      </c>
      <c r="R40" s="12"/>
      <c r="S40" s="12"/>
      <c r="T40" s="13" t="str">
        <f>IF(AND(R40="Preventivo",S40="Automático"),"50%",IF(AND(R40="Preventivo",S40="Manual"),"40%",IF(AND(R40="Detectivo",S40="Automático"),"40%",IF(AND(R40="Detectivo",S40="Manual"),"30%",IF(AND(R40="Correctivo",S40="Automático"),"35%",IF(AND(R40="Correctivo",S40="Manual"),"25%",""))))))</f>
        <v/>
      </c>
      <c r="U40" s="12"/>
      <c r="V40" s="12"/>
      <c r="W40" s="12"/>
      <c r="X40" s="14" t="str">
        <f>IFERROR(IF(Q40="Probabilidad",(I40-(+I40*T40)),IF(Q40="Impacto",I40,"")),"")</f>
        <v/>
      </c>
      <c r="Y40" s="15" t="str">
        <f>IFERROR(IF(X40="","",IF(X40&lt;=0.2,"Muy Baja",IF(X40&lt;=0.4,"Baja",IF(X40&lt;=0.6,"Media",IF(X40&lt;=0.8,"Alta","Muy Alta"))))),"")</f>
        <v/>
      </c>
      <c r="Z40" s="16" t="str">
        <f>+X40</f>
        <v/>
      </c>
      <c r="AA40" s="15" t="str">
        <f>IFERROR(IF(AB40="","",IF(AB40&lt;=0.2,"Leve",IF(AB40&lt;=0.4,"Menor",IF(AB40&lt;=0.6,"Moderado",IF(AB40&lt;=0.8,"Mayor","Catastrófico"))))),"")</f>
        <v/>
      </c>
      <c r="AB40" s="16" t="str">
        <f>IFERROR(IF(Q40="Impacto",(M40-(+M40*T40)),IF(Q40="Probabilidad",M40,"")),"")</f>
        <v/>
      </c>
      <c r="AC40" s="17" t="str">
        <f>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18"/>
      <c r="AE40" s="19"/>
      <c r="AF40" s="21"/>
      <c r="AG40" s="24"/>
      <c r="AH40" s="24"/>
      <c r="AI40" s="19"/>
      <c r="AJ40" s="2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row>
    <row r="41" spans="1:68" ht="151.5" customHeight="1" x14ac:dyDescent="0.3">
      <c r="A41" s="81"/>
      <c r="B41" s="84"/>
      <c r="C41" s="84"/>
      <c r="D41" s="84"/>
      <c r="E41" s="87"/>
      <c r="F41" s="84"/>
      <c r="G41" s="90"/>
      <c r="H41" s="93"/>
      <c r="I41" s="78"/>
      <c r="J41" s="96"/>
      <c r="K41" s="78">
        <f t="shared" ref="K41:K45" ca="1" si="39">IF(NOT(ISERROR(MATCH(J41,_xlfn.ANCHORARRAY(E52),0))),I54&amp;"Por favor no seleccionar los criterios de impacto",J41)</f>
        <v>0</v>
      </c>
      <c r="L41" s="93"/>
      <c r="M41" s="78"/>
      <c r="N41" s="75"/>
      <c r="O41" s="9">
        <v>2</v>
      </c>
      <c r="P41" s="10"/>
      <c r="Q41" s="11" t="str">
        <f>IF(OR(R41="Preventivo",R41="Detectivo"),"Probabilidad",IF(R41="Correctivo","Impacto",""))</f>
        <v/>
      </c>
      <c r="R41" s="12"/>
      <c r="S41" s="12"/>
      <c r="T41" s="13" t="str">
        <f t="shared" ref="T41:T45" si="40">IF(AND(R41="Preventivo",S41="Automático"),"50%",IF(AND(R41="Preventivo",S41="Manual"),"40%",IF(AND(R41="Detectivo",S41="Automático"),"40%",IF(AND(R41="Detectivo",S41="Manual"),"30%",IF(AND(R41="Correctivo",S41="Automático"),"35%",IF(AND(R41="Correctivo",S41="Manual"),"25%",""))))))</f>
        <v/>
      </c>
      <c r="U41" s="12"/>
      <c r="V41" s="12"/>
      <c r="W41" s="12"/>
      <c r="X41" s="14" t="str">
        <f>IFERROR(IF(AND(Q40="Probabilidad",Q41="Probabilidad"),(Z40-(+Z40*T41)),IF(Q41="Probabilidad",(I40-(+I40*T41)),IF(Q41="Impacto",Z40,""))),"")</f>
        <v/>
      </c>
      <c r="Y41" s="15" t="str">
        <f t="shared" si="1"/>
        <v/>
      </c>
      <c r="Z41" s="16" t="str">
        <f t="shared" ref="Z41:Z45" si="41">+X41</f>
        <v/>
      </c>
      <c r="AA41" s="15" t="str">
        <f t="shared" si="3"/>
        <v/>
      </c>
      <c r="AB41" s="16" t="str">
        <f>IFERROR(IF(AND(Q40="Impacto",Q41="Impacto"),(AB34-(+AB34*T41)),IF(Q41="Impacto",($M$40-(+$M$40*T41)),IF(Q41="Probabilidad",AB34,""))),"")</f>
        <v/>
      </c>
      <c r="AC41" s="17" t="str">
        <f t="shared" ref="AC41:AC42" si="42">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
      </c>
      <c r="AD41" s="18"/>
      <c r="AE41" s="19"/>
      <c r="AF41" s="21"/>
      <c r="AG41" s="24"/>
      <c r="AH41" s="24"/>
      <c r="AI41" s="19"/>
      <c r="AJ41" s="2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row>
    <row r="42" spans="1:68" ht="151.5" customHeight="1" x14ac:dyDescent="0.3">
      <c r="A42" s="81"/>
      <c r="B42" s="84"/>
      <c r="C42" s="84"/>
      <c r="D42" s="84"/>
      <c r="E42" s="87"/>
      <c r="F42" s="84"/>
      <c r="G42" s="90"/>
      <c r="H42" s="93"/>
      <c r="I42" s="78"/>
      <c r="J42" s="96"/>
      <c r="K42" s="78">
        <f t="shared" ca="1" si="39"/>
        <v>0</v>
      </c>
      <c r="L42" s="93"/>
      <c r="M42" s="78"/>
      <c r="N42" s="75"/>
      <c r="O42" s="9">
        <v>3</v>
      </c>
      <c r="P42" s="25"/>
      <c r="Q42" s="11" t="str">
        <f>IF(OR(R42="Preventivo",R42="Detectivo"),"Probabilidad",IF(R42="Correctivo","Impacto",""))</f>
        <v/>
      </c>
      <c r="R42" s="12"/>
      <c r="S42" s="12"/>
      <c r="T42" s="13" t="str">
        <f t="shared" si="40"/>
        <v/>
      </c>
      <c r="U42" s="12"/>
      <c r="V42" s="12"/>
      <c r="W42" s="12"/>
      <c r="X42" s="14" t="str">
        <f>IFERROR(IF(AND(Q41="Probabilidad",Q42="Probabilidad"),(Z41-(+Z41*T42)),IF(AND(Q41="Impacto",Q42="Probabilidad"),(Z40-(+Z40*T42)),IF(Q42="Impacto",Z41,""))),"")</f>
        <v/>
      </c>
      <c r="Y42" s="15" t="str">
        <f t="shared" si="1"/>
        <v/>
      </c>
      <c r="Z42" s="16" t="str">
        <f t="shared" si="41"/>
        <v/>
      </c>
      <c r="AA42" s="15" t="str">
        <f t="shared" si="3"/>
        <v/>
      </c>
      <c r="AB42" s="16" t="str">
        <f>IFERROR(IF(AND(Q41="Impacto",Q42="Impacto"),(AB41-(+AB41*T42)),IF(AND(Q41="Probabilidad",Q42="Impacto"),(AB40-(+AB40*T42)),IF(Q42="Probabilidad",AB41,""))),"")</f>
        <v/>
      </c>
      <c r="AC42" s="17" t="str">
        <f t="shared" si="42"/>
        <v/>
      </c>
      <c r="AD42" s="18"/>
      <c r="AE42" s="19"/>
      <c r="AF42" s="21"/>
      <c r="AG42" s="24"/>
      <c r="AH42" s="24"/>
      <c r="AI42" s="19"/>
      <c r="AJ42" s="2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row>
    <row r="43" spans="1:68" ht="151.5" customHeight="1" x14ac:dyDescent="0.3">
      <c r="A43" s="81"/>
      <c r="B43" s="84"/>
      <c r="C43" s="84"/>
      <c r="D43" s="84"/>
      <c r="E43" s="87"/>
      <c r="F43" s="84"/>
      <c r="G43" s="90"/>
      <c r="H43" s="93"/>
      <c r="I43" s="78"/>
      <c r="J43" s="96"/>
      <c r="K43" s="78">
        <f t="shared" ca="1" si="39"/>
        <v>0</v>
      </c>
      <c r="L43" s="93"/>
      <c r="M43" s="78"/>
      <c r="N43" s="75"/>
      <c r="O43" s="9">
        <v>4</v>
      </c>
      <c r="P43" s="10"/>
      <c r="Q43" s="11" t="str">
        <f t="shared" ref="Q43:Q45" si="43">IF(OR(R43="Preventivo",R43="Detectivo"),"Probabilidad",IF(R43="Correctivo","Impacto",""))</f>
        <v/>
      </c>
      <c r="R43" s="12"/>
      <c r="S43" s="12"/>
      <c r="T43" s="13" t="str">
        <f t="shared" si="40"/>
        <v/>
      </c>
      <c r="U43" s="12"/>
      <c r="V43" s="12"/>
      <c r="W43" s="12"/>
      <c r="X43" s="14" t="str">
        <f t="shared" ref="X43:X45" si="44">IFERROR(IF(AND(Q42="Probabilidad",Q43="Probabilidad"),(Z42-(+Z42*T43)),IF(AND(Q42="Impacto",Q43="Probabilidad"),(Z41-(+Z41*T43)),IF(Q43="Impacto",Z42,""))),"")</f>
        <v/>
      </c>
      <c r="Y43" s="15" t="str">
        <f t="shared" si="1"/>
        <v/>
      </c>
      <c r="Z43" s="16" t="str">
        <f t="shared" si="41"/>
        <v/>
      </c>
      <c r="AA43" s="15" t="str">
        <f t="shared" si="3"/>
        <v/>
      </c>
      <c r="AB43" s="16" t="str">
        <f t="shared" ref="AB43:AB45" si="45">IFERROR(IF(AND(Q42="Impacto",Q43="Impacto"),(AB42-(+AB42*T43)),IF(AND(Q42="Probabilidad",Q43="Impacto"),(AB41-(+AB41*T43)),IF(Q43="Probabilidad",AB42,""))),"")</f>
        <v/>
      </c>
      <c r="AC43" s="17" t="str">
        <f>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
      </c>
      <c r="AD43" s="18"/>
      <c r="AE43" s="19"/>
      <c r="AF43" s="21"/>
      <c r="AG43" s="24"/>
      <c r="AH43" s="24"/>
      <c r="AI43" s="19"/>
      <c r="AJ43" s="2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row>
    <row r="44" spans="1:68" ht="151.5" customHeight="1" x14ac:dyDescent="0.3">
      <c r="A44" s="81"/>
      <c r="B44" s="84"/>
      <c r="C44" s="84"/>
      <c r="D44" s="84"/>
      <c r="E44" s="87"/>
      <c r="F44" s="84"/>
      <c r="G44" s="90"/>
      <c r="H44" s="93"/>
      <c r="I44" s="78"/>
      <c r="J44" s="96"/>
      <c r="K44" s="78">
        <f t="shared" ca="1" si="39"/>
        <v>0</v>
      </c>
      <c r="L44" s="93"/>
      <c r="M44" s="78"/>
      <c r="N44" s="75"/>
      <c r="O44" s="9">
        <v>5</v>
      </c>
      <c r="P44" s="10"/>
      <c r="Q44" s="11" t="str">
        <f t="shared" si="43"/>
        <v/>
      </c>
      <c r="R44" s="12"/>
      <c r="S44" s="12"/>
      <c r="T44" s="13" t="str">
        <f t="shared" si="40"/>
        <v/>
      </c>
      <c r="U44" s="12"/>
      <c r="V44" s="12"/>
      <c r="W44" s="12"/>
      <c r="X44" s="14" t="str">
        <f t="shared" si="44"/>
        <v/>
      </c>
      <c r="Y44" s="15" t="str">
        <f t="shared" si="1"/>
        <v/>
      </c>
      <c r="Z44" s="16" t="str">
        <f t="shared" si="41"/>
        <v/>
      </c>
      <c r="AA44" s="15" t="str">
        <f t="shared" si="3"/>
        <v/>
      </c>
      <c r="AB44" s="16" t="str">
        <f t="shared" si="45"/>
        <v/>
      </c>
      <c r="AC44" s="17" t="str">
        <f t="shared" ref="AC44" si="46">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18"/>
      <c r="AE44" s="19"/>
      <c r="AF44" s="21"/>
      <c r="AG44" s="24"/>
      <c r="AH44" s="24"/>
      <c r="AI44" s="19"/>
      <c r="AJ44" s="2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row>
    <row r="45" spans="1:68" ht="151.5" customHeight="1" x14ac:dyDescent="0.3">
      <c r="A45" s="82"/>
      <c r="B45" s="85"/>
      <c r="C45" s="85"/>
      <c r="D45" s="85"/>
      <c r="E45" s="88"/>
      <c r="F45" s="85"/>
      <c r="G45" s="91"/>
      <c r="H45" s="94"/>
      <c r="I45" s="79"/>
      <c r="J45" s="97"/>
      <c r="K45" s="79">
        <f t="shared" ca="1" si="39"/>
        <v>0</v>
      </c>
      <c r="L45" s="94"/>
      <c r="M45" s="79"/>
      <c r="N45" s="76"/>
      <c r="O45" s="9">
        <v>6</v>
      </c>
      <c r="P45" s="10"/>
      <c r="Q45" s="11" t="str">
        <f t="shared" si="43"/>
        <v/>
      </c>
      <c r="R45" s="12"/>
      <c r="S45" s="12"/>
      <c r="T45" s="13" t="str">
        <f t="shared" si="40"/>
        <v/>
      </c>
      <c r="U45" s="12"/>
      <c r="V45" s="12"/>
      <c r="W45" s="12"/>
      <c r="X45" s="14" t="str">
        <f t="shared" si="44"/>
        <v/>
      </c>
      <c r="Y45" s="15" t="str">
        <f t="shared" si="1"/>
        <v/>
      </c>
      <c r="Z45" s="16" t="str">
        <f t="shared" si="41"/>
        <v/>
      </c>
      <c r="AA45" s="15" t="str">
        <f>IFERROR(IF(AB45="","",IF(AB45&lt;=0.2,"Leve",IF(AB45&lt;=0.4,"Menor",IF(AB45&lt;=0.6,"Moderado",IF(AB45&lt;=0.8,"Mayor","Catastrófico"))))),"")</f>
        <v/>
      </c>
      <c r="AB45" s="16" t="str">
        <f t="shared" si="45"/>
        <v/>
      </c>
      <c r="AC45" s="17" t="str">
        <f>IFERROR(IF(OR(AND(Y45="Muy Baja",AA45="Leve"),AND(Y45="Muy Baja",AA45="Menor"),AND(Y45="Baja",AA45="Leve")),"Bajo",IF(OR(AND(Y45="Muy baja",AA45="Moderado"),AND(Y45="Baja",AA45="Menor"),AND(Y45="Baja",AA45="Moderado"),AND(Y45="Media",AA45="Leve"),AND(Y45="Media",AA45="Menor"),AND(Y45="Media",AA45="Moderado"),AND(Y45="Alta",AA45="Leve"),AND(Y45="Alta",AA45="Menor")),"Moderado",IF(OR(AND(Y45="Muy Baja",AA45="Mayor"),AND(Y45="Baja",AA45="Mayor"),AND(Y45="Media",AA45="Mayor"),AND(Y45="Alta",AA45="Moderado"),AND(Y45="Alta",AA45="Mayor"),AND(Y45="Muy Alta",AA45="Leve"),AND(Y45="Muy Alta",AA45="Menor"),AND(Y45="Muy Alta",AA45="Moderado"),AND(Y45="Muy Alta",AA45="Mayor")),"Alto",IF(OR(AND(Y45="Muy Baja",AA45="Catastrófico"),AND(Y45="Baja",AA45="Catastrófico"),AND(Y45="Media",AA45="Catastrófico"),AND(Y45="Alta",AA45="Catastrófico"),AND(Y45="Muy Alta",AA45="Catastrófico")),"Extremo","")))),"")</f>
        <v/>
      </c>
      <c r="AD45" s="18"/>
      <c r="AE45" s="19"/>
      <c r="AF45" s="21"/>
      <c r="AG45" s="24"/>
      <c r="AH45" s="24"/>
      <c r="AI45" s="19"/>
      <c r="AJ45" s="2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row>
    <row r="46" spans="1:68" ht="151.5" customHeight="1" x14ac:dyDescent="0.3">
      <c r="A46" s="80">
        <v>7</v>
      </c>
      <c r="B46" s="83"/>
      <c r="C46" s="83"/>
      <c r="D46" s="83"/>
      <c r="E46" s="86"/>
      <c r="F46" s="83"/>
      <c r="G46" s="89"/>
      <c r="H46" s="92" t="str">
        <f>IF(G46&lt;=0,"",IF(G46&lt;=2,"Muy Baja",IF(G46&lt;=24,"Baja",IF(G46&lt;=500,"Media",IF(G46&lt;=5000,"Alta","Muy Alta")))))</f>
        <v/>
      </c>
      <c r="I46" s="77" t="str">
        <f>IF(H46="","",IF(H46="Muy Baja",0.2,IF(H46="Baja",0.4,IF(H46="Media",0.6,IF(H46="Alta",0.8,IF(H46="Muy Alta",1,))))))</f>
        <v/>
      </c>
      <c r="J46" s="95"/>
      <c r="K46" s="77">
        <f>IF(NOT(ISERROR(MATCH(J46,'[15]Tabla Impacto'!$B$221:$B$223,0))),'[15]Tabla Impacto'!$F$223&amp;"Por favor no seleccionar los criterios de impacto(Afectación Económica o presupuestal y Pérdida Reputacional)",J46)</f>
        <v>0</v>
      </c>
      <c r="L46" s="92" t="str">
        <f>IF(OR(K46='[15]Tabla Impacto'!$C$11,K46='[15]Tabla Impacto'!$D$11),"Leve",IF(OR(K46='[15]Tabla Impacto'!$C$12,K46='[15]Tabla Impacto'!$D$12),"Menor",IF(OR(K46='[15]Tabla Impacto'!$C$13,K46='[15]Tabla Impacto'!$D$13),"Moderado",IF(OR(K46='[15]Tabla Impacto'!$C$14,K46='[15]Tabla Impacto'!$D$14),"Mayor",IF(OR(K46='[15]Tabla Impacto'!$C$15,K46='[15]Tabla Impacto'!$D$15),"Catastrófico","")))))</f>
        <v/>
      </c>
      <c r="M46" s="77" t="str">
        <f>IF(L46="","",IF(L46="Leve",0.2,IF(L46="Menor",0.4,IF(L46="Moderado",0.6,IF(L46="Mayor",0.8,IF(L46="Catastrófico",1,))))))</f>
        <v/>
      </c>
      <c r="N46" s="74" t="str">
        <f>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9">
        <v>1</v>
      </c>
      <c r="P46" s="10"/>
      <c r="Q46" s="11" t="str">
        <f>IF(OR(R46="Preventivo",R46="Detectivo"),"Probabilidad",IF(R46="Correctivo","Impacto",""))</f>
        <v/>
      </c>
      <c r="R46" s="12"/>
      <c r="S46" s="12"/>
      <c r="T46" s="13" t="str">
        <f>IF(AND(R46="Preventivo",S46="Automático"),"50%",IF(AND(R46="Preventivo",S46="Manual"),"40%",IF(AND(R46="Detectivo",S46="Automático"),"40%",IF(AND(R46="Detectivo",S46="Manual"),"30%",IF(AND(R46="Correctivo",S46="Automático"),"35%",IF(AND(R46="Correctivo",S46="Manual"),"25%",""))))))</f>
        <v/>
      </c>
      <c r="U46" s="12"/>
      <c r="V46" s="12"/>
      <c r="W46" s="12"/>
      <c r="X46" s="14" t="str">
        <f>IFERROR(IF(Q46="Probabilidad",(I46-(+I46*T46)),IF(Q46="Impacto",I46,"")),"")</f>
        <v/>
      </c>
      <c r="Y46" s="15" t="str">
        <f>IFERROR(IF(X46="","",IF(X46&lt;=0.2,"Muy Baja",IF(X46&lt;=0.4,"Baja",IF(X46&lt;=0.6,"Media",IF(X46&lt;=0.8,"Alta","Muy Alta"))))),"")</f>
        <v/>
      </c>
      <c r="Z46" s="16" t="str">
        <f>+X46</f>
        <v/>
      </c>
      <c r="AA46" s="15" t="str">
        <f>IFERROR(IF(AB46="","",IF(AB46&lt;=0.2,"Leve",IF(AB46&lt;=0.4,"Menor",IF(AB46&lt;=0.6,"Moderado",IF(AB46&lt;=0.8,"Mayor","Catastrófico"))))),"")</f>
        <v/>
      </c>
      <c r="AB46" s="16" t="str">
        <f>IFERROR(IF(Q46="Impacto",(M46-(+M46*T46)),IF(Q46="Probabilidad",M46,"")),"")</f>
        <v/>
      </c>
      <c r="AC46" s="17"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18"/>
      <c r="AE46" s="19"/>
      <c r="AF46" s="21"/>
      <c r="AG46" s="24"/>
      <c r="AH46" s="24"/>
      <c r="AI46" s="19"/>
      <c r="AJ46" s="2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row>
    <row r="47" spans="1:68" ht="151.5" customHeight="1" x14ac:dyDescent="0.3">
      <c r="A47" s="81"/>
      <c r="B47" s="84"/>
      <c r="C47" s="84"/>
      <c r="D47" s="84"/>
      <c r="E47" s="87"/>
      <c r="F47" s="84"/>
      <c r="G47" s="90"/>
      <c r="H47" s="93"/>
      <c r="I47" s="78"/>
      <c r="J47" s="96"/>
      <c r="K47" s="78">
        <f t="shared" ref="K47:K51" ca="1" si="47">IF(NOT(ISERROR(MATCH(J47,_xlfn.ANCHORARRAY(E58),0))),I60&amp;"Por favor no seleccionar los criterios de impacto",J47)</f>
        <v>0</v>
      </c>
      <c r="L47" s="93"/>
      <c r="M47" s="78"/>
      <c r="N47" s="75"/>
      <c r="O47" s="9">
        <v>2</v>
      </c>
      <c r="P47" s="10"/>
      <c r="Q47" s="11" t="str">
        <f>IF(OR(R47="Preventivo",R47="Detectivo"),"Probabilidad",IF(R47="Correctivo","Impacto",""))</f>
        <v/>
      </c>
      <c r="R47" s="12"/>
      <c r="S47" s="12"/>
      <c r="T47" s="13" t="str">
        <f t="shared" ref="T47:T51" si="48">IF(AND(R47="Preventivo",S47="Automático"),"50%",IF(AND(R47="Preventivo",S47="Manual"),"40%",IF(AND(R47="Detectivo",S47="Automático"),"40%",IF(AND(R47="Detectivo",S47="Manual"),"30%",IF(AND(R47="Correctivo",S47="Automático"),"35%",IF(AND(R47="Correctivo",S47="Manual"),"25%",""))))))</f>
        <v/>
      </c>
      <c r="U47" s="12"/>
      <c r="V47" s="12"/>
      <c r="W47" s="12"/>
      <c r="X47" s="14" t="str">
        <f>IFERROR(IF(AND(Q46="Probabilidad",Q47="Probabilidad"),(Z46-(+Z46*T47)),IF(Q47="Probabilidad",(I46-(+I46*T47)),IF(Q47="Impacto",Z46,""))),"")</f>
        <v/>
      </c>
      <c r="Y47" s="15" t="str">
        <f t="shared" si="1"/>
        <v/>
      </c>
      <c r="Z47" s="16" t="str">
        <f t="shared" ref="Z47:Z51" si="49">+X47</f>
        <v/>
      </c>
      <c r="AA47" s="15" t="str">
        <f t="shared" si="3"/>
        <v/>
      </c>
      <c r="AB47" s="16" t="str">
        <f>IFERROR(IF(AND(Q46="Impacto",Q47="Impacto"),(AB40-(+AB40*T47)),IF(Q47="Impacto",($M$46-(+$M$46*T47)),IF(Q47="Probabilidad",AB40,""))),"")</f>
        <v/>
      </c>
      <c r="AC47" s="17" t="str">
        <f t="shared" ref="AC47:AC48" si="50">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18"/>
      <c r="AE47" s="19"/>
      <c r="AF47" s="21"/>
      <c r="AG47" s="24"/>
      <c r="AH47" s="24"/>
      <c r="AI47" s="19"/>
      <c r="AJ47" s="2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row>
    <row r="48" spans="1:68" ht="151.5" customHeight="1" x14ac:dyDescent="0.3">
      <c r="A48" s="81"/>
      <c r="B48" s="84"/>
      <c r="C48" s="84"/>
      <c r="D48" s="84"/>
      <c r="E48" s="87"/>
      <c r="F48" s="84"/>
      <c r="G48" s="90"/>
      <c r="H48" s="93"/>
      <c r="I48" s="78"/>
      <c r="J48" s="96"/>
      <c r="K48" s="78">
        <f t="shared" ca="1" si="47"/>
        <v>0</v>
      </c>
      <c r="L48" s="93"/>
      <c r="M48" s="78"/>
      <c r="N48" s="75"/>
      <c r="O48" s="9">
        <v>3</v>
      </c>
      <c r="P48" s="25"/>
      <c r="Q48" s="11" t="str">
        <f>IF(OR(R48="Preventivo",R48="Detectivo"),"Probabilidad",IF(R48="Correctivo","Impacto",""))</f>
        <v/>
      </c>
      <c r="R48" s="12"/>
      <c r="S48" s="12"/>
      <c r="T48" s="13" t="str">
        <f t="shared" si="48"/>
        <v/>
      </c>
      <c r="U48" s="12"/>
      <c r="V48" s="12"/>
      <c r="W48" s="12"/>
      <c r="X48" s="14" t="str">
        <f>IFERROR(IF(AND(Q47="Probabilidad",Q48="Probabilidad"),(Z47-(+Z47*T48)),IF(AND(Q47="Impacto",Q48="Probabilidad"),(Z46-(+Z46*T48)),IF(Q48="Impacto",Z47,""))),"")</f>
        <v/>
      </c>
      <c r="Y48" s="15" t="str">
        <f t="shared" si="1"/>
        <v/>
      </c>
      <c r="Z48" s="16" t="str">
        <f t="shared" si="49"/>
        <v/>
      </c>
      <c r="AA48" s="15" t="str">
        <f t="shared" si="3"/>
        <v/>
      </c>
      <c r="AB48" s="16" t="str">
        <f>IFERROR(IF(AND(Q47="Impacto",Q48="Impacto"),(AB47-(+AB47*T48)),IF(AND(Q47="Probabilidad",Q48="Impacto"),(AB46-(+AB46*T48)),IF(Q48="Probabilidad",AB47,""))),"")</f>
        <v/>
      </c>
      <c r="AC48" s="17" t="str">
        <f t="shared" si="50"/>
        <v/>
      </c>
      <c r="AD48" s="18"/>
      <c r="AE48" s="19"/>
      <c r="AF48" s="21"/>
      <c r="AG48" s="24"/>
      <c r="AH48" s="24"/>
      <c r="AI48" s="19"/>
      <c r="AJ48" s="2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row>
    <row r="49" spans="1:68" ht="151.5" customHeight="1" x14ac:dyDescent="0.3">
      <c r="A49" s="81"/>
      <c r="B49" s="84"/>
      <c r="C49" s="84"/>
      <c r="D49" s="84"/>
      <c r="E49" s="87"/>
      <c r="F49" s="84"/>
      <c r="G49" s="90"/>
      <c r="H49" s="93"/>
      <c r="I49" s="78"/>
      <c r="J49" s="96"/>
      <c r="K49" s="78">
        <f t="shared" ca="1" si="47"/>
        <v>0</v>
      </c>
      <c r="L49" s="93"/>
      <c r="M49" s="78"/>
      <c r="N49" s="75"/>
      <c r="O49" s="9">
        <v>4</v>
      </c>
      <c r="P49" s="10"/>
      <c r="Q49" s="11" t="str">
        <f t="shared" ref="Q49:Q51" si="51">IF(OR(R49="Preventivo",R49="Detectivo"),"Probabilidad",IF(R49="Correctivo","Impacto",""))</f>
        <v/>
      </c>
      <c r="R49" s="12"/>
      <c r="S49" s="12"/>
      <c r="T49" s="13" t="str">
        <f t="shared" si="48"/>
        <v/>
      </c>
      <c r="U49" s="12"/>
      <c r="V49" s="12"/>
      <c r="W49" s="12"/>
      <c r="X49" s="14" t="str">
        <f t="shared" ref="X49:X51" si="52">IFERROR(IF(AND(Q48="Probabilidad",Q49="Probabilidad"),(Z48-(+Z48*T49)),IF(AND(Q48="Impacto",Q49="Probabilidad"),(Z47-(+Z47*T49)),IF(Q49="Impacto",Z48,""))),"")</f>
        <v/>
      </c>
      <c r="Y49" s="15" t="str">
        <f t="shared" si="1"/>
        <v/>
      </c>
      <c r="Z49" s="16" t="str">
        <f t="shared" si="49"/>
        <v/>
      </c>
      <c r="AA49" s="15" t="str">
        <f t="shared" si="3"/>
        <v/>
      </c>
      <c r="AB49" s="16" t="str">
        <f t="shared" ref="AB49:AB51" si="53">IFERROR(IF(AND(Q48="Impacto",Q49="Impacto"),(AB48-(+AB48*T49)),IF(AND(Q48="Probabilidad",Q49="Impacto"),(AB47-(+AB47*T49)),IF(Q49="Probabilidad",AB48,""))),"")</f>
        <v/>
      </c>
      <c r="AC49" s="17" t="str">
        <f>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18"/>
      <c r="AE49" s="19"/>
      <c r="AF49" s="21"/>
      <c r="AG49" s="24"/>
      <c r="AH49" s="24"/>
      <c r="AI49" s="19"/>
      <c r="AJ49" s="2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row>
    <row r="50" spans="1:68" ht="151.5" customHeight="1" x14ac:dyDescent="0.3">
      <c r="A50" s="81"/>
      <c r="B50" s="84"/>
      <c r="C50" s="84"/>
      <c r="D50" s="84"/>
      <c r="E50" s="87"/>
      <c r="F50" s="84"/>
      <c r="G50" s="90"/>
      <c r="H50" s="93"/>
      <c r="I50" s="78"/>
      <c r="J50" s="96"/>
      <c r="K50" s="78">
        <f t="shared" ca="1" si="47"/>
        <v>0</v>
      </c>
      <c r="L50" s="93"/>
      <c r="M50" s="78"/>
      <c r="N50" s="75"/>
      <c r="O50" s="9">
        <v>5</v>
      </c>
      <c r="P50" s="10"/>
      <c r="Q50" s="11" t="str">
        <f t="shared" si="51"/>
        <v/>
      </c>
      <c r="R50" s="12"/>
      <c r="S50" s="12"/>
      <c r="T50" s="13" t="str">
        <f t="shared" si="48"/>
        <v/>
      </c>
      <c r="U50" s="12"/>
      <c r="V50" s="12"/>
      <c r="W50" s="12"/>
      <c r="X50" s="14" t="str">
        <f t="shared" si="52"/>
        <v/>
      </c>
      <c r="Y50" s="15" t="str">
        <f t="shared" si="1"/>
        <v/>
      </c>
      <c r="Z50" s="16" t="str">
        <f t="shared" si="49"/>
        <v/>
      </c>
      <c r="AA50" s="15" t="str">
        <f t="shared" si="3"/>
        <v/>
      </c>
      <c r="AB50" s="16" t="str">
        <f t="shared" si="53"/>
        <v/>
      </c>
      <c r="AC50" s="17" t="str">
        <f t="shared" ref="AC50:AC51" si="54">IFERROR(IF(OR(AND(Y50="Muy Baja",AA50="Leve"),AND(Y50="Muy Baja",AA50="Menor"),AND(Y50="Baja",AA50="Leve")),"Bajo",IF(OR(AND(Y50="Muy baja",AA50="Moderado"),AND(Y50="Baja",AA50="Menor"),AND(Y50="Baja",AA50="Moderado"),AND(Y50="Media",AA50="Leve"),AND(Y50="Media",AA50="Menor"),AND(Y50="Media",AA50="Moderado"),AND(Y50="Alta",AA50="Leve"),AND(Y50="Alta",AA50="Menor")),"Moderado",IF(OR(AND(Y50="Muy Baja",AA50="Mayor"),AND(Y50="Baja",AA50="Mayor"),AND(Y50="Media",AA50="Mayor"),AND(Y50="Alta",AA50="Moderado"),AND(Y50="Alta",AA50="Mayor"),AND(Y50="Muy Alta",AA50="Leve"),AND(Y50="Muy Alta",AA50="Menor"),AND(Y50="Muy Alta",AA50="Moderado"),AND(Y50="Muy Alta",AA50="Mayor")),"Alto",IF(OR(AND(Y50="Muy Baja",AA50="Catastrófico"),AND(Y50="Baja",AA50="Catastrófico"),AND(Y50="Media",AA50="Catastrófico"),AND(Y50="Alta",AA50="Catastrófico"),AND(Y50="Muy Alta",AA50="Catastrófico")),"Extremo","")))),"")</f>
        <v/>
      </c>
      <c r="AD50" s="18"/>
      <c r="AE50" s="19"/>
      <c r="AF50" s="21"/>
      <c r="AG50" s="24"/>
      <c r="AH50" s="24"/>
      <c r="AI50" s="19"/>
      <c r="AJ50" s="2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row>
    <row r="51" spans="1:68" ht="151.5" customHeight="1" x14ac:dyDescent="0.3">
      <c r="A51" s="82"/>
      <c r="B51" s="85"/>
      <c r="C51" s="85"/>
      <c r="D51" s="85"/>
      <c r="E51" s="88"/>
      <c r="F51" s="85"/>
      <c r="G51" s="91"/>
      <c r="H51" s="94"/>
      <c r="I51" s="79"/>
      <c r="J51" s="97"/>
      <c r="K51" s="79">
        <f t="shared" ca="1" si="47"/>
        <v>0</v>
      </c>
      <c r="L51" s="94"/>
      <c r="M51" s="79"/>
      <c r="N51" s="76"/>
      <c r="O51" s="9">
        <v>6</v>
      </c>
      <c r="P51" s="10"/>
      <c r="Q51" s="11" t="str">
        <f t="shared" si="51"/>
        <v/>
      </c>
      <c r="R51" s="12"/>
      <c r="S51" s="12"/>
      <c r="T51" s="13" t="str">
        <f t="shared" si="48"/>
        <v/>
      </c>
      <c r="U51" s="12"/>
      <c r="V51" s="12"/>
      <c r="W51" s="12"/>
      <c r="X51" s="14" t="str">
        <f t="shared" si="52"/>
        <v/>
      </c>
      <c r="Y51" s="15" t="str">
        <f t="shared" si="1"/>
        <v/>
      </c>
      <c r="Z51" s="16" t="str">
        <f t="shared" si="49"/>
        <v/>
      </c>
      <c r="AA51" s="15" t="str">
        <f t="shared" si="3"/>
        <v/>
      </c>
      <c r="AB51" s="16" t="str">
        <f t="shared" si="53"/>
        <v/>
      </c>
      <c r="AC51" s="17" t="str">
        <f t="shared" si="54"/>
        <v/>
      </c>
      <c r="AD51" s="18"/>
      <c r="AE51" s="19"/>
      <c r="AF51" s="21"/>
      <c r="AG51" s="24"/>
      <c r="AH51" s="24"/>
      <c r="AI51" s="19"/>
      <c r="AJ51" s="2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row>
    <row r="52" spans="1:68" ht="151.5" customHeight="1" x14ac:dyDescent="0.3">
      <c r="A52" s="80">
        <v>8</v>
      </c>
      <c r="B52" s="83"/>
      <c r="C52" s="83"/>
      <c r="D52" s="83"/>
      <c r="E52" s="86"/>
      <c r="F52" s="83"/>
      <c r="G52" s="89"/>
      <c r="H52" s="92" t="str">
        <f>IF(G52&lt;=0,"",IF(G52&lt;=2,"Muy Baja",IF(G52&lt;=24,"Baja",IF(G52&lt;=500,"Media",IF(G52&lt;=5000,"Alta","Muy Alta")))))</f>
        <v/>
      </c>
      <c r="I52" s="77" t="str">
        <f>IF(H52="","",IF(H52="Muy Baja",0.2,IF(H52="Baja",0.4,IF(H52="Media",0.6,IF(H52="Alta",0.8,IF(H52="Muy Alta",1,))))))</f>
        <v/>
      </c>
      <c r="J52" s="95"/>
      <c r="K52" s="77">
        <f>IF(NOT(ISERROR(MATCH(J52,'[15]Tabla Impacto'!$B$221:$B$223,0))),'[15]Tabla Impacto'!$F$223&amp;"Por favor no seleccionar los criterios de impacto(Afectación Económica o presupuestal y Pérdida Reputacional)",J52)</f>
        <v>0</v>
      </c>
      <c r="L52" s="92" t="str">
        <f>IF(OR(K52='[15]Tabla Impacto'!$C$11,K52='[15]Tabla Impacto'!$D$11),"Leve",IF(OR(K52='[15]Tabla Impacto'!$C$12,K52='[15]Tabla Impacto'!$D$12),"Menor",IF(OR(K52='[15]Tabla Impacto'!$C$13,K52='[15]Tabla Impacto'!$D$13),"Moderado",IF(OR(K52='[15]Tabla Impacto'!$C$14,K52='[15]Tabla Impacto'!$D$14),"Mayor",IF(OR(K52='[15]Tabla Impacto'!$C$15,K52='[15]Tabla Impacto'!$D$15),"Catastrófico","")))))</f>
        <v/>
      </c>
      <c r="M52" s="77" t="str">
        <f>IF(L52="","",IF(L52="Leve",0.2,IF(L52="Menor",0.4,IF(L52="Moderado",0.6,IF(L52="Mayor",0.8,IF(L52="Catastrófico",1,))))))</f>
        <v/>
      </c>
      <c r="N52" s="74" t="str">
        <f>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9">
        <v>1</v>
      </c>
      <c r="P52" s="10"/>
      <c r="Q52" s="11" t="str">
        <f>IF(OR(R52="Preventivo",R52="Detectivo"),"Probabilidad",IF(R52="Correctivo","Impacto",""))</f>
        <v/>
      </c>
      <c r="R52" s="12"/>
      <c r="S52" s="12"/>
      <c r="T52" s="13" t="str">
        <f>IF(AND(R52="Preventivo",S52="Automático"),"50%",IF(AND(R52="Preventivo",S52="Manual"),"40%",IF(AND(R52="Detectivo",S52="Automático"),"40%",IF(AND(R52="Detectivo",S52="Manual"),"30%",IF(AND(R52="Correctivo",S52="Automático"),"35%",IF(AND(R52="Correctivo",S52="Manual"),"25%",""))))))</f>
        <v/>
      </c>
      <c r="U52" s="12"/>
      <c r="V52" s="12"/>
      <c r="W52" s="12"/>
      <c r="X52" s="14" t="str">
        <f>IFERROR(IF(Q52="Probabilidad",(I52-(+I52*T52)),IF(Q52="Impacto",I52,"")),"")</f>
        <v/>
      </c>
      <c r="Y52" s="15" t="str">
        <f>IFERROR(IF(X52="","",IF(X52&lt;=0.2,"Muy Baja",IF(X52&lt;=0.4,"Baja",IF(X52&lt;=0.6,"Media",IF(X52&lt;=0.8,"Alta","Muy Alta"))))),"")</f>
        <v/>
      </c>
      <c r="Z52" s="16" t="str">
        <f>+X52</f>
        <v/>
      </c>
      <c r="AA52" s="15" t="str">
        <f>IFERROR(IF(AB52="","",IF(AB52&lt;=0.2,"Leve",IF(AB52&lt;=0.4,"Menor",IF(AB52&lt;=0.6,"Moderado",IF(AB52&lt;=0.8,"Mayor","Catastrófico"))))),"")</f>
        <v/>
      </c>
      <c r="AB52" s="16" t="str">
        <f>IFERROR(IF(Q52="Impacto",(M52-(+M52*T52)),IF(Q52="Probabilidad",M52,"")),"")</f>
        <v/>
      </c>
      <c r="AC52" s="17" t="str">
        <f>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18"/>
      <c r="AE52" s="19"/>
      <c r="AF52" s="21"/>
      <c r="AG52" s="24"/>
      <c r="AH52" s="24"/>
      <c r="AI52" s="19"/>
      <c r="AJ52" s="2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row>
    <row r="53" spans="1:68" ht="151.5" customHeight="1" x14ac:dyDescent="0.3">
      <c r="A53" s="81"/>
      <c r="B53" s="84"/>
      <c r="C53" s="84"/>
      <c r="D53" s="84"/>
      <c r="E53" s="87"/>
      <c r="F53" s="84"/>
      <c r="G53" s="90"/>
      <c r="H53" s="93"/>
      <c r="I53" s="78"/>
      <c r="J53" s="96"/>
      <c r="K53" s="78">
        <f ca="1">IF(NOT(ISERROR(MATCH(J53,_xlfn.ANCHORARRAY(E64),0))),I66&amp;"Por favor no seleccionar los criterios de impacto",J53)</f>
        <v>0</v>
      </c>
      <c r="L53" s="93"/>
      <c r="M53" s="78"/>
      <c r="N53" s="75"/>
      <c r="O53" s="9">
        <v>2</v>
      </c>
      <c r="P53" s="10"/>
      <c r="Q53" s="11" t="str">
        <f>IF(OR(R53="Preventivo",R53="Detectivo"),"Probabilidad",IF(R53="Correctivo","Impacto",""))</f>
        <v/>
      </c>
      <c r="R53" s="12"/>
      <c r="S53" s="12"/>
      <c r="T53" s="13" t="str">
        <f t="shared" ref="T53:T57" si="55">IF(AND(R53="Preventivo",S53="Automático"),"50%",IF(AND(R53="Preventivo",S53="Manual"),"40%",IF(AND(R53="Detectivo",S53="Automático"),"40%",IF(AND(R53="Detectivo",S53="Manual"),"30%",IF(AND(R53="Correctivo",S53="Automático"),"35%",IF(AND(R53="Correctivo",S53="Manual"),"25%",""))))))</f>
        <v/>
      </c>
      <c r="U53" s="12"/>
      <c r="V53" s="12"/>
      <c r="W53" s="12"/>
      <c r="X53" s="14" t="str">
        <f>IFERROR(IF(AND(Q52="Probabilidad",Q53="Probabilidad"),(Z52-(+Z52*T53)),IF(Q53="Probabilidad",(I52-(+I52*T53)),IF(Q53="Impacto",Z52,""))),"")</f>
        <v/>
      </c>
      <c r="Y53" s="15" t="str">
        <f t="shared" si="1"/>
        <v/>
      </c>
      <c r="Z53" s="16" t="str">
        <f t="shared" ref="Z53:Z57" si="56">+X53</f>
        <v/>
      </c>
      <c r="AA53" s="15" t="str">
        <f t="shared" si="3"/>
        <v/>
      </c>
      <c r="AB53" s="16" t="str">
        <f>IFERROR(IF(AND(Q52="Impacto",Q53="Impacto"),(AB46-(+AB46*T53)),IF(Q53="Impacto",($M$52-(+$M$52*T53)),IF(Q53="Probabilidad",AB46,""))),"")</f>
        <v/>
      </c>
      <c r="AC53" s="17" t="str">
        <f t="shared" ref="AC53:AC54" si="57">IFERROR(IF(OR(AND(Y53="Muy Baja",AA53="Leve"),AND(Y53="Muy Baja",AA53="Menor"),AND(Y53="Baja",AA53="Leve")),"Bajo",IF(OR(AND(Y53="Muy baja",AA53="Moderado"),AND(Y53="Baja",AA53="Menor"),AND(Y53="Baja",AA53="Moderado"),AND(Y53="Media",AA53="Leve"),AND(Y53="Media",AA53="Menor"),AND(Y53="Media",AA53="Moderado"),AND(Y53="Alta",AA53="Leve"),AND(Y53="Alta",AA53="Menor")),"Moderado",IF(OR(AND(Y53="Muy Baja",AA53="Mayor"),AND(Y53="Baja",AA53="Mayor"),AND(Y53="Media",AA53="Mayor"),AND(Y53="Alta",AA53="Moderado"),AND(Y53="Alta",AA53="Mayor"),AND(Y53="Muy Alta",AA53="Leve"),AND(Y53="Muy Alta",AA53="Menor"),AND(Y53="Muy Alta",AA53="Moderado"),AND(Y53="Muy Alta",AA53="Mayor")),"Alto",IF(OR(AND(Y53="Muy Baja",AA53="Catastrófico"),AND(Y53="Baja",AA53="Catastrófico"),AND(Y53="Media",AA53="Catastrófico"),AND(Y53="Alta",AA53="Catastrófico"),AND(Y53="Muy Alta",AA53="Catastrófico")),"Extremo","")))),"")</f>
        <v/>
      </c>
      <c r="AD53" s="18"/>
      <c r="AE53" s="19"/>
      <c r="AF53" s="21"/>
      <c r="AG53" s="24"/>
      <c r="AH53" s="24"/>
      <c r="AI53" s="19"/>
      <c r="AJ53" s="2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row>
    <row r="54" spans="1:68" ht="151.5" customHeight="1" x14ac:dyDescent="0.3">
      <c r="A54" s="81"/>
      <c r="B54" s="84"/>
      <c r="C54" s="84"/>
      <c r="D54" s="84"/>
      <c r="E54" s="87"/>
      <c r="F54" s="84"/>
      <c r="G54" s="90"/>
      <c r="H54" s="93"/>
      <c r="I54" s="78"/>
      <c r="J54" s="96"/>
      <c r="K54" s="78">
        <f ca="1">IF(NOT(ISERROR(MATCH(J54,_xlfn.ANCHORARRAY(E65),0))),I67&amp;"Por favor no seleccionar los criterios de impacto",J54)</f>
        <v>0</v>
      </c>
      <c r="L54" s="93"/>
      <c r="M54" s="78"/>
      <c r="N54" s="75"/>
      <c r="O54" s="9">
        <v>3</v>
      </c>
      <c r="P54" s="25"/>
      <c r="Q54" s="11" t="str">
        <f>IF(OR(R54="Preventivo",R54="Detectivo"),"Probabilidad",IF(R54="Correctivo","Impacto",""))</f>
        <v/>
      </c>
      <c r="R54" s="12"/>
      <c r="S54" s="12"/>
      <c r="T54" s="13" t="str">
        <f t="shared" si="55"/>
        <v/>
      </c>
      <c r="U54" s="12"/>
      <c r="V54" s="12"/>
      <c r="W54" s="12"/>
      <c r="X54" s="14" t="str">
        <f>IFERROR(IF(AND(Q53="Probabilidad",Q54="Probabilidad"),(Z53-(+Z53*T54)),IF(AND(Q53="Impacto",Q54="Probabilidad"),(Z52-(+Z52*T54)),IF(Q54="Impacto",Z53,""))),"")</f>
        <v/>
      </c>
      <c r="Y54" s="15" t="str">
        <f t="shared" si="1"/>
        <v/>
      </c>
      <c r="Z54" s="16" t="str">
        <f t="shared" si="56"/>
        <v/>
      </c>
      <c r="AA54" s="15" t="str">
        <f t="shared" si="3"/>
        <v/>
      </c>
      <c r="AB54" s="16" t="str">
        <f>IFERROR(IF(AND(Q53="Impacto",Q54="Impacto"),(AB53-(+AB53*T54)),IF(AND(Q53="Probabilidad",Q54="Impacto"),(AB52-(+AB52*T54)),IF(Q54="Probabilidad",AB53,""))),"")</f>
        <v/>
      </c>
      <c r="AC54" s="17" t="str">
        <f t="shared" si="57"/>
        <v/>
      </c>
      <c r="AD54" s="18"/>
      <c r="AE54" s="19"/>
      <c r="AF54" s="21"/>
      <c r="AG54" s="24"/>
      <c r="AH54" s="24"/>
      <c r="AI54" s="19"/>
      <c r="AJ54" s="2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row>
    <row r="55" spans="1:68" ht="151.5" customHeight="1" x14ac:dyDescent="0.3">
      <c r="A55" s="81"/>
      <c r="B55" s="84"/>
      <c r="C55" s="84"/>
      <c r="D55" s="84"/>
      <c r="E55" s="87"/>
      <c r="F55" s="84"/>
      <c r="G55" s="90"/>
      <c r="H55" s="93"/>
      <c r="I55" s="78"/>
      <c r="J55" s="96"/>
      <c r="K55" s="78">
        <f ca="1">IF(NOT(ISERROR(MATCH(J55,_xlfn.ANCHORARRAY(E66),0))),I68&amp;"Por favor no seleccionar los criterios de impacto",J55)</f>
        <v>0</v>
      </c>
      <c r="L55" s="93"/>
      <c r="M55" s="78"/>
      <c r="N55" s="75"/>
      <c r="O55" s="9">
        <v>4</v>
      </c>
      <c r="P55" s="10"/>
      <c r="Q55" s="11" t="str">
        <f t="shared" ref="Q55:Q57" si="58">IF(OR(R55="Preventivo",R55="Detectivo"),"Probabilidad",IF(R55="Correctivo","Impacto",""))</f>
        <v/>
      </c>
      <c r="R55" s="12"/>
      <c r="S55" s="12"/>
      <c r="T55" s="13" t="str">
        <f t="shared" si="55"/>
        <v/>
      </c>
      <c r="U55" s="12"/>
      <c r="V55" s="12"/>
      <c r="W55" s="12"/>
      <c r="X55" s="14" t="str">
        <f t="shared" ref="X55:X57" si="59">IFERROR(IF(AND(Q54="Probabilidad",Q55="Probabilidad"),(Z54-(+Z54*T55)),IF(AND(Q54="Impacto",Q55="Probabilidad"),(Z53-(+Z53*T55)),IF(Q55="Impacto",Z54,""))),"")</f>
        <v/>
      </c>
      <c r="Y55" s="15" t="str">
        <f t="shared" si="1"/>
        <v/>
      </c>
      <c r="Z55" s="16" t="str">
        <f t="shared" si="56"/>
        <v/>
      </c>
      <c r="AA55" s="15" t="str">
        <f t="shared" si="3"/>
        <v/>
      </c>
      <c r="AB55" s="16" t="str">
        <f t="shared" ref="AB55:AB57" si="60">IFERROR(IF(AND(Q54="Impacto",Q55="Impacto"),(AB54-(+AB54*T55)),IF(AND(Q54="Probabilidad",Q55="Impacto"),(AB53-(+AB53*T55)),IF(Q55="Probabilidad",AB54,""))),"")</f>
        <v/>
      </c>
      <c r="AC55" s="17" t="str">
        <f>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18"/>
      <c r="AE55" s="19"/>
      <c r="AF55" s="21"/>
      <c r="AG55" s="24"/>
      <c r="AH55" s="24"/>
      <c r="AI55" s="19"/>
      <c r="AJ55" s="2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row>
    <row r="56" spans="1:68" ht="151.5" customHeight="1" x14ac:dyDescent="0.3">
      <c r="A56" s="81"/>
      <c r="B56" s="84"/>
      <c r="C56" s="84"/>
      <c r="D56" s="84"/>
      <c r="E56" s="87"/>
      <c r="F56" s="84"/>
      <c r="G56" s="90"/>
      <c r="H56" s="93"/>
      <c r="I56" s="78"/>
      <c r="J56" s="96"/>
      <c r="K56" s="78">
        <f ca="1">IF(NOT(ISERROR(MATCH(J56,_xlfn.ANCHORARRAY(E67),0))),I69&amp;"Por favor no seleccionar los criterios de impacto",J56)</f>
        <v>0</v>
      </c>
      <c r="L56" s="93"/>
      <c r="M56" s="78"/>
      <c r="N56" s="75"/>
      <c r="O56" s="9">
        <v>5</v>
      </c>
      <c r="P56" s="10"/>
      <c r="Q56" s="11" t="str">
        <f t="shared" si="58"/>
        <v/>
      </c>
      <c r="R56" s="12"/>
      <c r="S56" s="12"/>
      <c r="T56" s="13" t="str">
        <f t="shared" si="55"/>
        <v/>
      </c>
      <c r="U56" s="12"/>
      <c r="V56" s="12"/>
      <c r="W56" s="12"/>
      <c r="X56" s="14" t="str">
        <f t="shared" si="59"/>
        <v/>
      </c>
      <c r="Y56" s="15" t="str">
        <f t="shared" si="1"/>
        <v/>
      </c>
      <c r="Z56" s="16" t="str">
        <f t="shared" si="56"/>
        <v/>
      </c>
      <c r="AA56" s="15" t="str">
        <f t="shared" si="3"/>
        <v/>
      </c>
      <c r="AB56" s="16" t="str">
        <f t="shared" si="60"/>
        <v/>
      </c>
      <c r="AC56" s="17" t="str">
        <f t="shared" ref="AC56:AC57" si="61">IFERROR(IF(OR(AND(Y56="Muy Baja",AA56="Leve"),AND(Y56="Muy Baja",AA56="Menor"),AND(Y56="Baja",AA56="Leve")),"Bajo",IF(OR(AND(Y56="Muy baja",AA56="Moderado"),AND(Y56="Baja",AA56="Menor"),AND(Y56="Baja",AA56="Moderado"),AND(Y56="Media",AA56="Leve"),AND(Y56="Media",AA56="Menor"),AND(Y56="Media",AA56="Moderado"),AND(Y56="Alta",AA56="Leve"),AND(Y56="Alta",AA56="Menor")),"Moderado",IF(OR(AND(Y56="Muy Baja",AA56="Mayor"),AND(Y56="Baja",AA56="Mayor"),AND(Y56="Media",AA56="Mayor"),AND(Y56="Alta",AA56="Moderado"),AND(Y56="Alta",AA56="Mayor"),AND(Y56="Muy Alta",AA56="Leve"),AND(Y56="Muy Alta",AA56="Menor"),AND(Y56="Muy Alta",AA56="Moderado"),AND(Y56="Muy Alta",AA56="Mayor")),"Alto",IF(OR(AND(Y56="Muy Baja",AA56="Catastrófico"),AND(Y56="Baja",AA56="Catastrófico"),AND(Y56="Media",AA56="Catastrófico"),AND(Y56="Alta",AA56="Catastrófico"),AND(Y56="Muy Alta",AA56="Catastrófico")),"Extremo","")))),"")</f>
        <v/>
      </c>
      <c r="AD56" s="18"/>
      <c r="AE56" s="19"/>
      <c r="AF56" s="21"/>
      <c r="AG56" s="24"/>
      <c r="AH56" s="24"/>
      <c r="AI56" s="19"/>
      <c r="AJ56" s="2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row>
    <row r="57" spans="1:68" ht="151.5" customHeight="1" x14ac:dyDescent="0.3">
      <c r="A57" s="82"/>
      <c r="B57" s="85"/>
      <c r="C57" s="85"/>
      <c r="D57" s="85"/>
      <c r="E57" s="88"/>
      <c r="F57" s="85"/>
      <c r="G57" s="91"/>
      <c r="H57" s="94"/>
      <c r="I57" s="79"/>
      <c r="J57" s="97"/>
      <c r="K57" s="79">
        <f ca="1">IF(NOT(ISERROR(MATCH(J57,_xlfn.ANCHORARRAY(E68),0))),I70&amp;"Por favor no seleccionar los criterios de impacto",J57)</f>
        <v>0</v>
      </c>
      <c r="L57" s="94"/>
      <c r="M57" s="79"/>
      <c r="N57" s="76"/>
      <c r="O57" s="9">
        <v>6</v>
      </c>
      <c r="P57" s="10"/>
      <c r="Q57" s="11" t="str">
        <f t="shared" si="58"/>
        <v/>
      </c>
      <c r="R57" s="12"/>
      <c r="S57" s="12"/>
      <c r="T57" s="13" t="str">
        <f t="shared" si="55"/>
        <v/>
      </c>
      <c r="U57" s="12"/>
      <c r="V57" s="12"/>
      <c r="W57" s="12"/>
      <c r="X57" s="14" t="str">
        <f t="shared" si="59"/>
        <v/>
      </c>
      <c r="Y57" s="15" t="str">
        <f t="shared" si="1"/>
        <v/>
      </c>
      <c r="Z57" s="16" t="str">
        <f t="shared" si="56"/>
        <v/>
      </c>
      <c r="AA57" s="15" t="str">
        <f t="shared" si="3"/>
        <v/>
      </c>
      <c r="AB57" s="16" t="str">
        <f t="shared" si="60"/>
        <v/>
      </c>
      <c r="AC57" s="17" t="str">
        <f t="shared" si="61"/>
        <v/>
      </c>
      <c r="AD57" s="18"/>
      <c r="AE57" s="19"/>
      <c r="AF57" s="21"/>
      <c r="AG57" s="24"/>
      <c r="AH57" s="24"/>
      <c r="AI57" s="19"/>
      <c r="AJ57" s="2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row>
    <row r="58" spans="1:68" ht="151.5" customHeight="1" x14ac:dyDescent="0.3">
      <c r="A58" s="80">
        <v>9</v>
      </c>
      <c r="B58" s="83"/>
      <c r="C58" s="83"/>
      <c r="D58" s="83"/>
      <c r="E58" s="86"/>
      <c r="F58" s="83"/>
      <c r="G58" s="89"/>
      <c r="H58" s="92" t="str">
        <f>IF(G58&lt;=0,"",IF(G58&lt;=2,"Muy Baja",IF(G58&lt;=24,"Baja",IF(G58&lt;=500,"Media",IF(G58&lt;=5000,"Alta","Muy Alta")))))</f>
        <v/>
      </c>
      <c r="I58" s="77" t="str">
        <f>IF(H58="","",IF(H58="Muy Baja",0.2,IF(H58="Baja",0.4,IF(H58="Media",0.6,IF(H58="Alta",0.8,IF(H58="Muy Alta",1,))))))</f>
        <v/>
      </c>
      <c r="J58" s="95"/>
      <c r="K58" s="77">
        <f>IF(NOT(ISERROR(MATCH(J58,'[15]Tabla Impacto'!$B$221:$B$223,0))),'[15]Tabla Impacto'!$F$223&amp;"Por favor no seleccionar los criterios de impacto(Afectación Económica o presupuestal y Pérdida Reputacional)",J58)</f>
        <v>0</v>
      </c>
      <c r="L58" s="92" t="str">
        <f>IF(OR(K58='[15]Tabla Impacto'!$C$11,K58='[15]Tabla Impacto'!$D$11),"Leve",IF(OR(K58='[15]Tabla Impacto'!$C$12,K58='[15]Tabla Impacto'!$D$12),"Menor",IF(OR(K58='[15]Tabla Impacto'!$C$13,K58='[15]Tabla Impacto'!$D$13),"Moderado",IF(OR(K58='[15]Tabla Impacto'!$C$14,K58='[15]Tabla Impacto'!$D$14),"Mayor",IF(OR(K58='[15]Tabla Impacto'!$C$15,K58='[15]Tabla Impacto'!$D$15),"Catastrófico","")))))</f>
        <v/>
      </c>
      <c r="M58" s="77" t="str">
        <f>IF(L58="","",IF(L58="Leve",0.2,IF(L58="Menor",0.4,IF(L58="Moderado",0.6,IF(L58="Mayor",0.8,IF(L58="Catastrófico",1,))))))</f>
        <v/>
      </c>
      <c r="N58" s="74" t="str">
        <f>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9">
        <v>1</v>
      </c>
      <c r="P58" s="10"/>
      <c r="Q58" s="11" t="str">
        <f>IF(OR(R58="Preventivo",R58="Detectivo"),"Probabilidad",IF(R58="Correctivo","Impacto",""))</f>
        <v/>
      </c>
      <c r="R58" s="12"/>
      <c r="S58" s="12"/>
      <c r="T58" s="13" t="str">
        <f>IF(AND(R58="Preventivo",S58="Automático"),"50%",IF(AND(R58="Preventivo",S58="Manual"),"40%",IF(AND(R58="Detectivo",S58="Automático"),"40%",IF(AND(R58="Detectivo",S58="Manual"),"30%",IF(AND(R58="Correctivo",S58="Automático"),"35%",IF(AND(R58="Correctivo",S58="Manual"),"25%",""))))))</f>
        <v/>
      </c>
      <c r="U58" s="12"/>
      <c r="V58" s="12"/>
      <c r="W58" s="12"/>
      <c r="X58" s="14" t="str">
        <f>IFERROR(IF(Q58="Probabilidad",(I58-(+I58*T58)),IF(Q58="Impacto",I58,"")),"")</f>
        <v/>
      </c>
      <c r="Y58" s="15" t="str">
        <f>IFERROR(IF(X58="","",IF(X58&lt;=0.2,"Muy Baja",IF(X58&lt;=0.4,"Baja",IF(X58&lt;=0.6,"Media",IF(X58&lt;=0.8,"Alta","Muy Alta"))))),"")</f>
        <v/>
      </c>
      <c r="Z58" s="16" t="str">
        <f>+X58</f>
        <v/>
      </c>
      <c r="AA58" s="15" t="str">
        <f>IFERROR(IF(AB58="","",IF(AB58&lt;=0.2,"Leve",IF(AB58&lt;=0.4,"Menor",IF(AB58&lt;=0.6,"Moderado",IF(AB58&lt;=0.8,"Mayor","Catastrófico"))))),"")</f>
        <v/>
      </c>
      <c r="AB58" s="16" t="str">
        <f>IFERROR(IF(Q58="Impacto",(M58-(+M58*T58)),IF(Q58="Probabilidad",M58,"")),"")</f>
        <v/>
      </c>
      <c r="AC58" s="17" t="str">
        <f>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18"/>
      <c r="AE58" s="19"/>
      <c r="AF58" s="21"/>
      <c r="AG58" s="24"/>
      <c r="AH58" s="24"/>
      <c r="AI58" s="19"/>
      <c r="AJ58" s="2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row>
    <row r="59" spans="1:68" ht="151.5" customHeight="1" x14ac:dyDescent="0.3">
      <c r="A59" s="81"/>
      <c r="B59" s="84"/>
      <c r="C59" s="84"/>
      <c r="D59" s="84"/>
      <c r="E59" s="87"/>
      <c r="F59" s="84"/>
      <c r="G59" s="90"/>
      <c r="H59" s="93"/>
      <c r="I59" s="78"/>
      <c r="J59" s="96"/>
      <c r="K59" s="78">
        <f ca="1">IF(NOT(ISERROR(MATCH(J59,_xlfn.ANCHORARRAY(E70),0))),I72&amp;"Por favor no seleccionar los criterios de impacto",J59)</f>
        <v>0</v>
      </c>
      <c r="L59" s="93"/>
      <c r="M59" s="78"/>
      <c r="N59" s="75"/>
      <c r="O59" s="9">
        <v>2</v>
      </c>
      <c r="P59" s="10"/>
      <c r="Q59" s="11" t="str">
        <f>IF(OR(R59="Preventivo",R59="Detectivo"),"Probabilidad",IF(R59="Correctivo","Impacto",""))</f>
        <v/>
      </c>
      <c r="R59" s="12"/>
      <c r="S59" s="12"/>
      <c r="T59" s="13" t="str">
        <f t="shared" ref="T59:T63" si="62">IF(AND(R59="Preventivo",S59="Automático"),"50%",IF(AND(R59="Preventivo",S59="Manual"),"40%",IF(AND(R59="Detectivo",S59="Automático"),"40%",IF(AND(R59="Detectivo",S59="Manual"),"30%",IF(AND(R59="Correctivo",S59="Automático"),"35%",IF(AND(R59="Correctivo",S59="Manual"),"25%",""))))))</f>
        <v/>
      </c>
      <c r="U59" s="12"/>
      <c r="V59" s="12"/>
      <c r="W59" s="12"/>
      <c r="X59" s="14" t="str">
        <f>IFERROR(IF(AND(Q58="Probabilidad",Q59="Probabilidad"),(Z58-(+Z58*T59)),IF(Q59="Probabilidad",(I58-(+I58*T59)),IF(Q59="Impacto",Z58,""))),"")</f>
        <v/>
      </c>
      <c r="Y59" s="15" t="str">
        <f t="shared" si="1"/>
        <v/>
      </c>
      <c r="Z59" s="16" t="str">
        <f t="shared" ref="Z59:Z63" si="63">+X59</f>
        <v/>
      </c>
      <c r="AA59" s="15" t="str">
        <f t="shared" si="3"/>
        <v/>
      </c>
      <c r="AB59" s="16" t="str">
        <f>IFERROR(IF(AND(Q58="Impacto",Q59="Impacto"),(AB52-(+AB52*T59)),IF(Q59="Impacto",($M$58-(+$M$58*T59)),IF(Q59="Probabilidad",AB52,""))),"")</f>
        <v/>
      </c>
      <c r="AC59" s="17" t="str">
        <f t="shared" ref="AC59:AC60" si="64">IFERROR(IF(OR(AND(Y59="Muy Baja",AA59="Leve"),AND(Y59="Muy Baja",AA59="Menor"),AND(Y59="Baja",AA59="Leve")),"Bajo",IF(OR(AND(Y59="Muy baja",AA59="Moderado"),AND(Y59="Baja",AA59="Menor"),AND(Y59="Baja",AA59="Moderado"),AND(Y59="Media",AA59="Leve"),AND(Y59="Media",AA59="Menor"),AND(Y59="Media",AA59="Moderado"),AND(Y59="Alta",AA59="Leve"),AND(Y59="Alta",AA59="Menor")),"Moderado",IF(OR(AND(Y59="Muy Baja",AA59="Mayor"),AND(Y59="Baja",AA59="Mayor"),AND(Y59="Media",AA59="Mayor"),AND(Y59="Alta",AA59="Moderado"),AND(Y59="Alta",AA59="Mayor"),AND(Y59="Muy Alta",AA59="Leve"),AND(Y59="Muy Alta",AA59="Menor"),AND(Y59="Muy Alta",AA59="Moderado"),AND(Y59="Muy Alta",AA59="Mayor")),"Alto",IF(OR(AND(Y59="Muy Baja",AA59="Catastrófico"),AND(Y59="Baja",AA59="Catastrófico"),AND(Y59="Media",AA59="Catastrófico"),AND(Y59="Alta",AA59="Catastrófico"),AND(Y59="Muy Alta",AA59="Catastrófico")),"Extremo","")))),"")</f>
        <v/>
      </c>
      <c r="AD59" s="18"/>
      <c r="AE59" s="19"/>
      <c r="AF59" s="21"/>
      <c r="AG59" s="24"/>
      <c r="AH59" s="24"/>
      <c r="AI59" s="19"/>
      <c r="AJ59" s="2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row>
    <row r="60" spans="1:68" ht="151.5" customHeight="1" x14ac:dyDescent="0.3">
      <c r="A60" s="81"/>
      <c r="B60" s="84"/>
      <c r="C60" s="84"/>
      <c r="D60" s="84"/>
      <c r="E60" s="87"/>
      <c r="F60" s="84"/>
      <c r="G60" s="90"/>
      <c r="H60" s="93"/>
      <c r="I60" s="78"/>
      <c r="J60" s="96"/>
      <c r="K60" s="78">
        <f ca="1">IF(NOT(ISERROR(MATCH(J60,_xlfn.ANCHORARRAY(E71),0))),I73&amp;"Por favor no seleccionar los criterios de impacto",J60)</f>
        <v>0</v>
      </c>
      <c r="L60" s="93"/>
      <c r="M60" s="78"/>
      <c r="N60" s="75"/>
      <c r="O60" s="9">
        <v>3</v>
      </c>
      <c r="P60" s="25"/>
      <c r="Q60" s="11" t="str">
        <f>IF(OR(R60="Preventivo",R60="Detectivo"),"Probabilidad",IF(R60="Correctivo","Impacto",""))</f>
        <v/>
      </c>
      <c r="R60" s="12"/>
      <c r="S60" s="12"/>
      <c r="T60" s="13" t="str">
        <f t="shared" si="62"/>
        <v/>
      </c>
      <c r="U60" s="12"/>
      <c r="V60" s="12"/>
      <c r="W60" s="12"/>
      <c r="X60" s="14" t="str">
        <f>IFERROR(IF(AND(Q59="Probabilidad",Q60="Probabilidad"),(Z59-(+Z59*T60)),IF(AND(Q59="Impacto",Q60="Probabilidad"),(Z58-(+Z58*T60)),IF(Q60="Impacto",Z59,""))),"")</f>
        <v/>
      </c>
      <c r="Y60" s="15" t="str">
        <f t="shared" si="1"/>
        <v/>
      </c>
      <c r="Z60" s="16" t="str">
        <f t="shared" si="63"/>
        <v/>
      </c>
      <c r="AA60" s="15" t="str">
        <f t="shared" si="3"/>
        <v/>
      </c>
      <c r="AB60" s="16" t="str">
        <f>IFERROR(IF(AND(Q59="Impacto",Q60="Impacto"),(AB59-(+AB59*T60)),IF(AND(Q59="Probabilidad",Q60="Impacto"),(AB58-(+AB58*T60)),IF(Q60="Probabilidad",AB59,""))),"")</f>
        <v/>
      </c>
      <c r="AC60" s="17" t="str">
        <f t="shared" si="64"/>
        <v/>
      </c>
      <c r="AD60" s="18"/>
      <c r="AE60" s="19"/>
      <c r="AF60" s="21"/>
      <c r="AG60" s="24"/>
      <c r="AH60" s="24"/>
      <c r="AI60" s="19"/>
      <c r="AJ60" s="2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row>
    <row r="61" spans="1:68" ht="151.5" customHeight="1" x14ac:dyDescent="0.3">
      <c r="A61" s="81"/>
      <c r="B61" s="84"/>
      <c r="C61" s="84"/>
      <c r="D61" s="84"/>
      <c r="E61" s="87"/>
      <c r="F61" s="84"/>
      <c r="G61" s="90"/>
      <c r="H61" s="93"/>
      <c r="I61" s="78"/>
      <c r="J61" s="96"/>
      <c r="K61" s="78">
        <f ca="1">IF(NOT(ISERROR(MATCH(J61,_xlfn.ANCHORARRAY(E72),0))),I74&amp;"Por favor no seleccionar los criterios de impacto",J61)</f>
        <v>0</v>
      </c>
      <c r="L61" s="93"/>
      <c r="M61" s="78"/>
      <c r="N61" s="75"/>
      <c r="O61" s="9">
        <v>4</v>
      </c>
      <c r="P61" s="10"/>
      <c r="Q61" s="11" t="str">
        <f t="shared" ref="Q61:Q63" si="65">IF(OR(R61="Preventivo",R61="Detectivo"),"Probabilidad",IF(R61="Correctivo","Impacto",""))</f>
        <v/>
      </c>
      <c r="R61" s="12"/>
      <c r="S61" s="12"/>
      <c r="T61" s="13" t="str">
        <f t="shared" si="62"/>
        <v/>
      </c>
      <c r="U61" s="12"/>
      <c r="V61" s="12"/>
      <c r="W61" s="12"/>
      <c r="X61" s="14" t="str">
        <f t="shared" ref="X61:X63" si="66">IFERROR(IF(AND(Q60="Probabilidad",Q61="Probabilidad"),(Z60-(+Z60*T61)),IF(AND(Q60="Impacto",Q61="Probabilidad"),(Z59-(+Z59*T61)),IF(Q61="Impacto",Z60,""))),"")</f>
        <v/>
      </c>
      <c r="Y61" s="15" t="str">
        <f t="shared" si="1"/>
        <v/>
      </c>
      <c r="Z61" s="16" t="str">
        <f t="shared" si="63"/>
        <v/>
      </c>
      <c r="AA61" s="15" t="str">
        <f t="shared" si="3"/>
        <v/>
      </c>
      <c r="AB61" s="16" t="str">
        <f t="shared" ref="AB61:AB63" si="67">IFERROR(IF(AND(Q60="Impacto",Q61="Impacto"),(AB60-(+AB60*T61)),IF(AND(Q60="Probabilidad",Q61="Impacto"),(AB59-(+AB59*T61)),IF(Q61="Probabilidad",AB60,""))),"")</f>
        <v/>
      </c>
      <c r="AC61" s="17" t="str">
        <f>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18"/>
      <c r="AE61" s="19"/>
      <c r="AF61" s="21"/>
      <c r="AG61" s="24"/>
      <c r="AH61" s="24"/>
      <c r="AI61" s="19"/>
      <c r="AJ61" s="2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row>
    <row r="62" spans="1:68" ht="151.5" customHeight="1" x14ac:dyDescent="0.3">
      <c r="A62" s="81"/>
      <c r="B62" s="84"/>
      <c r="C62" s="84"/>
      <c r="D62" s="84"/>
      <c r="E62" s="87"/>
      <c r="F62" s="84"/>
      <c r="G62" s="90"/>
      <c r="H62" s="93"/>
      <c r="I62" s="78"/>
      <c r="J62" s="96"/>
      <c r="K62" s="78">
        <f ca="1">IF(NOT(ISERROR(MATCH(J62,_xlfn.ANCHORARRAY(E73),0))),I75&amp;"Por favor no seleccionar los criterios de impacto",J62)</f>
        <v>0</v>
      </c>
      <c r="L62" s="93"/>
      <c r="M62" s="78"/>
      <c r="N62" s="75"/>
      <c r="O62" s="9">
        <v>5</v>
      </c>
      <c r="P62" s="10"/>
      <c r="Q62" s="11" t="str">
        <f t="shared" si="65"/>
        <v/>
      </c>
      <c r="R62" s="12"/>
      <c r="S62" s="12"/>
      <c r="T62" s="13" t="str">
        <f t="shared" si="62"/>
        <v/>
      </c>
      <c r="U62" s="12"/>
      <c r="V62" s="12"/>
      <c r="W62" s="12"/>
      <c r="X62" s="14" t="str">
        <f t="shared" si="66"/>
        <v/>
      </c>
      <c r="Y62" s="15" t="str">
        <f t="shared" si="1"/>
        <v/>
      </c>
      <c r="Z62" s="16" t="str">
        <f t="shared" si="63"/>
        <v/>
      </c>
      <c r="AA62" s="15" t="str">
        <f t="shared" si="3"/>
        <v/>
      </c>
      <c r="AB62" s="16" t="str">
        <f t="shared" si="67"/>
        <v/>
      </c>
      <c r="AC62" s="17" t="str">
        <f t="shared" ref="AC62:AC63" si="68">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18"/>
      <c r="AE62" s="19"/>
      <c r="AF62" s="21"/>
      <c r="AG62" s="24"/>
      <c r="AH62" s="24"/>
      <c r="AI62" s="19"/>
      <c r="AJ62" s="2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row>
    <row r="63" spans="1:68" ht="151.5" customHeight="1" x14ac:dyDescent="0.3">
      <c r="A63" s="82"/>
      <c r="B63" s="85"/>
      <c r="C63" s="85"/>
      <c r="D63" s="85"/>
      <c r="E63" s="88"/>
      <c r="F63" s="85"/>
      <c r="G63" s="91"/>
      <c r="H63" s="94"/>
      <c r="I63" s="79"/>
      <c r="J63" s="97"/>
      <c r="K63" s="79">
        <f ca="1">IF(NOT(ISERROR(MATCH(J63,_xlfn.ANCHORARRAY(E74),0))),I76&amp;"Por favor no seleccionar los criterios de impacto",J63)</f>
        <v>0</v>
      </c>
      <c r="L63" s="94"/>
      <c r="M63" s="79"/>
      <c r="N63" s="76"/>
      <c r="O63" s="9">
        <v>6</v>
      </c>
      <c r="P63" s="10"/>
      <c r="Q63" s="11" t="str">
        <f t="shared" si="65"/>
        <v/>
      </c>
      <c r="R63" s="12"/>
      <c r="S63" s="12"/>
      <c r="T63" s="13" t="str">
        <f t="shared" si="62"/>
        <v/>
      </c>
      <c r="U63" s="12"/>
      <c r="V63" s="12"/>
      <c r="W63" s="12"/>
      <c r="X63" s="14" t="str">
        <f t="shared" si="66"/>
        <v/>
      </c>
      <c r="Y63" s="15" t="str">
        <f t="shared" si="1"/>
        <v/>
      </c>
      <c r="Z63" s="16" t="str">
        <f t="shared" si="63"/>
        <v/>
      </c>
      <c r="AA63" s="15" t="str">
        <f t="shared" si="3"/>
        <v/>
      </c>
      <c r="AB63" s="16" t="str">
        <f t="shared" si="67"/>
        <v/>
      </c>
      <c r="AC63" s="17" t="str">
        <f t="shared" si="68"/>
        <v/>
      </c>
      <c r="AD63" s="18"/>
      <c r="AE63" s="19"/>
      <c r="AF63" s="21"/>
      <c r="AG63" s="24"/>
      <c r="AH63" s="24"/>
      <c r="AI63" s="19"/>
      <c r="AJ63" s="2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row>
    <row r="64" spans="1:68" ht="151.5" customHeight="1" x14ac:dyDescent="0.3">
      <c r="A64" s="80">
        <v>10</v>
      </c>
      <c r="B64" s="83"/>
      <c r="C64" s="83"/>
      <c r="D64" s="83"/>
      <c r="E64" s="86"/>
      <c r="F64" s="83"/>
      <c r="G64" s="89"/>
      <c r="H64" s="92" t="str">
        <f>IF(G64&lt;=0,"",IF(G64&lt;=2,"Muy Baja",IF(G64&lt;=24,"Baja",IF(G64&lt;=500,"Media",IF(G64&lt;=5000,"Alta","Muy Alta")))))</f>
        <v/>
      </c>
      <c r="I64" s="77" t="str">
        <f>IF(H64="","",IF(H64="Muy Baja",0.2,IF(H64="Baja",0.4,IF(H64="Media",0.6,IF(H64="Alta",0.8,IF(H64="Muy Alta",1,))))))</f>
        <v/>
      </c>
      <c r="J64" s="95"/>
      <c r="K64" s="77">
        <f>IF(NOT(ISERROR(MATCH(J64,'[15]Tabla Impacto'!$B$221:$B$223,0))),'[15]Tabla Impacto'!$F$223&amp;"Por favor no seleccionar los criterios de impacto(Afectación Económica o presupuestal y Pérdida Reputacional)",J64)</f>
        <v>0</v>
      </c>
      <c r="L64" s="92" t="str">
        <f>IF(OR(K64='[15]Tabla Impacto'!$C$11,K64='[15]Tabla Impacto'!$D$11),"Leve",IF(OR(K64='[15]Tabla Impacto'!$C$12,K64='[15]Tabla Impacto'!$D$12),"Menor",IF(OR(K64='[15]Tabla Impacto'!$C$13,K64='[15]Tabla Impacto'!$D$13),"Moderado",IF(OR(K64='[15]Tabla Impacto'!$C$14,K64='[15]Tabla Impacto'!$D$14),"Mayor",IF(OR(K64='[15]Tabla Impacto'!$C$15,K64='[15]Tabla Impacto'!$D$15),"Catastrófico","")))))</f>
        <v/>
      </c>
      <c r="M64" s="77" t="str">
        <f>IF(L64="","",IF(L64="Leve",0.2,IF(L64="Menor",0.4,IF(L64="Moderado",0.6,IF(L64="Mayor",0.8,IF(L64="Catastrófico",1,))))))</f>
        <v/>
      </c>
      <c r="N64" s="74" t="str">
        <f>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9">
        <v>1</v>
      </c>
      <c r="P64" s="10"/>
      <c r="Q64" s="11" t="str">
        <f>IF(OR(R64="Preventivo",R64="Detectivo"),"Probabilidad",IF(R64="Correctivo","Impacto",""))</f>
        <v/>
      </c>
      <c r="R64" s="12"/>
      <c r="S64" s="12"/>
      <c r="T64" s="13" t="str">
        <f>IF(AND(R64="Preventivo",S64="Automático"),"50%",IF(AND(R64="Preventivo",S64="Manual"),"40%",IF(AND(R64="Detectivo",S64="Automático"),"40%",IF(AND(R64="Detectivo",S64="Manual"),"30%",IF(AND(R64="Correctivo",S64="Automático"),"35%",IF(AND(R64="Correctivo",S64="Manual"),"25%",""))))))</f>
        <v/>
      </c>
      <c r="U64" s="12"/>
      <c r="V64" s="12"/>
      <c r="W64" s="12"/>
      <c r="X64" s="14" t="str">
        <f>IFERROR(IF(Q64="Probabilidad",(I64-(+I64*T64)),IF(Q64="Impacto",I64,"")),"")</f>
        <v/>
      </c>
      <c r="Y64" s="15" t="str">
        <f>IFERROR(IF(X64="","",IF(X64&lt;=0.2,"Muy Baja",IF(X64&lt;=0.4,"Baja",IF(X64&lt;=0.6,"Media",IF(X64&lt;=0.8,"Alta","Muy Alta"))))),"")</f>
        <v/>
      </c>
      <c r="Z64" s="16" t="str">
        <f>+X64</f>
        <v/>
      </c>
      <c r="AA64" s="15" t="str">
        <f>IFERROR(IF(AB64="","",IF(AB64&lt;=0.2,"Leve",IF(AB64&lt;=0.4,"Menor",IF(AB64&lt;=0.6,"Moderado",IF(AB64&lt;=0.8,"Mayor","Catastrófico"))))),"")</f>
        <v/>
      </c>
      <c r="AB64" s="16" t="str">
        <f>IFERROR(IF(Q64="Impacto",(M64-(+M64*T64)),IF(Q64="Probabilidad",M64,"")),"")</f>
        <v/>
      </c>
      <c r="AC64" s="17"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18"/>
      <c r="AE64" s="19"/>
      <c r="AF64" s="21"/>
      <c r="AG64" s="24"/>
      <c r="AH64" s="24"/>
      <c r="AI64" s="19"/>
      <c r="AJ64" s="2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row>
    <row r="65" spans="1:36" ht="151.5" customHeight="1" x14ac:dyDescent="0.3">
      <c r="A65" s="81"/>
      <c r="B65" s="84"/>
      <c r="C65" s="84"/>
      <c r="D65" s="84"/>
      <c r="E65" s="87"/>
      <c r="F65" s="84"/>
      <c r="G65" s="90"/>
      <c r="H65" s="93"/>
      <c r="I65" s="78"/>
      <c r="J65" s="96"/>
      <c r="K65" s="78">
        <f ca="1">IF(NOT(ISERROR(MATCH(J65,_xlfn.ANCHORARRAY(E76),0))),I78&amp;"Por favor no seleccionar los criterios de impacto",J65)</f>
        <v>0</v>
      </c>
      <c r="L65" s="93"/>
      <c r="M65" s="78"/>
      <c r="N65" s="75"/>
      <c r="O65" s="9">
        <v>2</v>
      </c>
      <c r="P65" s="10"/>
      <c r="Q65" s="11" t="str">
        <f>IF(OR(R65="Preventivo",R65="Detectivo"),"Probabilidad",IF(R65="Correctivo","Impacto",""))</f>
        <v/>
      </c>
      <c r="R65" s="12"/>
      <c r="S65" s="12"/>
      <c r="T65" s="13" t="str">
        <f t="shared" ref="T65:T69" si="69">IF(AND(R65="Preventivo",S65="Automático"),"50%",IF(AND(R65="Preventivo",S65="Manual"),"40%",IF(AND(R65="Detectivo",S65="Automático"),"40%",IF(AND(R65="Detectivo",S65="Manual"),"30%",IF(AND(R65="Correctivo",S65="Automático"),"35%",IF(AND(R65="Correctivo",S65="Manual"),"25%",""))))))</f>
        <v/>
      </c>
      <c r="U65" s="12"/>
      <c r="V65" s="12"/>
      <c r="W65" s="12"/>
      <c r="X65" s="14" t="str">
        <f>IFERROR(IF(AND(Q64="Probabilidad",Q65="Probabilidad"),(Z64-(+Z64*T65)),IF(Q65="Probabilidad",(I64-(+I64*T65)),IF(Q65="Impacto",Z64,""))),"")</f>
        <v/>
      </c>
      <c r="Y65" s="15" t="str">
        <f t="shared" si="1"/>
        <v/>
      </c>
      <c r="Z65" s="16" t="str">
        <f t="shared" ref="Z65:Z69" si="70">+X65</f>
        <v/>
      </c>
      <c r="AA65" s="15" t="str">
        <f t="shared" si="3"/>
        <v/>
      </c>
      <c r="AB65" s="16" t="str">
        <f>IFERROR(IF(AND(Q64="Impacto",Q65="Impacto"),(AB58-(+AB58*T65)),IF(Q65="Impacto",($M$64-(+$M$64*T65)),IF(Q65="Probabilidad",AB58,""))),"")</f>
        <v/>
      </c>
      <c r="AC65" s="17" t="str">
        <f t="shared" ref="AC65:AC66" si="71">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18"/>
      <c r="AE65" s="19"/>
      <c r="AF65" s="21"/>
      <c r="AG65" s="24"/>
      <c r="AH65" s="24"/>
      <c r="AI65" s="19"/>
      <c r="AJ65" s="21"/>
    </row>
    <row r="66" spans="1:36" ht="151.5" customHeight="1" x14ac:dyDescent="0.3">
      <c r="A66" s="81"/>
      <c r="B66" s="84"/>
      <c r="C66" s="84"/>
      <c r="D66" s="84"/>
      <c r="E66" s="87"/>
      <c r="F66" s="84"/>
      <c r="G66" s="90"/>
      <c r="H66" s="93"/>
      <c r="I66" s="78"/>
      <c r="J66" s="96"/>
      <c r="K66" s="78">
        <f ca="1">IF(NOT(ISERROR(MATCH(J66,_xlfn.ANCHORARRAY(E77),0))),I79&amp;"Por favor no seleccionar los criterios de impacto",J66)</f>
        <v>0</v>
      </c>
      <c r="L66" s="93"/>
      <c r="M66" s="78"/>
      <c r="N66" s="75"/>
      <c r="O66" s="9">
        <v>3</v>
      </c>
      <c r="P66" s="25"/>
      <c r="Q66" s="11" t="str">
        <f>IF(OR(R66="Preventivo",R66="Detectivo"),"Probabilidad",IF(R66="Correctivo","Impacto",""))</f>
        <v/>
      </c>
      <c r="R66" s="12"/>
      <c r="S66" s="12"/>
      <c r="T66" s="13" t="str">
        <f t="shared" si="69"/>
        <v/>
      </c>
      <c r="U66" s="12"/>
      <c r="V66" s="12"/>
      <c r="W66" s="12"/>
      <c r="X66" s="14" t="str">
        <f>IFERROR(IF(AND(Q65="Probabilidad",Q66="Probabilidad"),(Z65-(+Z65*T66)),IF(AND(Q65="Impacto",Q66="Probabilidad"),(Z64-(+Z64*T66)),IF(Q66="Impacto",Z65,""))),"")</f>
        <v/>
      </c>
      <c r="Y66" s="15" t="str">
        <f t="shared" si="1"/>
        <v/>
      </c>
      <c r="Z66" s="16" t="str">
        <f t="shared" si="70"/>
        <v/>
      </c>
      <c r="AA66" s="15" t="str">
        <f t="shared" si="3"/>
        <v/>
      </c>
      <c r="AB66" s="16" t="str">
        <f>IFERROR(IF(AND(Q65="Impacto",Q66="Impacto"),(AB65-(+AB65*T66)),IF(AND(Q65="Probabilidad",Q66="Impacto"),(AB64-(+AB64*T66)),IF(Q66="Probabilidad",AB65,""))),"")</f>
        <v/>
      </c>
      <c r="AC66" s="17" t="str">
        <f t="shared" si="71"/>
        <v/>
      </c>
      <c r="AD66" s="18"/>
      <c r="AE66" s="19"/>
      <c r="AF66" s="21"/>
      <c r="AG66" s="24"/>
      <c r="AH66" s="24"/>
      <c r="AI66" s="19"/>
      <c r="AJ66" s="21"/>
    </row>
    <row r="67" spans="1:36" ht="151.5" customHeight="1" x14ac:dyDescent="0.3">
      <c r="A67" s="81"/>
      <c r="B67" s="84"/>
      <c r="C67" s="84"/>
      <c r="D67" s="84"/>
      <c r="E67" s="87"/>
      <c r="F67" s="84"/>
      <c r="G67" s="90"/>
      <c r="H67" s="93"/>
      <c r="I67" s="78"/>
      <c r="J67" s="96"/>
      <c r="K67" s="78">
        <f ca="1">IF(NOT(ISERROR(MATCH(J67,_xlfn.ANCHORARRAY(E78),0))),I80&amp;"Por favor no seleccionar los criterios de impacto",J67)</f>
        <v>0</v>
      </c>
      <c r="L67" s="93"/>
      <c r="M67" s="78"/>
      <c r="N67" s="75"/>
      <c r="O67" s="9">
        <v>4</v>
      </c>
      <c r="P67" s="10"/>
      <c r="Q67" s="11" t="str">
        <f t="shared" ref="Q67:Q69" si="72">IF(OR(R67="Preventivo",R67="Detectivo"),"Probabilidad",IF(R67="Correctivo","Impacto",""))</f>
        <v/>
      </c>
      <c r="R67" s="12"/>
      <c r="S67" s="12"/>
      <c r="T67" s="13" t="str">
        <f t="shared" si="69"/>
        <v/>
      </c>
      <c r="U67" s="12"/>
      <c r="V67" s="12"/>
      <c r="W67" s="12"/>
      <c r="X67" s="14" t="str">
        <f t="shared" ref="X67:X69" si="73">IFERROR(IF(AND(Q66="Probabilidad",Q67="Probabilidad"),(Z66-(+Z66*T67)),IF(AND(Q66="Impacto",Q67="Probabilidad"),(Z65-(+Z65*T67)),IF(Q67="Impacto",Z66,""))),"")</f>
        <v/>
      </c>
      <c r="Y67" s="15" t="str">
        <f t="shared" si="1"/>
        <v/>
      </c>
      <c r="Z67" s="16" t="str">
        <f t="shared" si="70"/>
        <v/>
      </c>
      <c r="AA67" s="15" t="str">
        <f t="shared" si="3"/>
        <v/>
      </c>
      <c r="AB67" s="16" t="str">
        <f t="shared" ref="AB67:AB69" si="74">IFERROR(IF(AND(Q66="Impacto",Q67="Impacto"),(AB66-(+AB66*T67)),IF(AND(Q66="Probabilidad",Q67="Impacto"),(AB65-(+AB65*T67)),IF(Q67="Probabilidad",AB66,""))),"")</f>
        <v/>
      </c>
      <c r="AC67" s="17" t="str">
        <f>IFERROR(IF(OR(AND(Y67="Muy Baja",AA67="Leve"),AND(Y67="Muy Baja",AA67="Menor"),AND(Y67="Baja",AA67="Leve")),"Bajo",IF(OR(AND(Y67="Muy baja",AA67="Moderado"),AND(Y67="Baja",AA67="Menor"),AND(Y67="Baja",AA67="Moderado"),AND(Y67="Media",AA67="Leve"),AND(Y67="Media",AA67="Menor"),AND(Y67="Media",AA67="Moderado"),AND(Y67="Alta",AA67="Leve"),AND(Y67="Alta",AA67="Menor")),"Moderado",IF(OR(AND(Y67="Muy Baja",AA67="Mayor"),AND(Y67="Baja",AA67="Mayor"),AND(Y67="Media",AA67="Mayor"),AND(Y67="Alta",AA67="Moderado"),AND(Y67="Alta",AA67="Mayor"),AND(Y67="Muy Alta",AA67="Leve"),AND(Y67="Muy Alta",AA67="Menor"),AND(Y67="Muy Alta",AA67="Moderado"),AND(Y67="Muy Alta",AA67="Mayor")),"Alto",IF(OR(AND(Y67="Muy Baja",AA67="Catastrófico"),AND(Y67="Baja",AA67="Catastrófico"),AND(Y67="Media",AA67="Catastrófico"),AND(Y67="Alta",AA67="Catastrófico"),AND(Y67="Muy Alta",AA67="Catastrófico")),"Extremo","")))),"")</f>
        <v/>
      </c>
      <c r="AD67" s="18"/>
      <c r="AE67" s="19"/>
      <c r="AF67" s="21"/>
      <c r="AG67" s="24"/>
      <c r="AH67" s="24"/>
      <c r="AI67" s="19"/>
      <c r="AJ67" s="21"/>
    </row>
    <row r="68" spans="1:36" ht="151.5" customHeight="1" x14ac:dyDescent="0.3">
      <c r="A68" s="81"/>
      <c r="B68" s="84"/>
      <c r="C68" s="84"/>
      <c r="D68" s="84"/>
      <c r="E68" s="87"/>
      <c r="F68" s="84"/>
      <c r="G68" s="90"/>
      <c r="H68" s="93"/>
      <c r="I68" s="78"/>
      <c r="J68" s="96"/>
      <c r="K68" s="78">
        <f ca="1">IF(NOT(ISERROR(MATCH(J68,_xlfn.ANCHORARRAY(E79),0))),I81&amp;"Por favor no seleccionar los criterios de impacto",J68)</f>
        <v>0</v>
      </c>
      <c r="L68" s="93"/>
      <c r="M68" s="78"/>
      <c r="N68" s="75"/>
      <c r="O68" s="9">
        <v>5</v>
      </c>
      <c r="P68" s="10"/>
      <c r="Q68" s="11" t="str">
        <f t="shared" si="72"/>
        <v/>
      </c>
      <c r="R68" s="12"/>
      <c r="S68" s="12"/>
      <c r="T68" s="13" t="str">
        <f t="shared" si="69"/>
        <v/>
      </c>
      <c r="U68" s="12"/>
      <c r="V68" s="12"/>
      <c r="W68" s="12"/>
      <c r="X68" s="14" t="str">
        <f t="shared" si="73"/>
        <v/>
      </c>
      <c r="Y68" s="15" t="str">
        <f t="shared" si="1"/>
        <v/>
      </c>
      <c r="Z68" s="16" t="str">
        <f t="shared" si="70"/>
        <v/>
      </c>
      <c r="AA68" s="15" t="str">
        <f t="shared" si="3"/>
        <v/>
      </c>
      <c r="AB68" s="16" t="str">
        <f t="shared" si="74"/>
        <v/>
      </c>
      <c r="AC68" s="17" t="str">
        <f t="shared" ref="AC68:AC69" si="75">IFERROR(IF(OR(AND(Y68="Muy Baja",AA68="Leve"),AND(Y68="Muy Baja",AA68="Menor"),AND(Y68="Baja",AA68="Leve")),"Bajo",IF(OR(AND(Y68="Muy baja",AA68="Moderado"),AND(Y68="Baja",AA68="Menor"),AND(Y68="Baja",AA68="Moderado"),AND(Y68="Media",AA68="Leve"),AND(Y68="Media",AA68="Menor"),AND(Y68="Media",AA68="Moderado"),AND(Y68="Alta",AA68="Leve"),AND(Y68="Alta",AA68="Menor")),"Moderado",IF(OR(AND(Y68="Muy Baja",AA68="Mayor"),AND(Y68="Baja",AA68="Mayor"),AND(Y68="Media",AA68="Mayor"),AND(Y68="Alta",AA68="Moderado"),AND(Y68="Alta",AA68="Mayor"),AND(Y68="Muy Alta",AA68="Leve"),AND(Y68="Muy Alta",AA68="Menor"),AND(Y68="Muy Alta",AA68="Moderado"),AND(Y68="Muy Alta",AA68="Mayor")),"Alto",IF(OR(AND(Y68="Muy Baja",AA68="Catastrófico"),AND(Y68="Baja",AA68="Catastrófico"),AND(Y68="Media",AA68="Catastrófico"),AND(Y68="Alta",AA68="Catastrófico"),AND(Y68="Muy Alta",AA68="Catastrófico")),"Extremo","")))),"")</f>
        <v/>
      </c>
      <c r="AD68" s="18"/>
      <c r="AE68" s="19"/>
      <c r="AF68" s="21"/>
      <c r="AG68" s="24"/>
      <c r="AH68" s="24"/>
      <c r="AI68" s="19"/>
      <c r="AJ68" s="21"/>
    </row>
    <row r="69" spans="1:36" ht="151.5" customHeight="1" x14ac:dyDescent="0.3">
      <c r="A69" s="82"/>
      <c r="B69" s="85"/>
      <c r="C69" s="85"/>
      <c r="D69" s="85"/>
      <c r="E69" s="88"/>
      <c r="F69" s="85"/>
      <c r="G69" s="91"/>
      <c r="H69" s="94"/>
      <c r="I69" s="79"/>
      <c r="J69" s="97"/>
      <c r="K69" s="79">
        <f ca="1">IF(NOT(ISERROR(MATCH(J69,_xlfn.ANCHORARRAY(E80),0))),I82&amp;"Por favor no seleccionar los criterios de impacto",J69)</f>
        <v>0</v>
      </c>
      <c r="L69" s="94"/>
      <c r="M69" s="79"/>
      <c r="N69" s="76"/>
      <c r="O69" s="9">
        <v>6</v>
      </c>
      <c r="P69" s="10"/>
      <c r="Q69" s="11" t="str">
        <f t="shared" si="72"/>
        <v/>
      </c>
      <c r="R69" s="12"/>
      <c r="S69" s="12"/>
      <c r="T69" s="13" t="str">
        <f t="shared" si="69"/>
        <v/>
      </c>
      <c r="U69" s="12"/>
      <c r="V69" s="12"/>
      <c r="W69" s="12"/>
      <c r="X69" s="14" t="str">
        <f t="shared" si="73"/>
        <v/>
      </c>
      <c r="Y69" s="15" t="str">
        <f t="shared" si="1"/>
        <v/>
      </c>
      <c r="Z69" s="16" t="str">
        <f t="shared" si="70"/>
        <v/>
      </c>
      <c r="AA69" s="15" t="str">
        <f t="shared" si="3"/>
        <v/>
      </c>
      <c r="AB69" s="16" t="str">
        <f t="shared" si="74"/>
        <v/>
      </c>
      <c r="AC69" s="17" t="str">
        <f t="shared" si="75"/>
        <v/>
      </c>
      <c r="AD69" s="18"/>
      <c r="AE69" s="19"/>
      <c r="AF69" s="21"/>
      <c r="AG69" s="24"/>
      <c r="AH69" s="24"/>
      <c r="AI69" s="19"/>
      <c r="AJ69" s="21"/>
    </row>
    <row r="70" spans="1:36" ht="49.5" customHeight="1" x14ac:dyDescent="0.3">
      <c r="A70" s="9"/>
      <c r="B70" s="98" t="s">
        <v>74</v>
      </c>
      <c r="C70" s="99"/>
      <c r="D70" s="99"/>
      <c r="E70" s="99"/>
      <c r="F70" s="99"/>
      <c r="G70" s="99"/>
      <c r="H70" s="99"/>
      <c r="I70" s="99"/>
      <c r="J70" s="99"/>
      <c r="K70" s="99"/>
      <c r="L70" s="99"/>
      <c r="M70" s="99"/>
      <c r="N70" s="99"/>
      <c r="O70" s="99"/>
      <c r="P70" s="99"/>
      <c r="Q70" s="99"/>
      <c r="R70" s="99"/>
      <c r="S70" s="99"/>
      <c r="T70" s="99"/>
      <c r="U70" s="99"/>
      <c r="V70" s="99"/>
      <c r="W70" s="99"/>
      <c r="X70" s="99"/>
      <c r="Y70" s="99"/>
      <c r="Z70" s="99"/>
      <c r="AA70" s="99"/>
      <c r="AB70" s="99"/>
      <c r="AC70" s="99"/>
      <c r="AD70" s="99"/>
      <c r="AE70" s="99"/>
      <c r="AF70" s="99"/>
      <c r="AG70" s="99"/>
      <c r="AH70" s="99"/>
      <c r="AI70" s="99"/>
      <c r="AJ70" s="100"/>
    </row>
    <row r="72" spans="1:36" x14ac:dyDescent="0.3">
      <c r="A72" s="2"/>
      <c r="B72" s="28" t="s">
        <v>75</v>
      </c>
      <c r="C72" s="2"/>
      <c r="D72" s="2"/>
      <c r="F72" s="2"/>
    </row>
  </sheetData>
  <sheetProtection algorithmName="SHA-512" hashValue="sVoqu7kJshpFydYKkkW8R62PwbHkQ9zgyUzrQTDSexXBIdbfmbh3HSh+Gofw37b3YGg2PRU2wgjt3LhxsWd93g==" saltValue="gArFcdkKpQaxc61f24i61A==" spinCount="100000" sheet="1" objects="1" scenarios="1"/>
  <dataConsolidate/>
  <mergeCells count="185">
    <mergeCell ref="B70:AJ70"/>
    <mergeCell ref="I64:I69"/>
    <mergeCell ref="J64:J69"/>
    <mergeCell ref="K64:K69"/>
    <mergeCell ref="L64:L69"/>
    <mergeCell ref="M64:M69"/>
    <mergeCell ref="N64:N69"/>
    <mergeCell ref="M58:M63"/>
    <mergeCell ref="N58:N63"/>
    <mergeCell ref="I58:I63"/>
    <mergeCell ref="J58:J63"/>
    <mergeCell ref="K58:K63"/>
    <mergeCell ref="L58:L63"/>
    <mergeCell ref="A64:A69"/>
    <mergeCell ref="B64:B69"/>
    <mergeCell ref="C64:C69"/>
    <mergeCell ref="D64:D69"/>
    <mergeCell ref="E64:E69"/>
    <mergeCell ref="F64:F69"/>
    <mergeCell ref="G64:G69"/>
    <mergeCell ref="H64:H69"/>
    <mergeCell ref="G58:G63"/>
    <mergeCell ref="H58:H63"/>
    <mergeCell ref="A58:A63"/>
    <mergeCell ref="B58:B63"/>
    <mergeCell ref="C58:C63"/>
    <mergeCell ref="D58:D63"/>
    <mergeCell ref="E58:E63"/>
    <mergeCell ref="F58:F63"/>
    <mergeCell ref="I52:I57"/>
    <mergeCell ref="J52:J57"/>
    <mergeCell ref="K52:K57"/>
    <mergeCell ref="L52:L57"/>
    <mergeCell ref="M52:M57"/>
    <mergeCell ref="N52:N57"/>
    <mergeCell ref="M46:M51"/>
    <mergeCell ref="N46:N51"/>
    <mergeCell ref="A52:A57"/>
    <mergeCell ref="B52:B57"/>
    <mergeCell ref="C52:C57"/>
    <mergeCell ref="D52:D57"/>
    <mergeCell ref="E52:E57"/>
    <mergeCell ref="F52:F57"/>
    <mergeCell ref="G52:G57"/>
    <mergeCell ref="H52:H57"/>
    <mergeCell ref="G46:G51"/>
    <mergeCell ref="H46:H51"/>
    <mergeCell ref="I46:I51"/>
    <mergeCell ref="J46:J51"/>
    <mergeCell ref="K46:K51"/>
    <mergeCell ref="L46:L51"/>
    <mergeCell ref="A46:A51"/>
    <mergeCell ref="B46:B51"/>
    <mergeCell ref="C46:C51"/>
    <mergeCell ref="D46:D51"/>
    <mergeCell ref="E46:E51"/>
    <mergeCell ref="F46:F51"/>
    <mergeCell ref="I40:I45"/>
    <mergeCell ref="J40:J45"/>
    <mergeCell ref="K40:K45"/>
    <mergeCell ref="L40:L45"/>
    <mergeCell ref="M40:M45"/>
    <mergeCell ref="N40:N45"/>
    <mergeCell ref="M34:M39"/>
    <mergeCell ref="N34:N39"/>
    <mergeCell ref="A40:A45"/>
    <mergeCell ref="B40:B45"/>
    <mergeCell ref="C40:C45"/>
    <mergeCell ref="D40:D45"/>
    <mergeCell ref="E40:E45"/>
    <mergeCell ref="F40:F45"/>
    <mergeCell ref="G40:G45"/>
    <mergeCell ref="H40:H45"/>
    <mergeCell ref="G34:G39"/>
    <mergeCell ref="H34:H39"/>
    <mergeCell ref="I34:I39"/>
    <mergeCell ref="J34:J39"/>
    <mergeCell ref="K34:K39"/>
    <mergeCell ref="L34:L39"/>
    <mergeCell ref="A34:A39"/>
    <mergeCell ref="B34:B39"/>
    <mergeCell ref="C34:C39"/>
    <mergeCell ref="D34:D39"/>
    <mergeCell ref="E34:E39"/>
    <mergeCell ref="F34:F39"/>
    <mergeCell ref="I28:I33"/>
    <mergeCell ref="J28:J33"/>
    <mergeCell ref="K28:K33"/>
    <mergeCell ref="L28:L33"/>
    <mergeCell ref="M28:M33"/>
    <mergeCell ref="N28:N33"/>
    <mergeCell ref="M22:M27"/>
    <mergeCell ref="N22:N27"/>
    <mergeCell ref="A28:A33"/>
    <mergeCell ref="B28:B33"/>
    <mergeCell ref="C28:C33"/>
    <mergeCell ref="D28:D33"/>
    <mergeCell ref="E28:E33"/>
    <mergeCell ref="F28:F33"/>
    <mergeCell ref="G28:G33"/>
    <mergeCell ref="H28:H33"/>
    <mergeCell ref="G22:G27"/>
    <mergeCell ref="H22:H27"/>
    <mergeCell ref="I22:I27"/>
    <mergeCell ref="J22:J27"/>
    <mergeCell ref="K22:K27"/>
    <mergeCell ref="L22:L27"/>
    <mergeCell ref="A22:A27"/>
    <mergeCell ref="B22:B27"/>
    <mergeCell ref="C22:C27"/>
    <mergeCell ref="D22:D27"/>
    <mergeCell ref="E22:E27"/>
    <mergeCell ref="F22:F27"/>
    <mergeCell ref="I16:I21"/>
    <mergeCell ref="J16:J21"/>
    <mergeCell ref="K16:K21"/>
    <mergeCell ref="L16:L21"/>
    <mergeCell ref="M16:M21"/>
    <mergeCell ref="M10:M15"/>
    <mergeCell ref="N10:N15"/>
    <mergeCell ref="A16:A21"/>
    <mergeCell ref="B16:B21"/>
    <mergeCell ref="C16:C21"/>
    <mergeCell ref="D16:D21"/>
    <mergeCell ref="E16:E21"/>
    <mergeCell ref="F16:F21"/>
    <mergeCell ref="G16:G21"/>
    <mergeCell ref="H16:H21"/>
    <mergeCell ref="G10:G15"/>
    <mergeCell ref="H10:H15"/>
    <mergeCell ref="I10:I15"/>
    <mergeCell ref="J10:J15"/>
    <mergeCell ref="K10:K15"/>
    <mergeCell ref="L10:L15"/>
    <mergeCell ref="A10:A15"/>
    <mergeCell ref="B10:B15"/>
    <mergeCell ref="C10:C15"/>
    <mergeCell ref="D10:D15"/>
    <mergeCell ref="E10:E15"/>
    <mergeCell ref="F10:F15"/>
    <mergeCell ref="AB8:AB9"/>
    <mergeCell ref="AC8:AC9"/>
    <mergeCell ref="P8:P9"/>
    <mergeCell ref="Q8:Q9"/>
    <mergeCell ref="R8:W8"/>
    <mergeCell ref="X8:X9"/>
    <mergeCell ref="Y8:Y9"/>
    <mergeCell ref="Z8:Z9"/>
    <mergeCell ref="N16:N21"/>
    <mergeCell ref="J8:J9"/>
    <mergeCell ref="K8:K9"/>
    <mergeCell ref="L8:L9"/>
    <mergeCell ref="M8:M9"/>
    <mergeCell ref="N8:N9"/>
    <mergeCell ref="O8:O9"/>
    <mergeCell ref="AE7:AJ7"/>
    <mergeCell ref="A8:A9"/>
    <mergeCell ref="B8:B9"/>
    <mergeCell ref="C8:C9"/>
    <mergeCell ref="D8:D9"/>
    <mergeCell ref="E8:E9"/>
    <mergeCell ref="F8:F9"/>
    <mergeCell ref="G8:G9"/>
    <mergeCell ref="H8:H9"/>
    <mergeCell ref="I8:I9"/>
    <mergeCell ref="AG8:AG9"/>
    <mergeCell ref="AH8:AH9"/>
    <mergeCell ref="AI8:AI9"/>
    <mergeCell ref="AJ8:AJ9"/>
    <mergeCell ref="AD8:AD9"/>
    <mergeCell ref="AE8:AE9"/>
    <mergeCell ref="AF8:AF9"/>
    <mergeCell ref="AA8:AA9"/>
    <mergeCell ref="A6:B6"/>
    <mergeCell ref="C6:N6"/>
    <mergeCell ref="A7:G7"/>
    <mergeCell ref="H7:N7"/>
    <mergeCell ref="O7:W7"/>
    <mergeCell ref="X7:AD7"/>
    <mergeCell ref="A1:AJ2"/>
    <mergeCell ref="A4:B4"/>
    <mergeCell ref="C4:N4"/>
    <mergeCell ref="O4:Q4"/>
    <mergeCell ref="A5:B5"/>
    <mergeCell ref="C5:N5"/>
  </mergeCells>
  <conditionalFormatting sqref="H10 H16">
    <cfRule type="cellIs" dxfId="923" priority="227" operator="equal">
      <formula>"Muy Alta"</formula>
    </cfRule>
    <cfRule type="cellIs" dxfId="922" priority="228" operator="equal">
      <formula>"Alta"</formula>
    </cfRule>
    <cfRule type="cellIs" dxfId="921" priority="229" operator="equal">
      <formula>"Media"</formula>
    </cfRule>
    <cfRule type="cellIs" dxfId="920" priority="230" operator="equal">
      <formula>"Baja"</formula>
    </cfRule>
    <cfRule type="cellIs" dxfId="919" priority="231" operator="equal">
      <formula>"Muy Baja"</formula>
    </cfRule>
  </conditionalFormatting>
  <conditionalFormatting sqref="L10 L16 L22 L28 L34 L40 L46 L52 L58 L64">
    <cfRule type="cellIs" dxfId="918" priority="222" operator="equal">
      <formula>"Catastrófico"</formula>
    </cfRule>
    <cfRule type="cellIs" dxfId="917" priority="223" operator="equal">
      <formula>"Mayor"</formula>
    </cfRule>
    <cfRule type="cellIs" dxfId="916" priority="224" operator="equal">
      <formula>"Moderado"</formula>
    </cfRule>
    <cfRule type="cellIs" dxfId="915" priority="225" operator="equal">
      <formula>"Menor"</formula>
    </cfRule>
    <cfRule type="cellIs" dxfId="914" priority="226" operator="equal">
      <formula>"Leve"</formula>
    </cfRule>
  </conditionalFormatting>
  <conditionalFormatting sqref="N10">
    <cfRule type="cellIs" dxfId="913" priority="218" operator="equal">
      <formula>"Extremo"</formula>
    </cfRule>
    <cfRule type="cellIs" dxfId="912" priority="219" operator="equal">
      <formula>"Alto"</formula>
    </cfRule>
    <cfRule type="cellIs" dxfId="911" priority="220" operator="equal">
      <formula>"Moderado"</formula>
    </cfRule>
    <cfRule type="cellIs" dxfId="910" priority="221" operator="equal">
      <formula>"Bajo"</formula>
    </cfRule>
  </conditionalFormatting>
  <conditionalFormatting sqref="Y10:Y15">
    <cfRule type="cellIs" dxfId="909" priority="213" operator="equal">
      <formula>"Muy Alta"</formula>
    </cfRule>
    <cfRule type="cellIs" dxfId="908" priority="214" operator="equal">
      <formula>"Alta"</formula>
    </cfRule>
    <cfRule type="cellIs" dxfId="907" priority="215" operator="equal">
      <formula>"Media"</formula>
    </cfRule>
    <cfRule type="cellIs" dxfId="906" priority="216" operator="equal">
      <formula>"Baja"</formula>
    </cfRule>
    <cfRule type="cellIs" dxfId="905" priority="217" operator="equal">
      <formula>"Muy Baja"</formula>
    </cfRule>
  </conditionalFormatting>
  <conditionalFormatting sqref="AA10:AA15">
    <cfRule type="cellIs" dxfId="904" priority="208" operator="equal">
      <formula>"Catastrófico"</formula>
    </cfRule>
    <cfRule type="cellIs" dxfId="903" priority="209" operator="equal">
      <formula>"Mayor"</formula>
    </cfRule>
    <cfRule type="cellIs" dxfId="902" priority="210" operator="equal">
      <formula>"Moderado"</formula>
    </cfRule>
    <cfRule type="cellIs" dxfId="901" priority="211" operator="equal">
      <formula>"Menor"</formula>
    </cfRule>
    <cfRule type="cellIs" dxfId="900" priority="212" operator="equal">
      <formula>"Leve"</formula>
    </cfRule>
  </conditionalFormatting>
  <conditionalFormatting sqref="AC10:AC15">
    <cfRule type="cellIs" dxfId="899" priority="204" operator="equal">
      <formula>"Extremo"</formula>
    </cfRule>
    <cfRule type="cellIs" dxfId="898" priority="205" operator="equal">
      <formula>"Alto"</formula>
    </cfRule>
    <cfRule type="cellIs" dxfId="897" priority="206" operator="equal">
      <formula>"Moderado"</formula>
    </cfRule>
    <cfRule type="cellIs" dxfId="896" priority="207" operator="equal">
      <formula>"Bajo"</formula>
    </cfRule>
  </conditionalFormatting>
  <conditionalFormatting sqref="H58">
    <cfRule type="cellIs" dxfId="895" priority="43" operator="equal">
      <formula>"Muy Alta"</formula>
    </cfRule>
    <cfRule type="cellIs" dxfId="894" priority="44" operator="equal">
      <formula>"Alta"</formula>
    </cfRule>
    <cfRule type="cellIs" dxfId="893" priority="45" operator="equal">
      <formula>"Media"</formula>
    </cfRule>
    <cfRule type="cellIs" dxfId="892" priority="46" operator="equal">
      <formula>"Baja"</formula>
    </cfRule>
    <cfRule type="cellIs" dxfId="891" priority="47" operator="equal">
      <formula>"Muy Baja"</formula>
    </cfRule>
  </conditionalFormatting>
  <conditionalFormatting sqref="N16">
    <cfRule type="cellIs" dxfId="890" priority="200" operator="equal">
      <formula>"Extremo"</formula>
    </cfRule>
    <cfRule type="cellIs" dxfId="889" priority="201" operator="equal">
      <formula>"Alto"</formula>
    </cfRule>
    <cfRule type="cellIs" dxfId="888" priority="202" operator="equal">
      <formula>"Moderado"</formula>
    </cfRule>
    <cfRule type="cellIs" dxfId="887" priority="203" operator="equal">
      <formula>"Bajo"</formula>
    </cfRule>
  </conditionalFormatting>
  <conditionalFormatting sqref="Y16:Y21">
    <cfRule type="cellIs" dxfId="886" priority="195" operator="equal">
      <formula>"Muy Alta"</formula>
    </cfRule>
    <cfRule type="cellIs" dxfId="885" priority="196" operator="equal">
      <formula>"Alta"</formula>
    </cfRule>
    <cfRule type="cellIs" dxfId="884" priority="197" operator="equal">
      <formula>"Media"</formula>
    </cfRule>
    <cfRule type="cellIs" dxfId="883" priority="198" operator="equal">
      <formula>"Baja"</formula>
    </cfRule>
    <cfRule type="cellIs" dxfId="882" priority="199" operator="equal">
      <formula>"Muy Baja"</formula>
    </cfRule>
  </conditionalFormatting>
  <conditionalFormatting sqref="AA16:AA21">
    <cfRule type="cellIs" dxfId="881" priority="190" operator="equal">
      <formula>"Catastrófico"</formula>
    </cfRule>
    <cfRule type="cellIs" dxfId="880" priority="191" operator="equal">
      <formula>"Mayor"</formula>
    </cfRule>
    <cfRule type="cellIs" dxfId="879" priority="192" operator="equal">
      <formula>"Moderado"</formula>
    </cfRule>
    <cfRule type="cellIs" dxfId="878" priority="193" operator="equal">
      <formula>"Menor"</formula>
    </cfRule>
    <cfRule type="cellIs" dxfId="877" priority="194" operator="equal">
      <formula>"Leve"</formula>
    </cfRule>
  </conditionalFormatting>
  <conditionalFormatting sqref="AC16:AC21">
    <cfRule type="cellIs" dxfId="876" priority="186" operator="equal">
      <formula>"Extremo"</formula>
    </cfRule>
    <cfRule type="cellIs" dxfId="875" priority="187" operator="equal">
      <formula>"Alto"</formula>
    </cfRule>
    <cfRule type="cellIs" dxfId="874" priority="188" operator="equal">
      <formula>"Moderado"</formula>
    </cfRule>
    <cfRule type="cellIs" dxfId="873" priority="189" operator="equal">
      <formula>"Bajo"</formula>
    </cfRule>
  </conditionalFormatting>
  <conditionalFormatting sqref="H22">
    <cfRule type="cellIs" dxfId="872" priority="181" operator="equal">
      <formula>"Muy Alta"</formula>
    </cfRule>
    <cfRule type="cellIs" dxfId="871" priority="182" operator="equal">
      <formula>"Alta"</formula>
    </cfRule>
    <cfRule type="cellIs" dxfId="870" priority="183" operator="equal">
      <formula>"Media"</formula>
    </cfRule>
    <cfRule type="cellIs" dxfId="869" priority="184" operator="equal">
      <formula>"Baja"</formula>
    </cfRule>
    <cfRule type="cellIs" dxfId="868" priority="185" operator="equal">
      <formula>"Muy Baja"</formula>
    </cfRule>
  </conditionalFormatting>
  <conditionalFormatting sqref="N22">
    <cfRule type="cellIs" dxfId="867" priority="177" operator="equal">
      <formula>"Extremo"</formula>
    </cfRule>
    <cfRule type="cellIs" dxfId="866" priority="178" operator="equal">
      <formula>"Alto"</formula>
    </cfRule>
    <cfRule type="cellIs" dxfId="865" priority="179" operator="equal">
      <formula>"Moderado"</formula>
    </cfRule>
    <cfRule type="cellIs" dxfId="864" priority="180" operator="equal">
      <formula>"Bajo"</formula>
    </cfRule>
  </conditionalFormatting>
  <conditionalFormatting sqref="Y22:Y27">
    <cfRule type="cellIs" dxfId="863" priority="172" operator="equal">
      <formula>"Muy Alta"</formula>
    </cfRule>
    <cfRule type="cellIs" dxfId="862" priority="173" operator="equal">
      <formula>"Alta"</formula>
    </cfRule>
    <cfRule type="cellIs" dxfId="861" priority="174" operator="equal">
      <formula>"Media"</formula>
    </cfRule>
    <cfRule type="cellIs" dxfId="860" priority="175" operator="equal">
      <formula>"Baja"</formula>
    </cfRule>
    <cfRule type="cellIs" dxfId="859" priority="176" operator="equal">
      <formula>"Muy Baja"</formula>
    </cfRule>
  </conditionalFormatting>
  <conditionalFormatting sqref="AA22:AA27">
    <cfRule type="cellIs" dxfId="858" priority="167" operator="equal">
      <formula>"Catastrófico"</formula>
    </cfRule>
    <cfRule type="cellIs" dxfId="857" priority="168" operator="equal">
      <formula>"Mayor"</formula>
    </cfRule>
    <cfRule type="cellIs" dxfId="856" priority="169" operator="equal">
      <formula>"Moderado"</formula>
    </cfRule>
    <cfRule type="cellIs" dxfId="855" priority="170" operator="equal">
      <formula>"Menor"</formula>
    </cfRule>
    <cfRule type="cellIs" dxfId="854" priority="171" operator="equal">
      <formula>"Leve"</formula>
    </cfRule>
  </conditionalFormatting>
  <conditionalFormatting sqref="AC22:AC27">
    <cfRule type="cellIs" dxfId="853" priority="163" operator="equal">
      <formula>"Extremo"</formula>
    </cfRule>
    <cfRule type="cellIs" dxfId="852" priority="164" operator="equal">
      <formula>"Alto"</formula>
    </cfRule>
    <cfRule type="cellIs" dxfId="851" priority="165" operator="equal">
      <formula>"Moderado"</formula>
    </cfRule>
    <cfRule type="cellIs" dxfId="850" priority="166" operator="equal">
      <formula>"Bajo"</formula>
    </cfRule>
  </conditionalFormatting>
  <conditionalFormatting sqref="H28">
    <cfRule type="cellIs" dxfId="849" priority="158" operator="equal">
      <formula>"Muy Alta"</formula>
    </cfRule>
    <cfRule type="cellIs" dxfId="848" priority="159" operator="equal">
      <formula>"Alta"</formula>
    </cfRule>
    <cfRule type="cellIs" dxfId="847" priority="160" operator="equal">
      <formula>"Media"</formula>
    </cfRule>
    <cfRule type="cellIs" dxfId="846" priority="161" operator="equal">
      <formula>"Baja"</formula>
    </cfRule>
    <cfRule type="cellIs" dxfId="845" priority="162" operator="equal">
      <formula>"Muy Baja"</formula>
    </cfRule>
  </conditionalFormatting>
  <conditionalFormatting sqref="N28">
    <cfRule type="cellIs" dxfId="844" priority="154" operator="equal">
      <formula>"Extremo"</formula>
    </cfRule>
    <cfRule type="cellIs" dxfId="843" priority="155" operator="equal">
      <formula>"Alto"</formula>
    </cfRule>
    <cfRule type="cellIs" dxfId="842" priority="156" operator="equal">
      <formula>"Moderado"</formula>
    </cfRule>
    <cfRule type="cellIs" dxfId="841" priority="157" operator="equal">
      <formula>"Bajo"</formula>
    </cfRule>
  </conditionalFormatting>
  <conditionalFormatting sqref="Y28:Y33">
    <cfRule type="cellIs" dxfId="840" priority="149" operator="equal">
      <formula>"Muy Alta"</formula>
    </cfRule>
    <cfRule type="cellIs" dxfId="839" priority="150" operator="equal">
      <formula>"Alta"</formula>
    </cfRule>
    <cfRule type="cellIs" dxfId="838" priority="151" operator="equal">
      <formula>"Media"</formula>
    </cfRule>
    <cfRule type="cellIs" dxfId="837" priority="152" operator="equal">
      <formula>"Baja"</formula>
    </cfRule>
    <cfRule type="cellIs" dxfId="836" priority="153" operator="equal">
      <formula>"Muy Baja"</formula>
    </cfRule>
  </conditionalFormatting>
  <conditionalFormatting sqref="AA28:AA33">
    <cfRule type="cellIs" dxfId="835" priority="144" operator="equal">
      <formula>"Catastrófico"</formula>
    </cfRule>
    <cfRule type="cellIs" dxfId="834" priority="145" operator="equal">
      <formula>"Mayor"</formula>
    </cfRule>
    <cfRule type="cellIs" dxfId="833" priority="146" operator="equal">
      <formula>"Moderado"</formula>
    </cfRule>
    <cfRule type="cellIs" dxfId="832" priority="147" operator="equal">
      <formula>"Menor"</formula>
    </cfRule>
    <cfRule type="cellIs" dxfId="831" priority="148" operator="equal">
      <formula>"Leve"</formula>
    </cfRule>
  </conditionalFormatting>
  <conditionalFormatting sqref="AC28:AC33">
    <cfRule type="cellIs" dxfId="830" priority="140" operator="equal">
      <formula>"Extremo"</formula>
    </cfRule>
    <cfRule type="cellIs" dxfId="829" priority="141" operator="equal">
      <formula>"Alto"</formula>
    </cfRule>
    <cfRule type="cellIs" dxfId="828" priority="142" operator="equal">
      <formula>"Moderado"</formula>
    </cfRule>
    <cfRule type="cellIs" dxfId="827" priority="143" operator="equal">
      <formula>"Bajo"</formula>
    </cfRule>
  </conditionalFormatting>
  <conditionalFormatting sqref="H34">
    <cfRule type="cellIs" dxfId="826" priority="135" operator="equal">
      <formula>"Muy Alta"</formula>
    </cfRule>
    <cfRule type="cellIs" dxfId="825" priority="136" operator="equal">
      <formula>"Alta"</formula>
    </cfRule>
    <cfRule type="cellIs" dxfId="824" priority="137" operator="equal">
      <formula>"Media"</formula>
    </cfRule>
    <cfRule type="cellIs" dxfId="823" priority="138" operator="equal">
      <formula>"Baja"</formula>
    </cfRule>
    <cfRule type="cellIs" dxfId="822" priority="139" operator="equal">
      <formula>"Muy Baja"</formula>
    </cfRule>
  </conditionalFormatting>
  <conditionalFormatting sqref="N34">
    <cfRule type="cellIs" dxfId="821" priority="131" operator="equal">
      <formula>"Extremo"</formula>
    </cfRule>
    <cfRule type="cellIs" dxfId="820" priority="132" operator="equal">
      <formula>"Alto"</formula>
    </cfRule>
    <cfRule type="cellIs" dxfId="819" priority="133" operator="equal">
      <formula>"Moderado"</formula>
    </cfRule>
    <cfRule type="cellIs" dxfId="818" priority="134" operator="equal">
      <formula>"Bajo"</formula>
    </cfRule>
  </conditionalFormatting>
  <conditionalFormatting sqref="Y34:Y39">
    <cfRule type="cellIs" dxfId="817" priority="126" operator="equal">
      <formula>"Muy Alta"</formula>
    </cfRule>
    <cfRule type="cellIs" dxfId="816" priority="127" operator="equal">
      <formula>"Alta"</formula>
    </cfRule>
    <cfRule type="cellIs" dxfId="815" priority="128" operator="equal">
      <formula>"Media"</formula>
    </cfRule>
    <cfRule type="cellIs" dxfId="814" priority="129" operator="equal">
      <formula>"Baja"</formula>
    </cfRule>
    <cfRule type="cellIs" dxfId="813" priority="130" operator="equal">
      <formula>"Muy Baja"</formula>
    </cfRule>
  </conditionalFormatting>
  <conditionalFormatting sqref="AA34:AA39">
    <cfRule type="cellIs" dxfId="812" priority="121" operator="equal">
      <formula>"Catastrófico"</formula>
    </cfRule>
    <cfRule type="cellIs" dxfId="811" priority="122" operator="equal">
      <formula>"Mayor"</formula>
    </cfRule>
    <cfRule type="cellIs" dxfId="810" priority="123" operator="equal">
      <formula>"Moderado"</formula>
    </cfRule>
    <cfRule type="cellIs" dxfId="809" priority="124" operator="equal">
      <formula>"Menor"</formula>
    </cfRule>
    <cfRule type="cellIs" dxfId="808" priority="125" operator="equal">
      <formula>"Leve"</formula>
    </cfRule>
  </conditionalFormatting>
  <conditionalFormatting sqref="AC34:AC39">
    <cfRule type="cellIs" dxfId="807" priority="117" operator="equal">
      <formula>"Extremo"</formula>
    </cfRule>
    <cfRule type="cellIs" dxfId="806" priority="118" operator="equal">
      <formula>"Alto"</formula>
    </cfRule>
    <cfRule type="cellIs" dxfId="805" priority="119" operator="equal">
      <formula>"Moderado"</formula>
    </cfRule>
    <cfRule type="cellIs" dxfId="804" priority="120" operator="equal">
      <formula>"Bajo"</formula>
    </cfRule>
  </conditionalFormatting>
  <conditionalFormatting sqref="H40">
    <cfRule type="cellIs" dxfId="803" priority="112" operator="equal">
      <formula>"Muy Alta"</formula>
    </cfRule>
    <cfRule type="cellIs" dxfId="802" priority="113" operator="equal">
      <formula>"Alta"</formula>
    </cfRule>
    <cfRule type="cellIs" dxfId="801" priority="114" operator="equal">
      <formula>"Media"</formula>
    </cfRule>
    <cfRule type="cellIs" dxfId="800" priority="115" operator="equal">
      <formula>"Baja"</formula>
    </cfRule>
    <cfRule type="cellIs" dxfId="799" priority="116" operator="equal">
      <formula>"Muy Baja"</formula>
    </cfRule>
  </conditionalFormatting>
  <conditionalFormatting sqref="N40">
    <cfRule type="cellIs" dxfId="798" priority="108" operator="equal">
      <formula>"Extremo"</formula>
    </cfRule>
    <cfRule type="cellIs" dxfId="797" priority="109" operator="equal">
      <formula>"Alto"</formula>
    </cfRule>
    <cfRule type="cellIs" dxfId="796" priority="110" operator="equal">
      <formula>"Moderado"</formula>
    </cfRule>
    <cfRule type="cellIs" dxfId="795" priority="111" operator="equal">
      <formula>"Bajo"</formula>
    </cfRule>
  </conditionalFormatting>
  <conditionalFormatting sqref="Y40:Y45">
    <cfRule type="cellIs" dxfId="794" priority="103" operator="equal">
      <formula>"Muy Alta"</formula>
    </cfRule>
    <cfRule type="cellIs" dxfId="793" priority="104" operator="equal">
      <formula>"Alta"</formula>
    </cfRule>
    <cfRule type="cellIs" dxfId="792" priority="105" operator="equal">
      <formula>"Media"</formula>
    </cfRule>
    <cfRule type="cellIs" dxfId="791" priority="106" operator="equal">
      <formula>"Baja"</formula>
    </cfRule>
    <cfRule type="cellIs" dxfId="790" priority="107" operator="equal">
      <formula>"Muy Baja"</formula>
    </cfRule>
  </conditionalFormatting>
  <conditionalFormatting sqref="AA40:AA45">
    <cfRule type="cellIs" dxfId="789" priority="98" operator="equal">
      <formula>"Catastrófico"</formula>
    </cfRule>
    <cfRule type="cellIs" dxfId="788" priority="99" operator="equal">
      <formula>"Mayor"</formula>
    </cfRule>
    <cfRule type="cellIs" dxfId="787" priority="100" operator="equal">
      <formula>"Moderado"</formula>
    </cfRule>
    <cfRule type="cellIs" dxfId="786" priority="101" operator="equal">
      <formula>"Menor"</formula>
    </cfRule>
    <cfRule type="cellIs" dxfId="785" priority="102" operator="equal">
      <formula>"Leve"</formula>
    </cfRule>
  </conditionalFormatting>
  <conditionalFormatting sqref="AC40:AC45">
    <cfRule type="cellIs" dxfId="784" priority="94" operator="equal">
      <formula>"Extremo"</formula>
    </cfRule>
    <cfRule type="cellIs" dxfId="783" priority="95" operator="equal">
      <formula>"Alto"</formula>
    </cfRule>
    <cfRule type="cellIs" dxfId="782" priority="96" operator="equal">
      <formula>"Moderado"</formula>
    </cfRule>
    <cfRule type="cellIs" dxfId="781" priority="97" operator="equal">
      <formula>"Bajo"</formula>
    </cfRule>
  </conditionalFormatting>
  <conditionalFormatting sqref="H46">
    <cfRule type="cellIs" dxfId="780" priority="89" operator="equal">
      <formula>"Muy Alta"</formula>
    </cfRule>
    <cfRule type="cellIs" dxfId="779" priority="90" operator="equal">
      <formula>"Alta"</formula>
    </cfRule>
    <cfRule type="cellIs" dxfId="778" priority="91" operator="equal">
      <formula>"Media"</formula>
    </cfRule>
    <cfRule type="cellIs" dxfId="777" priority="92" operator="equal">
      <formula>"Baja"</formula>
    </cfRule>
    <cfRule type="cellIs" dxfId="776" priority="93" operator="equal">
      <formula>"Muy Baja"</formula>
    </cfRule>
  </conditionalFormatting>
  <conditionalFormatting sqref="N46">
    <cfRule type="cellIs" dxfId="775" priority="85" operator="equal">
      <formula>"Extremo"</formula>
    </cfRule>
    <cfRule type="cellIs" dxfId="774" priority="86" operator="equal">
      <formula>"Alto"</formula>
    </cfRule>
    <cfRule type="cellIs" dxfId="773" priority="87" operator="equal">
      <formula>"Moderado"</formula>
    </cfRule>
    <cfRule type="cellIs" dxfId="772" priority="88" operator="equal">
      <formula>"Bajo"</formula>
    </cfRule>
  </conditionalFormatting>
  <conditionalFormatting sqref="Y46:Y51">
    <cfRule type="cellIs" dxfId="771" priority="80" operator="equal">
      <formula>"Muy Alta"</formula>
    </cfRule>
    <cfRule type="cellIs" dxfId="770" priority="81" operator="equal">
      <formula>"Alta"</formula>
    </cfRule>
    <cfRule type="cellIs" dxfId="769" priority="82" operator="equal">
      <formula>"Media"</formula>
    </cfRule>
    <cfRule type="cellIs" dxfId="768" priority="83" operator="equal">
      <formula>"Baja"</formula>
    </cfRule>
    <cfRule type="cellIs" dxfId="767" priority="84" operator="equal">
      <formula>"Muy Baja"</formula>
    </cfRule>
  </conditionalFormatting>
  <conditionalFormatting sqref="AA46:AA51">
    <cfRule type="cellIs" dxfId="766" priority="75" operator="equal">
      <formula>"Catastrófico"</formula>
    </cfRule>
    <cfRule type="cellIs" dxfId="765" priority="76" operator="equal">
      <formula>"Mayor"</formula>
    </cfRule>
    <cfRule type="cellIs" dxfId="764" priority="77" operator="equal">
      <formula>"Moderado"</formula>
    </cfRule>
    <cfRule type="cellIs" dxfId="763" priority="78" operator="equal">
      <formula>"Menor"</formula>
    </cfRule>
    <cfRule type="cellIs" dxfId="762" priority="79" operator="equal">
      <formula>"Leve"</formula>
    </cfRule>
  </conditionalFormatting>
  <conditionalFormatting sqref="AC46:AC51">
    <cfRule type="cellIs" dxfId="761" priority="71" operator="equal">
      <formula>"Extremo"</formula>
    </cfRule>
    <cfRule type="cellIs" dxfId="760" priority="72" operator="equal">
      <formula>"Alto"</formula>
    </cfRule>
    <cfRule type="cellIs" dxfId="759" priority="73" operator="equal">
      <formula>"Moderado"</formula>
    </cfRule>
    <cfRule type="cellIs" dxfId="758" priority="74" operator="equal">
      <formula>"Bajo"</formula>
    </cfRule>
  </conditionalFormatting>
  <conditionalFormatting sqref="H52">
    <cfRule type="cellIs" dxfId="757" priority="66" operator="equal">
      <formula>"Muy Alta"</formula>
    </cfRule>
    <cfRule type="cellIs" dxfId="756" priority="67" operator="equal">
      <formula>"Alta"</formula>
    </cfRule>
    <cfRule type="cellIs" dxfId="755" priority="68" operator="equal">
      <formula>"Media"</formula>
    </cfRule>
    <cfRule type="cellIs" dxfId="754" priority="69" operator="equal">
      <formula>"Baja"</formula>
    </cfRule>
    <cfRule type="cellIs" dxfId="753" priority="70" operator="equal">
      <formula>"Muy Baja"</formula>
    </cfRule>
  </conditionalFormatting>
  <conditionalFormatting sqref="N52">
    <cfRule type="cellIs" dxfId="752" priority="62" operator="equal">
      <formula>"Extremo"</formula>
    </cfRule>
    <cfRule type="cellIs" dxfId="751" priority="63" operator="equal">
      <formula>"Alto"</formula>
    </cfRule>
    <cfRule type="cellIs" dxfId="750" priority="64" operator="equal">
      <formula>"Moderado"</formula>
    </cfRule>
    <cfRule type="cellIs" dxfId="749" priority="65" operator="equal">
      <formula>"Bajo"</formula>
    </cfRule>
  </conditionalFormatting>
  <conditionalFormatting sqref="Y52:Y57">
    <cfRule type="cellIs" dxfId="748" priority="57" operator="equal">
      <formula>"Muy Alta"</formula>
    </cfRule>
    <cfRule type="cellIs" dxfId="747" priority="58" operator="equal">
      <formula>"Alta"</formula>
    </cfRule>
    <cfRule type="cellIs" dxfId="746" priority="59" operator="equal">
      <formula>"Media"</formula>
    </cfRule>
    <cfRule type="cellIs" dxfId="745" priority="60" operator="equal">
      <formula>"Baja"</formula>
    </cfRule>
    <cfRule type="cellIs" dxfId="744" priority="61" operator="equal">
      <formula>"Muy Baja"</formula>
    </cfRule>
  </conditionalFormatting>
  <conditionalFormatting sqref="AA52:AA57">
    <cfRule type="cellIs" dxfId="743" priority="52" operator="equal">
      <formula>"Catastrófico"</formula>
    </cfRule>
    <cfRule type="cellIs" dxfId="742" priority="53" operator="equal">
      <formula>"Mayor"</formula>
    </cfRule>
    <cfRule type="cellIs" dxfId="741" priority="54" operator="equal">
      <formula>"Moderado"</formula>
    </cfRule>
    <cfRule type="cellIs" dxfId="740" priority="55" operator="equal">
      <formula>"Menor"</formula>
    </cfRule>
    <cfRule type="cellIs" dxfId="739" priority="56" operator="equal">
      <formula>"Leve"</formula>
    </cfRule>
  </conditionalFormatting>
  <conditionalFormatting sqref="AC52:AC57">
    <cfRule type="cellIs" dxfId="738" priority="48" operator="equal">
      <formula>"Extremo"</formula>
    </cfRule>
    <cfRule type="cellIs" dxfId="737" priority="49" operator="equal">
      <formula>"Alto"</formula>
    </cfRule>
    <cfRule type="cellIs" dxfId="736" priority="50" operator="equal">
      <formula>"Moderado"</formula>
    </cfRule>
    <cfRule type="cellIs" dxfId="735" priority="51" operator="equal">
      <formula>"Bajo"</formula>
    </cfRule>
  </conditionalFormatting>
  <conditionalFormatting sqref="N58">
    <cfRule type="cellIs" dxfId="734" priority="39" operator="equal">
      <formula>"Extremo"</formula>
    </cfRule>
    <cfRule type="cellIs" dxfId="733" priority="40" operator="equal">
      <formula>"Alto"</formula>
    </cfRule>
    <cfRule type="cellIs" dxfId="732" priority="41" operator="equal">
      <formula>"Moderado"</formula>
    </cfRule>
    <cfRule type="cellIs" dxfId="731" priority="42" operator="equal">
      <formula>"Bajo"</formula>
    </cfRule>
  </conditionalFormatting>
  <conditionalFormatting sqref="Y58:Y63">
    <cfRule type="cellIs" dxfId="730" priority="34" operator="equal">
      <formula>"Muy Alta"</formula>
    </cfRule>
    <cfRule type="cellIs" dxfId="729" priority="35" operator="equal">
      <formula>"Alta"</formula>
    </cfRule>
    <cfRule type="cellIs" dxfId="728" priority="36" operator="equal">
      <formula>"Media"</formula>
    </cfRule>
    <cfRule type="cellIs" dxfId="727" priority="37" operator="equal">
      <formula>"Baja"</formula>
    </cfRule>
    <cfRule type="cellIs" dxfId="726" priority="38" operator="equal">
      <formula>"Muy Baja"</formula>
    </cfRule>
  </conditionalFormatting>
  <conditionalFormatting sqref="AA58:AA63">
    <cfRule type="cellIs" dxfId="725" priority="29" operator="equal">
      <formula>"Catastrófico"</formula>
    </cfRule>
    <cfRule type="cellIs" dxfId="724" priority="30" operator="equal">
      <formula>"Mayor"</formula>
    </cfRule>
    <cfRule type="cellIs" dxfId="723" priority="31" operator="equal">
      <formula>"Moderado"</formula>
    </cfRule>
    <cfRule type="cellIs" dxfId="722" priority="32" operator="equal">
      <formula>"Menor"</formula>
    </cfRule>
    <cfRule type="cellIs" dxfId="721" priority="33" operator="equal">
      <formula>"Leve"</formula>
    </cfRule>
  </conditionalFormatting>
  <conditionalFormatting sqref="AC58:AC63">
    <cfRule type="cellIs" dxfId="720" priority="25" operator="equal">
      <formula>"Extremo"</formula>
    </cfRule>
    <cfRule type="cellIs" dxfId="719" priority="26" operator="equal">
      <formula>"Alto"</formula>
    </cfRule>
    <cfRule type="cellIs" dxfId="718" priority="27" operator="equal">
      <formula>"Moderado"</formula>
    </cfRule>
    <cfRule type="cellIs" dxfId="717" priority="28" operator="equal">
      <formula>"Bajo"</formula>
    </cfRule>
  </conditionalFormatting>
  <conditionalFormatting sqref="H64">
    <cfRule type="cellIs" dxfId="716" priority="20" operator="equal">
      <formula>"Muy Alta"</formula>
    </cfRule>
    <cfRule type="cellIs" dxfId="715" priority="21" operator="equal">
      <formula>"Alta"</formula>
    </cfRule>
    <cfRule type="cellIs" dxfId="714" priority="22" operator="equal">
      <formula>"Media"</formula>
    </cfRule>
    <cfRule type="cellIs" dxfId="713" priority="23" operator="equal">
      <formula>"Baja"</formula>
    </cfRule>
    <cfRule type="cellIs" dxfId="712" priority="24" operator="equal">
      <formula>"Muy Baja"</formula>
    </cfRule>
  </conditionalFormatting>
  <conditionalFormatting sqref="N64">
    <cfRule type="cellIs" dxfId="711" priority="16" operator="equal">
      <formula>"Extremo"</formula>
    </cfRule>
    <cfRule type="cellIs" dxfId="710" priority="17" operator="equal">
      <formula>"Alto"</formula>
    </cfRule>
    <cfRule type="cellIs" dxfId="709" priority="18" operator="equal">
      <formula>"Moderado"</formula>
    </cfRule>
    <cfRule type="cellIs" dxfId="708" priority="19" operator="equal">
      <formula>"Bajo"</formula>
    </cfRule>
  </conditionalFormatting>
  <conditionalFormatting sqref="Y64:Y69">
    <cfRule type="cellIs" dxfId="707" priority="11" operator="equal">
      <formula>"Muy Alta"</formula>
    </cfRule>
    <cfRule type="cellIs" dxfId="706" priority="12" operator="equal">
      <formula>"Alta"</formula>
    </cfRule>
    <cfRule type="cellIs" dxfId="705" priority="13" operator="equal">
      <formula>"Media"</formula>
    </cfRule>
    <cfRule type="cellIs" dxfId="704" priority="14" operator="equal">
      <formula>"Baja"</formula>
    </cfRule>
    <cfRule type="cellIs" dxfId="703" priority="15" operator="equal">
      <formula>"Muy Baja"</formula>
    </cfRule>
  </conditionalFormatting>
  <conditionalFormatting sqref="AA64:AA69">
    <cfRule type="cellIs" dxfId="702" priority="6" operator="equal">
      <formula>"Catastrófico"</formula>
    </cfRule>
    <cfRule type="cellIs" dxfId="701" priority="7" operator="equal">
      <formula>"Mayor"</formula>
    </cfRule>
    <cfRule type="cellIs" dxfId="700" priority="8" operator="equal">
      <formula>"Moderado"</formula>
    </cfRule>
    <cfRule type="cellIs" dxfId="699" priority="9" operator="equal">
      <formula>"Menor"</formula>
    </cfRule>
    <cfRule type="cellIs" dxfId="698" priority="10" operator="equal">
      <formula>"Leve"</formula>
    </cfRule>
  </conditionalFormatting>
  <conditionalFormatting sqref="AC64:AC69">
    <cfRule type="cellIs" dxfId="697" priority="2" operator="equal">
      <formula>"Extremo"</formula>
    </cfRule>
    <cfRule type="cellIs" dxfId="696" priority="3" operator="equal">
      <formula>"Alto"</formula>
    </cfRule>
    <cfRule type="cellIs" dxfId="695" priority="4" operator="equal">
      <formula>"Moderado"</formula>
    </cfRule>
    <cfRule type="cellIs" dxfId="694" priority="5" operator="equal">
      <formula>"Bajo"</formula>
    </cfRule>
  </conditionalFormatting>
  <conditionalFormatting sqref="K10:K69">
    <cfRule type="containsText" dxfId="693" priority="1" operator="containsText" text="❌">
      <formula>NOT(ISERROR(SEARCH("❌",K10)))</formula>
    </cfRule>
  </conditionalFormatting>
  <pageMargins left="0.70866141732283472" right="0.70866141732283472" top="0.9055118110236221" bottom="0.94488188976377963" header="0.31496062992125984" footer="0.31496062992125984"/>
  <pageSetup paperSize="5" scale="19" fitToHeight="0" orientation="landscape" r:id="rId1"/>
  <headerFooter>
    <oddHeader>&amp;L&amp;G&amp;C&amp;"Montserrat,Negrita"&amp;14&amp;K0070C0
MATRIZ RIESGOS DE GESTIÓN 2023&amp;R&amp;G</oddHeader>
    <oddFooter>&amp;L&amp;"Montserrat,Normal"
Dirección: Calle 24A No. 59-42 Torre 4 Piso 3 
Centro Empresarial Sarmiento Angulo
Conmutador: (+601) 307 8038
Línea gratuita: 01 8000 119703&amp;C&amp;P de &amp;N
FOR-SIG-121-024
02/08/2023 Versión: 03
&amp;G&amp;R&amp;G</oddFooter>
  </headerFooter>
  <legacyDrawingHF r:id="rId2"/>
  <extLst>
    <ext xmlns:x14="http://schemas.microsoft.com/office/spreadsheetml/2009/9/main" uri="{CCE6A557-97BC-4b89-ADB6-D9C93CAAB3DF}">
      <x14:dataValidations xmlns:xm="http://schemas.microsoft.com/office/excel/2006/main" count="8">
        <x14:dataValidation type="custom" allowBlank="1" showInputMessage="1" showErrorMessage="1" error="Recuerde que las acciones se generan bajo la medida de mitigar el riesgo">
          <x14:formula1>
            <xm:f>IF(OR(AD10='C:\Users\krivera\OneDrive - Superintendencia de Vigilancia\Documentos - copia\2023\PLAN DE RIESGOS\RIESGOS DE GESTION 2023\[MATRIZ DE RIESGOS DE GESTIÓN SISTEMAS DE INFORMACIÓN.xlsx]Opciones Tratamiento'!#REF!,AD10='C:\Users\krivera\OneDrive - Superintendencia de Vigilancia\Documentos - copia\2023\PLAN DE RIESGOS\RIESGOS DE GESTION 2023\[MATRIZ DE RIESGOS DE GESTIÓN SISTEMAS DE INFORMACIÓN.xlsx]Opciones Tratamiento'!#REF!,AD10='C:\Users\krivera\OneDrive - Superintendencia de Vigilancia\Documentos - copia\2023\PLAN DE RIESGOS\RIESGOS DE GESTION 2023\[MATRIZ DE RIESGOS DE GESTIÓN SISTEMAS DE INFORMACIÓN.xlsx]Opciones Tratamiento'!#REF!),ISBLANK(AD10),ISTEXT(AD10))</xm:f>
          </x14:formula1>
          <xm:sqref>AH10:AH23 AH26:AH69</xm:sqref>
        </x14:dataValidation>
        <x14:dataValidation type="custom" allowBlank="1" showInputMessage="1" showErrorMessage="1" error="Recuerde que las acciones se generan bajo la medida de mitigar el riesgo">
          <x14:formula1>
            <xm:f>IF(OR(AD10='C:\Users\krivera\OneDrive - Superintendencia de Vigilancia\Documentos - copia\2023\PLAN DE RIESGOS\RIESGOS DE GESTION 2023\[MATRIZ DE RIESGOS DE GESTIÓN SISTEMAS DE INFORMACIÓN.xlsx]Opciones Tratamiento'!#REF!,AD10='C:\Users\krivera\OneDrive - Superintendencia de Vigilancia\Documentos - copia\2023\PLAN DE RIESGOS\RIESGOS DE GESTION 2023\[MATRIZ DE RIESGOS DE GESTIÓN SISTEMAS DE INFORMACIÓN.xlsx]Opciones Tratamiento'!#REF!,AD10='C:\Users\krivera\OneDrive - Superintendencia de Vigilancia\Documentos - copia\2023\PLAN DE RIESGOS\RIESGOS DE GESTION 2023\[MATRIZ DE RIESGOS DE GESTIÓN SISTEMAS DE INFORMACIÓN.xlsx]Opciones Tratamiento'!#REF!),ISBLANK(AD10),ISTEXT(AD10))</xm:f>
          </x14:formula1>
          <xm:sqref>AI10:AI69</xm:sqref>
        </x14:dataValidation>
        <x14:dataValidation type="custom" allowBlank="1" showInputMessage="1" showErrorMessage="1" error="Recuerde que las acciones se generan bajo la medida de mitigar el riesgo">
          <x14:formula1>
            <xm:f>IF(OR(AD10='C:\Users\krivera\OneDrive - Superintendencia de Vigilancia\Documentos - copia\2023\PLAN DE RIESGOS\RIESGOS DE GESTION 2023\[MATRIZ DE RIESGOS DE GESTIÓN SISTEMAS DE INFORMACIÓN.xlsx]Opciones Tratamiento'!#REF!,AD10='C:\Users\krivera\OneDrive - Superintendencia de Vigilancia\Documentos - copia\2023\PLAN DE RIESGOS\RIESGOS DE GESTION 2023\[MATRIZ DE RIESGOS DE GESTIÓN SISTEMAS DE INFORMACIÓN.xlsx]Opciones Tratamiento'!#REF!,AD10='C:\Users\krivera\OneDrive - Superintendencia de Vigilancia\Documentos - copia\2023\PLAN DE RIESGOS\RIESGOS DE GESTION 2023\[MATRIZ DE RIESGOS DE GESTIÓN SISTEMAS DE INFORMACIÓN.xlsx]Opciones Tratamiento'!#REF!),ISBLANK(AD10),ISTEXT(AD10))</xm:f>
          </x14:formula1>
          <xm:sqref>AG10:AG69</xm:sqref>
        </x14:dataValidation>
        <x14:dataValidation type="custom" allowBlank="1" showInputMessage="1" showErrorMessage="1" error="Recuerde que las acciones se generan bajo la medida de mitigar el riesgo">
          <x14:formula1>
            <xm:f>IF(OR(AD10='C:\Users\krivera\OneDrive - Superintendencia de Vigilancia\Documentos - copia\2023\PLAN DE RIESGOS\RIESGOS DE GESTION 2023\[MATRIZ DE RIESGOS DE GESTIÓN SISTEMAS DE INFORMACIÓN.xlsx]Opciones Tratamiento'!#REF!,AD10='C:\Users\krivera\OneDrive - Superintendencia de Vigilancia\Documentos - copia\2023\PLAN DE RIESGOS\RIESGOS DE GESTION 2023\[MATRIZ DE RIESGOS DE GESTIÓN SISTEMAS DE INFORMACIÓN.xlsx]Opciones Tratamiento'!#REF!,AD10='C:\Users\krivera\OneDrive - Superintendencia de Vigilancia\Documentos - copia\2023\PLAN DE RIESGOS\RIESGOS DE GESTION 2023\[MATRIZ DE RIESGOS DE GESTIÓN SISTEMAS DE INFORMACIÓN.xlsx]Opciones Tratamiento'!#REF!),ISBLANK(AD10),ISTEXT(AD10))</xm:f>
          </x14:formula1>
          <xm:sqref>AF10:AF69</xm:sqref>
        </x14:dataValidation>
        <x14:dataValidation type="custom" allowBlank="1" showInputMessage="1" showErrorMessage="1" error="Recuerde que las acciones se generan bajo la medida de mitigar el riesgo">
          <x14:formula1>
            <xm:f>IF(OR(AD10='C:\Users\krivera\OneDrive - Superintendencia de Vigilancia\Documentos - copia\2023\PLAN DE RIESGOS\RIESGOS DE GESTION 2023\[MATRIZ DE RIESGOS DE GESTIÓN SISTEMAS DE INFORMACIÓN.xlsx]Opciones Tratamiento'!#REF!,AD10='C:\Users\krivera\OneDrive - Superintendencia de Vigilancia\Documentos - copia\2023\PLAN DE RIESGOS\RIESGOS DE GESTION 2023\[MATRIZ DE RIESGOS DE GESTIÓN SISTEMAS DE INFORMACIÓN.xlsx]Opciones Tratamiento'!#REF!,AD10='C:\Users\krivera\OneDrive - Superintendencia de Vigilancia\Documentos - copia\2023\PLAN DE RIESGOS\RIESGOS DE GESTION 2023\[MATRIZ DE RIESGOS DE GESTIÓN SISTEMAS DE INFORMACIÓN.xlsx]Opciones Tratamiento'!#REF!),ISBLANK(AD10),ISTEXT(AD10))</xm:f>
          </x14:formula1>
          <xm:sqref>AE10:AE17 AE19:AE69</xm:sqref>
        </x14:dataValidation>
        <x14:dataValidation type="list" allowBlank="1" showInputMessage="1" showErrorMessage="1">
          <x14:formula1>
            <xm:f>'C:\Users\krivera\OneDrive - Superintendencia de Vigilancia\Documentos - copia\2023\PLAN DE RIESGOS\RIESGOS DE GESTION 2023\[MATRIZ DE RIESGOS DE GESTIÓN SISTEMAS DE INFORMACIÓN.xlsx]Tabla Impacto'!#REF!</xm:f>
          </x14:formula1>
          <xm:sqref>J10:J69</xm:sqref>
        </x14:dataValidation>
        <x14:dataValidation type="list" allowBlank="1" showInputMessage="1" showErrorMessage="1">
          <x14:formula1>
            <xm:f>'C:\Users\krivera\OneDrive - Superintendencia de Vigilancia\Documentos - copia\2023\PLAN DE RIESGOS\RIESGOS DE GESTION 2023\[MATRIZ DE RIESGOS DE GESTIÓN SISTEMAS DE INFORMACIÓN.xlsx]Opciones Tratamiento'!#REF!</xm:f>
          </x14:formula1>
          <xm:sqref>AD10:AD69 AJ10:AJ11 AJ13:AJ14 AJ16:AJ17 AJ19:AJ20 AJ22:AJ23 AJ25:AJ26 AJ28:AJ29 AJ31:AJ32 AJ34:AJ35 AJ37:AJ38 AJ40:AJ41 AJ43:AJ44 AJ46:AJ47 AJ49:AJ50 AJ52:AJ53 AJ55:AJ56 AJ58:AJ59 AJ61:AJ62 AJ64:AJ65 AJ67:AJ68 F10:F69 B10:B69</xm:sqref>
        </x14:dataValidation>
        <x14:dataValidation type="list" allowBlank="1" showInputMessage="1" showErrorMessage="1">
          <x14:formula1>
            <xm:f>'C:\Users\krivera\OneDrive - Superintendencia de Vigilancia\Documentos - copia\2023\PLAN DE RIESGOS\RIESGOS DE GESTION 2023\[MATRIZ DE RIESGOS DE GESTIÓN SISTEMAS DE INFORMACIÓN.xlsx]Tabla Valoración controles'!#REF!</xm:f>
          </x14:formula1>
          <xm:sqref>R10:S69 U10:W69</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pageSetUpPr fitToPage="1"/>
  </sheetPr>
  <dimension ref="A1:BP72"/>
  <sheetViews>
    <sheetView view="pageLayout" topLeftCell="Q23" zoomScale="80" zoomScaleNormal="50" zoomScaleSheetLayoutView="50" zoomScalePageLayoutView="80" workbookViewId="0">
      <selection activeCell="AE24" sqref="AE24"/>
    </sheetView>
  </sheetViews>
  <sheetFormatPr baseColWidth="10" defaultColWidth="11.42578125" defaultRowHeight="16.5" x14ac:dyDescent="0.3"/>
  <cols>
    <col min="1" max="1" width="4" style="29" bestFit="1" customWidth="1"/>
    <col min="2" max="2" width="14.140625" style="29" customWidth="1"/>
    <col min="3" max="3" width="13.140625" style="29" customWidth="1"/>
    <col min="4" max="4" width="16.140625" style="29" customWidth="1"/>
    <col min="5" max="5" width="32.42578125" style="2" customWidth="1"/>
    <col min="6" max="6" width="19" style="30" customWidth="1"/>
    <col min="7" max="7" width="17.85546875" style="2" customWidth="1"/>
    <col min="8" max="8" width="16.5703125" style="2" customWidth="1"/>
    <col min="9" max="9" width="6.28515625" style="2" bestFit="1" customWidth="1"/>
    <col min="10" max="10" width="27.28515625" style="2" bestFit="1" customWidth="1"/>
    <col min="11" max="11" width="30.5703125" style="2" hidden="1" customWidth="1"/>
    <col min="12" max="12" width="17.5703125" style="2" customWidth="1"/>
    <col min="13" max="13" width="6.28515625" style="2" bestFit="1" customWidth="1"/>
    <col min="14" max="14" width="16" style="2" customWidth="1"/>
    <col min="15" max="15" width="5.85546875" style="2" customWidth="1"/>
    <col min="16" max="16" width="31" style="2" customWidth="1"/>
    <col min="17" max="17" width="15.140625" style="2" bestFit="1" customWidth="1"/>
    <col min="18" max="18" width="6.85546875" style="2" customWidth="1"/>
    <col min="19" max="19" width="5" style="2" customWidth="1"/>
    <col min="20" max="20" width="5.5703125" style="2" customWidth="1"/>
    <col min="21" max="21" width="7.140625" style="2" customWidth="1"/>
    <col min="22" max="22" width="6.7109375" style="2" customWidth="1"/>
    <col min="23" max="23" width="7.5703125" style="2" customWidth="1"/>
    <col min="24" max="24" width="38.28515625" style="2" hidden="1" customWidth="1"/>
    <col min="25" max="25" width="8.7109375" style="2" customWidth="1"/>
    <col min="26" max="26" width="10.42578125" style="2" customWidth="1"/>
    <col min="27" max="27" width="9.28515625" style="2" customWidth="1"/>
    <col min="28" max="28" width="9.140625" style="2" customWidth="1"/>
    <col min="29" max="29" width="8.42578125" style="2" customWidth="1"/>
    <col min="30" max="30" width="7.28515625" style="2" customWidth="1"/>
    <col min="31" max="31" width="23" style="2" customWidth="1"/>
    <col min="32" max="32" width="18.85546875" style="2" customWidth="1"/>
    <col min="33" max="33" width="16.85546875" style="2" customWidth="1"/>
    <col min="34" max="34" width="14.85546875" style="2" customWidth="1"/>
    <col min="35" max="35" width="18.5703125" style="2" customWidth="1"/>
    <col min="36" max="36" width="21" style="2" customWidth="1"/>
    <col min="37" max="16384" width="11.42578125" style="2"/>
  </cols>
  <sheetData>
    <row r="1" spans="1:68" ht="16.5" customHeight="1" x14ac:dyDescent="0.3">
      <c r="A1" s="50" t="s">
        <v>0</v>
      </c>
      <c r="B1" s="51"/>
      <c r="C1" s="51"/>
      <c r="D1" s="51"/>
      <c r="E1" s="51"/>
      <c r="F1" s="51"/>
      <c r="G1" s="51"/>
      <c r="H1" s="51"/>
      <c r="I1" s="51"/>
      <c r="J1" s="51"/>
      <c r="K1" s="51"/>
      <c r="L1" s="51"/>
      <c r="M1" s="51"/>
      <c r="N1" s="51"/>
      <c r="O1" s="51"/>
      <c r="P1" s="51"/>
      <c r="Q1" s="51"/>
      <c r="R1" s="51"/>
      <c r="S1" s="51"/>
      <c r="T1" s="51"/>
      <c r="U1" s="51"/>
      <c r="V1" s="51"/>
      <c r="W1" s="51"/>
      <c r="X1" s="51"/>
      <c r="Y1" s="51"/>
      <c r="Z1" s="51"/>
      <c r="AA1" s="51"/>
      <c r="AB1" s="51"/>
      <c r="AC1" s="51"/>
      <c r="AD1" s="51"/>
      <c r="AE1" s="51"/>
      <c r="AF1" s="51"/>
      <c r="AG1" s="51"/>
      <c r="AH1" s="51"/>
      <c r="AI1" s="51"/>
      <c r="AJ1" s="52"/>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row>
    <row r="2" spans="1:68" ht="24" customHeight="1" x14ac:dyDescent="0.3">
      <c r="A2" s="53"/>
      <c r="B2" s="54"/>
      <c r="C2" s="54"/>
      <c r="D2" s="54"/>
      <c r="E2" s="54"/>
      <c r="F2" s="54"/>
      <c r="G2" s="54"/>
      <c r="H2" s="54"/>
      <c r="I2" s="54"/>
      <c r="J2" s="54"/>
      <c r="K2" s="54"/>
      <c r="L2" s="54"/>
      <c r="M2" s="54"/>
      <c r="N2" s="54"/>
      <c r="O2" s="54"/>
      <c r="P2" s="54"/>
      <c r="Q2" s="54"/>
      <c r="R2" s="54"/>
      <c r="S2" s="54"/>
      <c r="T2" s="54"/>
      <c r="U2" s="54"/>
      <c r="V2" s="54"/>
      <c r="W2" s="54"/>
      <c r="X2" s="54"/>
      <c r="Y2" s="54"/>
      <c r="Z2" s="54"/>
      <c r="AA2" s="54"/>
      <c r="AB2" s="54"/>
      <c r="AC2" s="54"/>
      <c r="AD2" s="54"/>
      <c r="AE2" s="54"/>
      <c r="AF2" s="54"/>
      <c r="AG2" s="54"/>
      <c r="AH2" s="54"/>
      <c r="AI2" s="54"/>
      <c r="AJ2" s="55"/>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row>
    <row r="3" spans="1:68" x14ac:dyDescent="0.3">
      <c r="A3" s="3"/>
      <c r="B3" s="4"/>
      <c r="C3" s="3"/>
      <c r="D3" s="3"/>
      <c r="E3" s="1"/>
      <c r="F3" s="5"/>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row>
    <row r="4" spans="1:68" ht="26.25" customHeight="1" x14ac:dyDescent="0.3">
      <c r="A4" s="42" t="s">
        <v>1</v>
      </c>
      <c r="B4" s="43"/>
      <c r="C4" s="56" t="s">
        <v>333</v>
      </c>
      <c r="D4" s="57"/>
      <c r="E4" s="57"/>
      <c r="F4" s="57"/>
      <c r="G4" s="57"/>
      <c r="H4" s="57"/>
      <c r="I4" s="57"/>
      <c r="J4" s="57"/>
      <c r="K4" s="57"/>
      <c r="L4" s="57"/>
      <c r="M4" s="57"/>
      <c r="N4" s="58"/>
      <c r="O4" s="59"/>
      <c r="P4" s="59"/>
      <c r="Q4" s="59"/>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row>
    <row r="5" spans="1:68" ht="30" customHeight="1" x14ac:dyDescent="0.3">
      <c r="A5" s="42" t="s">
        <v>3</v>
      </c>
      <c r="B5" s="43"/>
      <c r="C5" s="56" t="s">
        <v>334</v>
      </c>
      <c r="D5" s="57"/>
      <c r="E5" s="57"/>
      <c r="F5" s="57"/>
      <c r="G5" s="57"/>
      <c r="H5" s="57"/>
      <c r="I5" s="57"/>
      <c r="J5" s="57"/>
      <c r="K5" s="57"/>
      <c r="L5" s="57"/>
      <c r="M5" s="57"/>
      <c r="N5" s="58"/>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row>
    <row r="6" spans="1:68" ht="49.5" customHeight="1" x14ac:dyDescent="0.3">
      <c r="A6" s="42" t="s">
        <v>5</v>
      </c>
      <c r="B6" s="43"/>
      <c r="C6" s="44" t="s">
        <v>335</v>
      </c>
      <c r="D6" s="45"/>
      <c r="E6" s="45"/>
      <c r="F6" s="45"/>
      <c r="G6" s="45"/>
      <c r="H6" s="45"/>
      <c r="I6" s="45"/>
      <c r="J6" s="45"/>
      <c r="K6" s="45"/>
      <c r="L6" s="45"/>
      <c r="M6" s="45"/>
      <c r="N6" s="46"/>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row>
    <row r="7" spans="1:68" x14ac:dyDescent="0.3">
      <c r="A7" s="47" t="s">
        <v>7</v>
      </c>
      <c r="B7" s="48"/>
      <c r="C7" s="48"/>
      <c r="D7" s="48"/>
      <c r="E7" s="48"/>
      <c r="F7" s="48"/>
      <c r="G7" s="49"/>
      <c r="H7" s="47" t="s">
        <v>8</v>
      </c>
      <c r="I7" s="48"/>
      <c r="J7" s="48"/>
      <c r="K7" s="48"/>
      <c r="L7" s="48"/>
      <c r="M7" s="48"/>
      <c r="N7" s="49"/>
      <c r="O7" s="47" t="s">
        <v>9</v>
      </c>
      <c r="P7" s="48"/>
      <c r="Q7" s="48"/>
      <c r="R7" s="48"/>
      <c r="S7" s="48"/>
      <c r="T7" s="48"/>
      <c r="U7" s="48"/>
      <c r="V7" s="48"/>
      <c r="W7" s="49"/>
      <c r="X7" s="47" t="s">
        <v>10</v>
      </c>
      <c r="Y7" s="48"/>
      <c r="Z7" s="48"/>
      <c r="AA7" s="48"/>
      <c r="AB7" s="48"/>
      <c r="AC7" s="48"/>
      <c r="AD7" s="49"/>
      <c r="AE7" s="47" t="s">
        <v>11</v>
      </c>
      <c r="AF7" s="48"/>
      <c r="AG7" s="48"/>
      <c r="AH7" s="48"/>
      <c r="AI7" s="48"/>
      <c r="AJ7" s="49"/>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row>
    <row r="8" spans="1:68" ht="16.5" customHeight="1" x14ac:dyDescent="0.3">
      <c r="A8" s="68" t="s">
        <v>12</v>
      </c>
      <c r="B8" s="70" t="s">
        <v>13</v>
      </c>
      <c r="C8" s="61" t="s">
        <v>14</v>
      </c>
      <c r="D8" s="61" t="s">
        <v>15</v>
      </c>
      <c r="E8" s="71" t="s">
        <v>16</v>
      </c>
      <c r="F8" s="60" t="s">
        <v>17</v>
      </c>
      <c r="G8" s="61" t="s">
        <v>18</v>
      </c>
      <c r="H8" s="72" t="s">
        <v>19</v>
      </c>
      <c r="I8" s="64" t="s">
        <v>20</v>
      </c>
      <c r="J8" s="60" t="s">
        <v>21</v>
      </c>
      <c r="K8" s="60" t="s">
        <v>22</v>
      </c>
      <c r="L8" s="62" t="s">
        <v>23</v>
      </c>
      <c r="M8" s="64" t="s">
        <v>20</v>
      </c>
      <c r="N8" s="61" t="s">
        <v>24</v>
      </c>
      <c r="O8" s="66" t="s">
        <v>25</v>
      </c>
      <c r="P8" s="65" t="s">
        <v>26</v>
      </c>
      <c r="Q8" s="60" t="s">
        <v>27</v>
      </c>
      <c r="R8" s="65" t="s">
        <v>28</v>
      </c>
      <c r="S8" s="65"/>
      <c r="T8" s="65"/>
      <c r="U8" s="65"/>
      <c r="V8" s="65"/>
      <c r="W8" s="65"/>
      <c r="X8" s="73" t="s">
        <v>29</v>
      </c>
      <c r="Y8" s="73" t="s">
        <v>30</v>
      </c>
      <c r="Z8" s="73" t="s">
        <v>20</v>
      </c>
      <c r="AA8" s="73" t="s">
        <v>31</v>
      </c>
      <c r="AB8" s="73" t="s">
        <v>20</v>
      </c>
      <c r="AC8" s="73" t="s">
        <v>32</v>
      </c>
      <c r="AD8" s="66" t="s">
        <v>33</v>
      </c>
      <c r="AE8" s="65" t="s">
        <v>11</v>
      </c>
      <c r="AF8" s="65" t="s">
        <v>34</v>
      </c>
      <c r="AG8" s="65" t="s">
        <v>35</v>
      </c>
      <c r="AH8" s="65" t="s">
        <v>36</v>
      </c>
      <c r="AI8" s="65" t="s">
        <v>37</v>
      </c>
      <c r="AJ8" s="65" t="s">
        <v>38</v>
      </c>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row>
    <row r="9" spans="1:68" s="8" customFormat="1" ht="94.5" customHeight="1" x14ac:dyDescent="0.25">
      <c r="A9" s="69"/>
      <c r="B9" s="70"/>
      <c r="C9" s="65"/>
      <c r="D9" s="65"/>
      <c r="E9" s="70"/>
      <c r="F9" s="61"/>
      <c r="G9" s="65"/>
      <c r="H9" s="61"/>
      <c r="I9" s="63"/>
      <c r="J9" s="61"/>
      <c r="K9" s="61"/>
      <c r="L9" s="63"/>
      <c r="M9" s="63"/>
      <c r="N9" s="65"/>
      <c r="O9" s="67"/>
      <c r="P9" s="65"/>
      <c r="Q9" s="61"/>
      <c r="R9" s="6" t="s">
        <v>39</v>
      </c>
      <c r="S9" s="6" t="s">
        <v>40</v>
      </c>
      <c r="T9" s="6" t="s">
        <v>41</v>
      </c>
      <c r="U9" s="6" t="s">
        <v>42</v>
      </c>
      <c r="V9" s="6" t="s">
        <v>43</v>
      </c>
      <c r="W9" s="6" t="s">
        <v>44</v>
      </c>
      <c r="X9" s="73"/>
      <c r="Y9" s="73"/>
      <c r="Z9" s="73"/>
      <c r="AA9" s="73"/>
      <c r="AB9" s="73"/>
      <c r="AC9" s="73"/>
      <c r="AD9" s="67"/>
      <c r="AE9" s="65"/>
      <c r="AF9" s="65"/>
      <c r="AG9" s="65"/>
      <c r="AH9" s="65"/>
      <c r="AI9" s="65"/>
      <c r="AJ9" s="65"/>
      <c r="AK9" s="7"/>
      <c r="AL9" s="7"/>
      <c r="AM9" s="7"/>
      <c r="AN9" s="7"/>
      <c r="AO9" s="7"/>
      <c r="AP9" s="7"/>
      <c r="AQ9" s="7"/>
      <c r="AR9" s="7"/>
      <c r="AS9" s="7"/>
      <c r="AT9" s="7"/>
      <c r="AU9" s="7"/>
      <c r="AV9" s="7"/>
      <c r="AW9" s="7"/>
      <c r="AX9" s="7"/>
      <c r="AY9" s="7"/>
      <c r="AZ9" s="7"/>
      <c r="BA9" s="7"/>
      <c r="BB9" s="7"/>
      <c r="BC9" s="7"/>
      <c r="BD9" s="7"/>
      <c r="BE9" s="7"/>
      <c r="BF9" s="7"/>
      <c r="BG9" s="7"/>
      <c r="BH9" s="7"/>
      <c r="BI9" s="7"/>
      <c r="BJ9" s="7"/>
      <c r="BK9" s="7"/>
      <c r="BL9" s="7"/>
      <c r="BM9" s="7"/>
      <c r="BN9" s="7"/>
      <c r="BO9" s="7"/>
      <c r="BP9" s="7"/>
    </row>
    <row r="10" spans="1:68" s="23" customFormat="1" ht="167.25" customHeight="1" x14ac:dyDescent="0.25">
      <c r="A10" s="80">
        <v>1</v>
      </c>
      <c r="B10" s="83" t="s">
        <v>45</v>
      </c>
      <c r="C10" s="83" t="s">
        <v>336</v>
      </c>
      <c r="D10" s="83" t="s">
        <v>337</v>
      </c>
      <c r="E10" s="86" t="s">
        <v>338</v>
      </c>
      <c r="F10" s="83" t="s">
        <v>49</v>
      </c>
      <c r="G10" s="89">
        <v>16</v>
      </c>
      <c r="H10" s="92" t="str">
        <f>IF(G10&lt;=0,"",IF(G10&lt;=2,"Muy Baja",IF(G10&lt;=24,"Baja",IF(G10&lt;=500,"Media",IF(G10&lt;=5000,"Alta","Muy Alta")))))</f>
        <v>Baja</v>
      </c>
      <c r="I10" s="77">
        <f>IF(H10="","",IF(H10="Muy Baja",0.2,IF(H10="Baja",0.4,IF(H10="Media",0.6,IF(H10="Alta",0.8,IF(H10="Muy Alta",1,))))))</f>
        <v>0.4</v>
      </c>
      <c r="J10" s="95" t="s">
        <v>50</v>
      </c>
      <c r="K10" s="77" t="str">
        <f>IF(NOT(ISERROR(MATCH(J10,'[16]Tabla Impacto'!$B$221:$B$223,0))),'[16]Tabla Impacto'!$F$223&amp;"Por favor no seleccionar los criterios de impacto(Afectación Económica o presupuestal y Pérdida Reputacional)",J10)</f>
        <v xml:space="preserve">     El riesgo afecta la imagen de la entidad con algunos usuarios de relevancia frente al logro de los objetivos</v>
      </c>
      <c r="L10" s="92" t="str">
        <f>IF(OR(K10='[16]Tabla Impacto'!$C$11,K10='[16]Tabla Impacto'!$D$11),"Leve",IF(OR(K10='[16]Tabla Impacto'!$C$12,K10='[16]Tabla Impacto'!$D$12),"Menor",IF(OR(K10='[16]Tabla Impacto'!$C$13,K10='[16]Tabla Impacto'!$D$13),"Moderado",IF(OR(K10='[16]Tabla Impacto'!$C$14,K10='[16]Tabla Impacto'!$D$14),"Mayor",IF(OR(K10='[16]Tabla Impacto'!$C$15,K10='[16]Tabla Impacto'!$D$15),"Catastrófico","")))))</f>
        <v>Moderado</v>
      </c>
      <c r="M10" s="77">
        <f>IF(L10="","",IF(L10="Leve",0.2,IF(L10="Menor",0.4,IF(L10="Moderado",0.6,IF(L10="Mayor",0.8,IF(L10="Catastrófico",1,))))))</f>
        <v>0.6</v>
      </c>
      <c r="N10" s="74" t="str">
        <f>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Moderado</v>
      </c>
      <c r="O10" s="9">
        <v>1</v>
      </c>
      <c r="P10" s="10" t="s">
        <v>339</v>
      </c>
      <c r="Q10" s="11" t="str">
        <f>IF(OR(R10="Preventivo",R10="Detectivo"),"Probabilidad",IF(R10="Correctivo","Impacto",""))</f>
        <v>Probabilidad</v>
      </c>
      <c r="R10" s="12" t="s">
        <v>52</v>
      </c>
      <c r="S10" s="12" t="s">
        <v>53</v>
      </c>
      <c r="T10" s="13" t="str">
        <f>IF(AND(R10="Preventivo",S10="Automático"),"50%",IF(AND(R10="Preventivo",S10="Manual"),"40%",IF(AND(R10="Detectivo",S10="Automático"),"40%",IF(AND(R10="Detectivo",S10="Manual"),"30%",IF(AND(R10="Correctivo",S10="Automático"),"35%",IF(AND(R10="Correctivo",S10="Manual"),"25%",""))))))</f>
        <v>40%</v>
      </c>
      <c r="U10" s="12" t="s">
        <v>54</v>
      </c>
      <c r="V10" s="12" t="s">
        <v>55</v>
      </c>
      <c r="W10" s="12" t="s">
        <v>56</v>
      </c>
      <c r="X10" s="14">
        <f>IFERROR(IF(Q10="Probabilidad",(I10-(+I10*T10)),IF(Q10="Impacto",I10,"")),"")</f>
        <v>0.24</v>
      </c>
      <c r="Y10" s="15" t="str">
        <f>IFERROR(IF(X10="","",IF(X10&lt;=0.2,"Muy Baja",IF(X10&lt;=0.4,"Baja",IF(X10&lt;=0.6,"Media",IF(X10&lt;=0.8,"Alta","Muy Alta"))))),"")</f>
        <v>Baja</v>
      </c>
      <c r="Z10" s="16">
        <f>+X10</f>
        <v>0.24</v>
      </c>
      <c r="AA10" s="15" t="str">
        <f>IFERROR(IF(AB10="","",IF(AB10&lt;=0.2,"Leve",IF(AB10&lt;=0.4,"Menor",IF(AB10&lt;=0.6,"Moderado",IF(AB10&lt;=0.8,"Mayor","Catastrófico"))))),"")</f>
        <v>Moderado</v>
      </c>
      <c r="AB10" s="16">
        <f>IFERROR(IF(Q10="Impacto",(M10-(+M10*T10)),IF(Q10="Probabilidad",M10,"")),"")</f>
        <v>0.6</v>
      </c>
      <c r="AC10" s="17" t="str">
        <f>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Moderado</v>
      </c>
      <c r="AD10" s="18" t="s">
        <v>69</v>
      </c>
      <c r="AE10" s="19" t="s">
        <v>340</v>
      </c>
      <c r="AF10" s="19" t="s">
        <v>341</v>
      </c>
      <c r="AG10" s="20" t="s">
        <v>113</v>
      </c>
      <c r="AH10" s="20">
        <v>45291</v>
      </c>
      <c r="AI10" s="19" t="s">
        <v>59</v>
      </c>
      <c r="AJ10" s="21" t="s">
        <v>60</v>
      </c>
      <c r="AK10" s="22"/>
      <c r="AL10" s="22"/>
      <c r="AM10" s="22"/>
      <c r="AN10" s="22"/>
      <c r="AO10" s="22"/>
      <c r="AP10" s="22"/>
      <c r="AQ10" s="22"/>
      <c r="AR10" s="22"/>
      <c r="AS10" s="22"/>
      <c r="AT10" s="22"/>
      <c r="AU10" s="22"/>
      <c r="AV10" s="22"/>
      <c r="AW10" s="22"/>
      <c r="AX10" s="22"/>
      <c r="AY10" s="22"/>
      <c r="AZ10" s="22"/>
      <c r="BA10" s="22"/>
      <c r="BB10" s="22"/>
      <c r="BC10" s="22"/>
      <c r="BD10" s="22"/>
      <c r="BE10" s="22"/>
      <c r="BF10" s="22"/>
      <c r="BG10" s="22"/>
      <c r="BH10" s="22"/>
      <c r="BI10" s="22"/>
      <c r="BJ10" s="22"/>
      <c r="BK10" s="22"/>
      <c r="BL10" s="22"/>
      <c r="BM10" s="22"/>
      <c r="BN10" s="22"/>
      <c r="BO10" s="22"/>
      <c r="BP10" s="22"/>
    </row>
    <row r="11" spans="1:68" ht="151.5" customHeight="1" x14ac:dyDescent="0.3">
      <c r="A11" s="81"/>
      <c r="B11" s="84"/>
      <c r="C11" s="84"/>
      <c r="D11" s="84"/>
      <c r="E11" s="87"/>
      <c r="F11" s="84"/>
      <c r="G11" s="90"/>
      <c r="H11" s="93"/>
      <c r="I11" s="78"/>
      <c r="J11" s="96"/>
      <c r="K11" s="78">
        <f ca="1">IF(NOT(ISERROR(MATCH(J11,_xlfn.ANCHORARRAY(E22),0))),I24&amp;"Por favor no seleccionar los criterios de impacto",J11)</f>
        <v>0</v>
      </c>
      <c r="L11" s="93"/>
      <c r="M11" s="78"/>
      <c r="N11" s="75"/>
      <c r="O11" s="9">
        <v>2</v>
      </c>
      <c r="P11" s="31" t="s">
        <v>342</v>
      </c>
      <c r="Q11" s="11" t="str">
        <f>IF(OR(R11="Preventivo",R11="Detectivo"),"Probabilidad",IF(R11="Correctivo","Impacto",""))</f>
        <v>Probabilidad</v>
      </c>
      <c r="R11" s="12" t="s">
        <v>52</v>
      </c>
      <c r="S11" s="12" t="s">
        <v>53</v>
      </c>
      <c r="T11" s="13" t="str">
        <f t="shared" ref="T11:T15" si="0">IF(AND(R11="Preventivo",S11="Automático"),"50%",IF(AND(R11="Preventivo",S11="Manual"),"40%",IF(AND(R11="Detectivo",S11="Automático"),"40%",IF(AND(R11="Detectivo",S11="Manual"),"30%",IF(AND(R11="Correctivo",S11="Automático"),"35%",IF(AND(R11="Correctivo",S11="Manual"),"25%",""))))))</f>
        <v>40%</v>
      </c>
      <c r="U11" s="12" t="s">
        <v>54</v>
      </c>
      <c r="V11" s="12" t="s">
        <v>55</v>
      </c>
      <c r="W11" s="12" t="s">
        <v>56</v>
      </c>
      <c r="X11" s="14">
        <f>IFERROR(IF(AND(Q10="Probabilidad",Q11="Probabilidad"),(Z10-(+Z10*T11)),IF(Q11="Probabilidad",(I10-(+I10*T11)),IF(Q11="Impacto",Z10,""))),"")</f>
        <v>0.14399999999999999</v>
      </c>
      <c r="Y11" s="15" t="str">
        <f t="shared" ref="Y11:Y69" si="1">IFERROR(IF(X11="","",IF(X11&lt;=0.2,"Muy Baja",IF(X11&lt;=0.4,"Baja",IF(X11&lt;=0.6,"Media",IF(X11&lt;=0.8,"Alta","Muy Alta"))))),"")</f>
        <v>Muy Baja</v>
      </c>
      <c r="Z11" s="16">
        <f t="shared" ref="Z11:Z15" si="2">+X11</f>
        <v>0.14399999999999999</v>
      </c>
      <c r="AA11" s="15" t="str">
        <f t="shared" ref="AA11:AA69" si="3">IFERROR(IF(AB11="","",IF(AB11&lt;=0.2,"Leve",IF(AB11&lt;=0.4,"Menor",IF(AB11&lt;=0.6,"Moderado",IF(AB11&lt;=0.8,"Mayor","Catastrófico"))))),"")</f>
        <v>Moderado</v>
      </c>
      <c r="AB11" s="16">
        <f>IFERROR(IF(AND(Q10="Impacto",Q11="Impacto"),(AB10-(+AB10*T11)),IF(Q11="Impacto",($M$10-(+$M$10*T11)),IF(Q11="Probabilidad",AB10,""))),"")</f>
        <v>0.6</v>
      </c>
      <c r="AC11" s="17" t="str">
        <f t="shared" ref="AC11:AC15" si="4">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Moderado</v>
      </c>
      <c r="AD11" s="18" t="s">
        <v>69</v>
      </c>
      <c r="AE11" s="32" t="s">
        <v>343</v>
      </c>
      <c r="AF11" s="19" t="s">
        <v>341</v>
      </c>
      <c r="AG11" s="20">
        <v>45078</v>
      </c>
      <c r="AH11" s="20">
        <v>45291</v>
      </c>
      <c r="AI11" s="19" t="s">
        <v>59</v>
      </c>
      <c r="AJ11" s="21" t="s">
        <v>60</v>
      </c>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row>
    <row r="12" spans="1:68" ht="151.5" customHeight="1" x14ac:dyDescent="0.3">
      <c r="A12" s="81"/>
      <c r="B12" s="84"/>
      <c r="C12" s="84"/>
      <c r="D12" s="84"/>
      <c r="E12" s="87"/>
      <c r="F12" s="84"/>
      <c r="G12" s="90"/>
      <c r="H12" s="93"/>
      <c r="I12" s="78"/>
      <c r="J12" s="96"/>
      <c r="K12" s="78">
        <f ca="1">IF(NOT(ISERROR(MATCH(J12,_xlfn.ANCHORARRAY(E23),0))),I25&amp;"Por favor no seleccionar los criterios de impacto",J12)</f>
        <v>0</v>
      </c>
      <c r="L12" s="93"/>
      <c r="M12" s="78"/>
      <c r="N12" s="75"/>
      <c r="O12" s="9">
        <v>3</v>
      </c>
      <c r="P12" s="33" t="s">
        <v>344</v>
      </c>
      <c r="Q12" s="11" t="str">
        <f>IF(OR(R12="Preventivo",R12="Detectivo"),"Probabilidad",IF(R12="Correctivo","Impacto",""))</f>
        <v>Probabilidad</v>
      </c>
      <c r="R12" s="12" t="s">
        <v>52</v>
      </c>
      <c r="S12" s="12" t="s">
        <v>53</v>
      </c>
      <c r="T12" s="13" t="str">
        <f t="shared" si="0"/>
        <v>40%</v>
      </c>
      <c r="U12" s="12" t="s">
        <v>54</v>
      </c>
      <c r="V12" s="12" t="s">
        <v>55</v>
      </c>
      <c r="W12" s="12" t="s">
        <v>56</v>
      </c>
      <c r="X12" s="14">
        <f>IFERROR(IF(AND(Q11="Probabilidad",Q12="Probabilidad"),(Z11-(+Z11*T12)),IF(AND(Q11="Impacto",Q12="Probabilidad"),(Z10-(+Z10*T12)),IF(Q12="Impacto",Z11,""))),"")</f>
        <v>8.6399999999999991E-2</v>
      </c>
      <c r="Y12" s="15" t="str">
        <f t="shared" si="1"/>
        <v>Muy Baja</v>
      </c>
      <c r="Z12" s="16">
        <f t="shared" si="2"/>
        <v>8.6399999999999991E-2</v>
      </c>
      <c r="AA12" s="15" t="str">
        <f t="shared" si="3"/>
        <v>Moderado</v>
      </c>
      <c r="AB12" s="16">
        <f>IFERROR(IF(AND(Q11="Impacto",Q12="Impacto"),(AB11-(+AB11*T12)),IF(AND(Q11="Probabilidad",Q12="Impacto"),(AB10-(+AB10*T12)),IF(Q12="Probabilidad",AB11,""))),"")</f>
        <v>0.6</v>
      </c>
      <c r="AC12" s="17" t="str">
        <f t="shared" si="4"/>
        <v>Moderado</v>
      </c>
      <c r="AD12" s="18" t="s">
        <v>69</v>
      </c>
      <c r="AE12" s="19" t="s">
        <v>345</v>
      </c>
      <c r="AF12" s="19" t="s">
        <v>341</v>
      </c>
      <c r="AG12" s="20">
        <v>45078</v>
      </c>
      <c r="AH12" s="20">
        <v>45291</v>
      </c>
      <c r="AI12" s="19" t="s">
        <v>59</v>
      </c>
      <c r="AJ12" s="21" t="s">
        <v>60</v>
      </c>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row>
    <row r="13" spans="1:68" ht="151.5" customHeight="1" x14ac:dyDescent="0.3">
      <c r="A13" s="81"/>
      <c r="B13" s="84"/>
      <c r="C13" s="84"/>
      <c r="D13" s="84"/>
      <c r="E13" s="87"/>
      <c r="F13" s="84"/>
      <c r="G13" s="90"/>
      <c r="H13" s="93"/>
      <c r="I13" s="78"/>
      <c r="J13" s="96"/>
      <c r="K13" s="78">
        <f ca="1">IF(NOT(ISERROR(MATCH(J13,_xlfn.ANCHORARRAY(E24),0))),I26&amp;"Por favor no seleccionar los criterios de impacto",J13)</f>
        <v>0</v>
      </c>
      <c r="L13" s="93"/>
      <c r="M13" s="78"/>
      <c r="N13" s="75"/>
      <c r="O13" s="9">
        <v>4</v>
      </c>
      <c r="P13" s="34" t="s">
        <v>346</v>
      </c>
      <c r="Q13" s="11" t="str">
        <f t="shared" ref="Q13:Q15" si="5">IF(OR(R13="Preventivo",R13="Detectivo"),"Probabilidad",IF(R13="Correctivo","Impacto",""))</f>
        <v>Probabilidad</v>
      </c>
      <c r="R13" s="12" t="s">
        <v>52</v>
      </c>
      <c r="S13" s="12" t="s">
        <v>53</v>
      </c>
      <c r="T13" s="13" t="str">
        <f t="shared" si="0"/>
        <v>40%</v>
      </c>
      <c r="U13" s="12" t="s">
        <v>54</v>
      </c>
      <c r="V13" s="12" t="s">
        <v>55</v>
      </c>
      <c r="W13" s="12" t="s">
        <v>56</v>
      </c>
      <c r="X13" s="14">
        <f t="shared" ref="X13:X15" si="6">IFERROR(IF(AND(Q12="Probabilidad",Q13="Probabilidad"),(Z12-(+Z12*T13)),IF(AND(Q12="Impacto",Q13="Probabilidad"),(Z11-(+Z11*T13)),IF(Q13="Impacto",Z12,""))),"")</f>
        <v>5.183999999999999E-2</v>
      </c>
      <c r="Y13" s="15" t="str">
        <f t="shared" si="1"/>
        <v>Muy Baja</v>
      </c>
      <c r="Z13" s="16">
        <f t="shared" si="2"/>
        <v>5.183999999999999E-2</v>
      </c>
      <c r="AA13" s="15" t="str">
        <f t="shared" si="3"/>
        <v>Moderado</v>
      </c>
      <c r="AB13" s="16">
        <f t="shared" ref="AB13:AB15" si="7">IFERROR(IF(AND(Q12="Impacto",Q13="Impacto"),(AB12-(+AB12*T13)),IF(AND(Q12="Probabilidad",Q13="Impacto"),(AB11-(+AB11*T13)),IF(Q13="Probabilidad",AB12,""))),"")</f>
        <v>0.6</v>
      </c>
      <c r="AC13" s="17" t="str">
        <f>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Moderado</v>
      </c>
      <c r="AD13" s="18" t="s">
        <v>69</v>
      </c>
      <c r="AE13" s="19" t="s">
        <v>347</v>
      </c>
      <c r="AF13" s="19" t="s">
        <v>341</v>
      </c>
      <c r="AG13" s="24">
        <v>45105</v>
      </c>
      <c r="AH13" s="20">
        <v>45291</v>
      </c>
      <c r="AI13" s="19" t="s">
        <v>59</v>
      </c>
      <c r="AJ13" s="21" t="s">
        <v>60</v>
      </c>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row>
    <row r="14" spans="1:68" ht="151.5" customHeight="1" x14ac:dyDescent="0.3">
      <c r="A14" s="81"/>
      <c r="B14" s="84"/>
      <c r="C14" s="84"/>
      <c r="D14" s="84"/>
      <c r="E14" s="87"/>
      <c r="F14" s="84"/>
      <c r="G14" s="90"/>
      <c r="H14" s="93"/>
      <c r="I14" s="78"/>
      <c r="J14" s="96"/>
      <c r="K14" s="78">
        <f ca="1">IF(NOT(ISERROR(MATCH(J14,_xlfn.ANCHORARRAY(E25),0))),I27&amp;"Por favor no seleccionar los criterios de impacto",J14)</f>
        <v>0</v>
      </c>
      <c r="L14" s="93"/>
      <c r="M14" s="78"/>
      <c r="N14" s="75"/>
      <c r="O14" s="9">
        <v>5</v>
      </c>
      <c r="P14" s="10" t="s">
        <v>348</v>
      </c>
      <c r="Q14" s="11" t="str">
        <f t="shared" si="5"/>
        <v>Probabilidad</v>
      </c>
      <c r="R14" s="12" t="s">
        <v>52</v>
      </c>
      <c r="S14" s="12" t="s">
        <v>53</v>
      </c>
      <c r="T14" s="13" t="str">
        <f t="shared" si="0"/>
        <v>40%</v>
      </c>
      <c r="U14" s="12" t="s">
        <v>145</v>
      </c>
      <c r="V14" s="12" t="s">
        <v>55</v>
      </c>
      <c r="W14" s="12" t="s">
        <v>56</v>
      </c>
      <c r="X14" s="14">
        <f t="shared" si="6"/>
        <v>3.1103999999999993E-2</v>
      </c>
      <c r="Y14" s="15" t="str">
        <f t="shared" si="1"/>
        <v>Muy Baja</v>
      </c>
      <c r="Z14" s="16">
        <f t="shared" si="2"/>
        <v>3.1103999999999993E-2</v>
      </c>
      <c r="AA14" s="15" t="str">
        <f t="shared" si="3"/>
        <v>Moderado</v>
      </c>
      <c r="AB14" s="16">
        <f t="shared" si="7"/>
        <v>0.6</v>
      </c>
      <c r="AC14" s="17" t="str">
        <f t="shared" si="4"/>
        <v>Moderado</v>
      </c>
      <c r="AD14" s="18" t="s">
        <v>69</v>
      </c>
      <c r="AE14" s="19" t="s">
        <v>349</v>
      </c>
      <c r="AF14" s="19" t="s">
        <v>341</v>
      </c>
      <c r="AG14" s="20" t="s">
        <v>63</v>
      </c>
      <c r="AH14" s="20">
        <v>45291</v>
      </c>
      <c r="AI14" s="19" t="s">
        <v>59</v>
      </c>
      <c r="AJ14" s="21" t="s">
        <v>60</v>
      </c>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row>
    <row r="15" spans="1:68" ht="151.5" customHeight="1" x14ac:dyDescent="0.3">
      <c r="A15" s="82"/>
      <c r="B15" s="85"/>
      <c r="C15" s="85"/>
      <c r="D15" s="85"/>
      <c r="E15" s="88"/>
      <c r="F15" s="85"/>
      <c r="G15" s="91"/>
      <c r="H15" s="94"/>
      <c r="I15" s="79"/>
      <c r="J15" s="97"/>
      <c r="K15" s="79">
        <f ca="1">IF(NOT(ISERROR(MATCH(J15,_xlfn.ANCHORARRAY(E26),0))),I28&amp;"Por favor no seleccionar los criterios de impacto",J15)</f>
        <v>0</v>
      </c>
      <c r="L15" s="94"/>
      <c r="M15" s="79"/>
      <c r="N15" s="76"/>
      <c r="O15" s="9">
        <v>6</v>
      </c>
      <c r="P15" s="10"/>
      <c r="Q15" s="11" t="str">
        <f t="shared" si="5"/>
        <v/>
      </c>
      <c r="R15" s="12"/>
      <c r="S15" s="12"/>
      <c r="T15" s="13" t="str">
        <f t="shared" si="0"/>
        <v/>
      </c>
      <c r="U15" s="12"/>
      <c r="V15" s="12"/>
      <c r="W15" s="12"/>
      <c r="X15" s="14" t="str">
        <f t="shared" si="6"/>
        <v/>
      </c>
      <c r="Y15" s="15" t="str">
        <f t="shared" si="1"/>
        <v/>
      </c>
      <c r="Z15" s="16" t="str">
        <f t="shared" si="2"/>
        <v/>
      </c>
      <c r="AA15" s="15" t="str">
        <f t="shared" si="3"/>
        <v/>
      </c>
      <c r="AB15" s="16" t="str">
        <f t="shared" si="7"/>
        <v/>
      </c>
      <c r="AC15" s="17" t="str">
        <f t="shared" si="4"/>
        <v/>
      </c>
      <c r="AD15" s="18"/>
      <c r="AE15" s="19"/>
      <c r="AF15" s="21"/>
      <c r="AG15" s="20"/>
      <c r="AH15" s="24"/>
      <c r="AI15" s="19"/>
      <c r="AJ15" s="2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row>
    <row r="16" spans="1:68" ht="151.5" customHeight="1" x14ac:dyDescent="0.3">
      <c r="A16" s="80">
        <v>2</v>
      </c>
      <c r="B16" s="83" t="s">
        <v>45</v>
      </c>
      <c r="C16" s="83" t="s">
        <v>350</v>
      </c>
      <c r="D16" s="83" t="s">
        <v>351</v>
      </c>
      <c r="E16" s="86" t="s">
        <v>352</v>
      </c>
      <c r="F16" s="83" t="s">
        <v>49</v>
      </c>
      <c r="G16" s="89">
        <v>276</v>
      </c>
      <c r="H16" s="92" t="str">
        <f>IF(G16&lt;=0,"",IF(G16&lt;=2,"Muy Baja",IF(G16&lt;=24,"Baja",IF(G16&lt;=500,"Media",IF(G16&lt;=5000,"Alta","Muy Alta")))))</f>
        <v>Media</v>
      </c>
      <c r="I16" s="77">
        <f>IF(H16="","",IF(H16="Muy Baja",0.2,IF(H16="Baja",0.4,IF(H16="Media",0.6,IF(H16="Alta",0.8,IF(H16="Muy Alta",1,))))))</f>
        <v>0.6</v>
      </c>
      <c r="J16" s="95" t="s">
        <v>50</v>
      </c>
      <c r="K16" s="77" t="str">
        <f>IF(NOT(ISERROR(MATCH(J16,'[16]Tabla Impacto'!$B$221:$B$223,0))),'[16]Tabla Impacto'!$F$223&amp;"Por favor no seleccionar los criterios de impacto(Afectación Económica o presupuestal y Pérdida Reputacional)",J16)</f>
        <v xml:space="preserve">     El riesgo afecta la imagen de la entidad con algunos usuarios de relevancia frente al logro de los objetivos</v>
      </c>
      <c r="L16" s="92" t="str">
        <f>IF(OR(K16='[16]Tabla Impacto'!$C$11,K16='[16]Tabla Impacto'!$D$11),"Leve",IF(OR(K16='[16]Tabla Impacto'!$C$12,K16='[16]Tabla Impacto'!$D$12),"Menor",IF(OR(K16='[16]Tabla Impacto'!$C$13,K16='[16]Tabla Impacto'!$D$13),"Moderado",IF(OR(K16='[16]Tabla Impacto'!$C$14,K16='[16]Tabla Impacto'!$D$14),"Mayor",IF(OR(K16='[16]Tabla Impacto'!$C$15,K16='[16]Tabla Impacto'!$D$15),"Catastrófico","")))))</f>
        <v>Moderado</v>
      </c>
      <c r="M16" s="77">
        <f>IF(L16="","",IF(L16="Leve",0.2,IF(L16="Menor",0.4,IF(L16="Moderado",0.6,IF(L16="Mayor",0.8,IF(L16="Catastrófico",1,))))))</f>
        <v>0.6</v>
      </c>
      <c r="N16" s="74" t="str">
        <f>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Moderado</v>
      </c>
      <c r="O16" s="9">
        <v>1</v>
      </c>
      <c r="P16" s="34" t="s">
        <v>353</v>
      </c>
      <c r="Q16" s="11" t="str">
        <f>IF(OR(R16="Preventivo",R16="Detectivo"),"Probabilidad",IF(R16="Correctivo","Impacto",""))</f>
        <v>Probabilidad</v>
      </c>
      <c r="R16" s="12" t="s">
        <v>52</v>
      </c>
      <c r="S16" s="12" t="s">
        <v>53</v>
      </c>
      <c r="T16" s="13" t="str">
        <f>IF(AND(R16="Preventivo",S16="Automático"),"50%",IF(AND(R16="Preventivo",S16="Manual"),"40%",IF(AND(R16="Detectivo",S16="Automático"),"40%",IF(AND(R16="Detectivo",S16="Manual"),"30%",IF(AND(R16="Correctivo",S16="Automático"),"35%",IF(AND(R16="Correctivo",S16="Manual"),"25%",""))))))</f>
        <v>40%</v>
      </c>
      <c r="U16" s="12" t="s">
        <v>54</v>
      </c>
      <c r="V16" s="12" t="s">
        <v>55</v>
      </c>
      <c r="W16" s="12" t="s">
        <v>56</v>
      </c>
      <c r="X16" s="14">
        <f>IFERROR(IF(Q16="Probabilidad",(I16-(+I16*T16)),IF(Q16="Impacto",I16,"")),"")</f>
        <v>0.36</v>
      </c>
      <c r="Y16" s="15" t="str">
        <f>IFERROR(IF(X16="","",IF(X16&lt;=0.2,"Muy Baja",IF(X16&lt;=0.4,"Baja",IF(X16&lt;=0.6,"Media",IF(X16&lt;=0.8,"Alta","Muy Alta"))))),"")</f>
        <v>Baja</v>
      </c>
      <c r="Z16" s="16">
        <f>+X16</f>
        <v>0.36</v>
      </c>
      <c r="AA16" s="15" t="str">
        <f>IFERROR(IF(AB16="","",IF(AB16&lt;=0.2,"Leve",IF(AB16&lt;=0.4,"Menor",IF(AB16&lt;=0.6,"Moderado",IF(AB16&lt;=0.8,"Mayor","Catastrófico"))))),"")</f>
        <v>Moderado</v>
      </c>
      <c r="AB16" s="16">
        <f>IFERROR(IF(Q16="Impacto",(M16-(+M16*T16)),IF(Q16="Probabilidad",M16,"")),"")</f>
        <v>0.6</v>
      </c>
      <c r="AC16" s="17" t="str">
        <f>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Moderado</v>
      </c>
      <c r="AD16" s="18" t="s">
        <v>69</v>
      </c>
      <c r="AE16" s="19" t="s">
        <v>354</v>
      </c>
      <c r="AF16" s="19" t="s">
        <v>341</v>
      </c>
      <c r="AG16" s="20" t="s">
        <v>63</v>
      </c>
      <c r="AH16" s="20">
        <v>45291</v>
      </c>
      <c r="AI16" s="19" t="s">
        <v>59</v>
      </c>
      <c r="AJ16" s="21" t="s">
        <v>60</v>
      </c>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row>
    <row r="17" spans="1:68" ht="151.5" customHeight="1" x14ac:dyDescent="0.3">
      <c r="A17" s="81"/>
      <c r="B17" s="84"/>
      <c r="C17" s="84"/>
      <c r="D17" s="84"/>
      <c r="E17" s="87"/>
      <c r="F17" s="84"/>
      <c r="G17" s="90"/>
      <c r="H17" s="93"/>
      <c r="I17" s="78"/>
      <c r="J17" s="96"/>
      <c r="K17" s="78">
        <f ca="1">IF(NOT(ISERROR(MATCH(J17,_xlfn.ANCHORARRAY(E28),0))),I30&amp;"Por favor no seleccionar los criterios de impacto",J17)</f>
        <v>0</v>
      </c>
      <c r="L17" s="93"/>
      <c r="M17" s="78"/>
      <c r="N17" s="75"/>
      <c r="O17" s="9">
        <v>2</v>
      </c>
      <c r="P17" s="34" t="s">
        <v>355</v>
      </c>
      <c r="Q17" s="11" t="str">
        <f>IF(OR(R17="Preventivo",R17="Detectivo"),"Probabilidad",IF(R17="Correctivo","Impacto",""))</f>
        <v>Probabilidad</v>
      </c>
      <c r="R17" s="12" t="s">
        <v>84</v>
      </c>
      <c r="S17" s="12" t="s">
        <v>53</v>
      </c>
      <c r="T17" s="13" t="str">
        <f t="shared" ref="T17:T21" si="8">IF(AND(R17="Preventivo",S17="Automático"),"50%",IF(AND(R17="Preventivo",S17="Manual"),"40%",IF(AND(R17="Detectivo",S17="Automático"),"40%",IF(AND(R17="Detectivo",S17="Manual"),"30%",IF(AND(R17="Correctivo",S17="Automático"),"35%",IF(AND(R17="Correctivo",S17="Manual"),"25%",""))))))</f>
        <v>30%</v>
      </c>
      <c r="U17" s="12" t="s">
        <v>54</v>
      </c>
      <c r="V17" s="12" t="s">
        <v>55</v>
      </c>
      <c r="W17" s="12" t="s">
        <v>56</v>
      </c>
      <c r="X17" s="14">
        <f>IFERROR(IF(AND(Q16="Probabilidad",Q17="Probabilidad"),(Z16-(+Z16*T17)),IF(Q17="Probabilidad",(I16-(+I16*T17)),IF(Q17="Impacto",Z16,""))),"")</f>
        <v>0.252</v>
      </c>
      <c r="Y17" s="15" t="str">
        <f t="shared" si="1"/>
        <v>Baja</v>
      </c>
      <c r="Z17" s="16">
        <f t="shared" ref="Z17:Z21" si="9">+X17</f>
        <v>0.252</v>
      </c>
      <c r="AA17" s="15" t="str">
        <f t="shared" si="3"/>
        <v>Moderado</v>
      </c>
      <c r="AB17" s="16">
        <f>IFERROR(IF(AND(Q16="Impacto",Q17="Impacto"),(AB10-(+AB10*T17)),IF(Q17="Impacto",($M$16-(+$M$16*T17)),IF(Q17="Probabilidad",AB10,""))),"")</f>
        <v>0.6</v>
      </c>
      <c r="AC17" s="17" t="str">
        <f t="shared" ref="AC17:AC18" si="10">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Moderado</v>
      </c>
      <c r="AD17" s="18" t="s">
        <v>69</v>
      </c>
      <c r="AE17" s="19" t="s">
        <v>356</v>
      </c>
      <c r="AF17" s="19" t="s">
        <v>341</v>
      </c>
      <c r="AG17" s="20" t="s">
        <v>113</v>
      </c>
      <c r="AH17" s="20">
        <v>45291</v>
      </c>
      <c r="AI17" s="19" t="s">
        <v>59</v>
      </c>
      <c r="AJ17" s="21" t="s">
        <v>60</v>
      </c>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row>
    <row r="18" spans="1:68" ht="151.5" customHeight="1" x14ac:dyDescent="0.3">
      <c r="A18" s="81"/>
      <c r="B18" s="84"/>
      <c r="C18" s="84"/>
      <c r="D18" s="84"/>
      <c r="E18" s="87"/>
      <c r="F18" s="84"/>
      <c r="G18" s="90"/>
      <c r="H18" s="93"/>
      <c r="I18" s="78"/>
      <c r="J18" s="96"/>
      <c r="K18" s="78">
        <f ca="1">IF(NOT(ISERROR(MATCH(J18,_xlfn.ANCHORARRAY(E29),0))),I31&amp;"Por favor no seleccionar los criterios de impacto",J18)</f>
        <v>0</v>
      </c>
      <c r="L18" s="93"/>
      <c r="M18" s="78"/>
      <c r="N18" s="75"/>
      <c r="O18" s="9">
        <v>3</v>
      </c>
      <c r="P18" s="10" t="s">
        <v>357</v>
      </c>
      <c r="Q18" s="11" t="str">
        <f>IF(OR(R18="Preventivo",R18="Detectivo"),"Probabilidad",IF(R18="Correctivo","Impacto",""))</f>
        <v>Impacto</v>
      </c>
      <c r="R18" s="12" t="s">
        <v>274</v>
      </c>
      <c r="S18" s="12" t="s">
        <v>122</v>
      </c>
      <c r="T18" s="13" t="str">
        <f t="shared" si="8"/>
        <v>35%</v>
      </c>
      <c r="U18" s="12" t="s">
        <v>54</v>
      </c>
      <c r="V18" s="12" t="s">
        <v>55</v>
      </c>
      <c r="W18" s="12" t="s">
        <v>56</v>
      </c>
      <c r="X18" s="14">
        <f>IFERROR(IF(AND(Q17="Probabilidad",Q18="Probabilidad"),(Z17-(+Z17*T18)),IF(AND(Q17="Impacto",Q18="Probabilidad"),(Z16-(+Z16*T18)),IF(Q18="Impacto",Z17,""))),"")</f>
        <v>0.252</v>
      </c>
      <c r="Y18" s="15" t="str">
        <f t="shared" si="1"/>
        <v>Baja</v>
      </c>
      <c r="Z18" s="16">
        <f t="shared" si="9"/>
        <v>0.252</v>
      </c>
      <c r="AA18" s="15" t="str">
        <f t="shared" si="3"/>
        <v>Menor</v>
      </c>
      <c r="AB18" s="16">
        <f>IFERROR(IF(AND(Q17="Impacto",Q18="Impacto"),(AB17-(+AB17*T18)),IF(AND(Q17="Probabilidad",Q18="Impacto"),(AB16-(+AB16*T18)),IF(Q18="Probabilidad",AB17,""))),"")</f>
        <v>0.39</v>
      </c>
      <c r="AC18" s="17" t="str">
        <f t="shared" si="10"/>
        <v>Moderado</v>
      </c>
      <c r="AD18" s="18" t="s">
        <v>69</v>
      </c>
      <c r="AE18" s="19" t="s">
        <v>358</v>
      </c>
      <c r="AF18" s="19" t="s">
        <v>341</v>
      </c>
      <c r="AG18" s="20" t="s">
        <v>63</v>
      </c>
      <c r="AH18" s="20">
        <v>45291</v>
      </c>
      <c r="AI18" s="19" t="s">
        <v>59</v>
      </c>
      <c r="AJ18" s="21" t="s">
        <v>60</v>
      </c>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row>
    <row r="19" spans="1:68" ht="151.5" customHeight="1" x14ac:dyDescent="0.3">
      <c r="A19" s="81"/>
      <c r="B19" s="84"/>
      <c r="C19" s="84"/>
      <c r="D19" s="84"/>
      <c r="E19" s="87"/>
      <c r="F19" s="84"/>
      <c r="G19" s="90"/>
      <c r="H19" s="93"/>
      <c r="I19" s="78"/>
      <c r="J19" s="96"/>
      <c r="K19" s="78">
        <f ca="1">IF(NOT(ISERROR(MATCH(J19,_xlfn.ANCHORARRAY(E30),0))),I32&amp;"Por favor no seleccionar los criterios de impacto",J19)</f>
        <v>0</v>
      </c>
      <c r="L19" s="93"/>
      <c r="M19" s="78"/>
      <c r="N19" s="75"/>
      <c r="O19" s="9">
        <v>4</v>
      </c>
      <c r="P19" s="26"/>
      <c r="Q19" s="11" t="str">
        <f t="shared" ref="Q19:Q21" si="11">IF(OR(R19="Preventivo",R19="Detectivo"),"Probabilidad",IF(R19="Correctivo","Impacto",""))</f>
        <v/>
      </c>
      <c r="R19" s="12"/>
      <c r="S19" s="12"/>
      <c r="T19" s="13" t="str">
        <f t="shared" si="8"/>
        <v/>
      </c>
      <c r="U19" s="12"/>
      <c r="V19" s="12"/>
      <c r="W19" s="12"/>
      <c r="X19" s="14" t="str">
        <f t="shared" ref="X19:X21" si="12">IFERROR(IF(AND(Q18="Probabilidad",Q19="Probabilidad"),(Z18-(+Z18*T19)),IF(AND(Q18="Impacto",Q19="Probabilidad"),(Z17-(+Z17*T19)),IF(Q19="Impacto",Z18,""))),"")</f>
        <v/>
      </c>
      <c r="Y19" s="15" t="str">
        <f t="shared" si="1"/>
        <v/>
      </c>
      <c r="Z19" s="16" t="str">
        <f t="shared" si="9"/>
        <v/>
      </c>
      <c r="AA19" s="15" t="str">
        <f t="shared" si="3"/>
        <v/>
      </c>
      <c r="AB19" s="16" t="str">
        <f t="shared" ref="AB19:AB21" si="13">IFERROR(IF(AND(Q18="Impacto",Q19="Impacto"),(AB18-(+AB18*T19)),IF(AND(Q18="Probabilidad",Q19="Impacto"),(AB17-(+AB17*T19)),IF(Q19="Probabilidad",AB18,""))),"")</f>
        <v/>
      </c>
      <c r="AC19" s="17"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18"/>
      <c r="AE19" s="19"/>
      <c r="AF19" s="21"/>
      <c r="AG19" s="20"/>
      <c r="AH19" s="24"/>
      <c r="AI19" s="19"/>
      <c r="AJ19" s="2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row>
    <row r="20" spans="1:68" ht="151.5" customHeight="1" x14ac:dyDescent="0.3">
      <c r="A20" s="81"/>
      <c r="B20" s="84"/>
      <c r="C20" s="84"/>
      <c r="D20" s="84"/>
      <c r="E20" s="87"/>
      <c r="F20" s="84"/>
      <c r="G20" s="90"/>
      <c r="H20" s="93"/>
      <c r="I20" s="78"/>
      <c r="J20" s="96"/>
      <c r="K20" s="78">
        <f ca="1">IF(NOT(ISERROR(MATCH(J20,_xlfn.ANCHORARRAY(E31),0))),I33&amp;"Por favor no seleccionar los criterios de impacto",J20)</f>
        <v>0</v>
      </c>
      <c r="L20" s="93"/>
      <c r="M20" s="78"/>
      <c r="N20" s="75"/>
      <c r="O20" s="9">
        <v>5</v>
      </c>
      <c r="P20" s="10"/>
      <c r="Q20" s="11" t="str">
        <f t="shared" si="11"/>
        <v/>
      </c>
      <c r="R20" s="12"/>
      <c r="S20" s="12"/>
      <c r="T20" s="13" t="str">
        <f t="shared" si="8"/>
        <v/>
      </c>
      <c r="U20" s="12"/>
      <c r="V20" s="12"/>
      <c r="W20" s="12"/>
      <c r="X20" s="14" t="str">
        <f t="shared" si="12"/>
        <v/>
      </c>
      <c r="Y20" s="15" t="str">
        <f t="shared" si="1"/>
        <v/>
      </c>
      <c r="Z20" s="16" t="str">
        <f t="shared" si="9"/>
        <v/>
      </c>
      <c r="AA20" s="15" t="str">
        <f t="shared" si="3"/>
        <v/>
      </c>
      <c r="AB20" s="16" t="str">
        <f t="shared" si="13"/>
        <v/>
      </c>
      <c r="AC20" s="17" t="str">
        <f t="shared" ref="AC20:AC21" si="14">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18"/>
      <c r="AE20" s="19"/>
      <c r="AF20" s="21"/>
      <c r="AG20" s="24"/>
      <c r="AH20" s="24"/>
      <c r="AI20" s="19"/>
      <c r="AJ20" s="2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row>
    <row r="21" spans="1:68" ht="151.5" customHeight="1" x14ac:dyDescent="0.3">
      <c r="A21" s="82"/>
      <c r="B21" s="85"/>
      <c r="C21" s="85"/>
      <c r="D21" s="85"/>
      <c r="E21" s="88"/>
      <c r="F21" s="85"/>
      <c r="G21" s="91"/>
      <c r="H21" s="94"/>
      <c r="I21" s="79"/>
      <c r="J21" s="97"/>
      <c r="K21" s="79">
        <f ca="1">IF(NOT(ISERROR(MATCH(J21,_xlfn.ANCHORARRAY(E32),0))),I34&amp;"Por favor no seleccionar los criterios de impacto",J21)</f>
        <v>0</v>
      </c>
      <c r="L21" s="94"/>
      <c r="M21" s="79"/>
      <c r="N21" s="76"/>
      <c r="O21" s="9">
        <v>6</v>
      </c>
      <c r="P21" s="10"/>
      <c r="Q21" s="11" t="str">
        <f t="shared" si="11"/>
        <v/>
      </c>
      <c r="R21" s="12"/>
      <c r="S21" s="12"/>
      <c r="T21" s="13" t="str">
        <f t="shared" si="8"/>
        <v/>
      </c>
      <c r="U21" s="12"/>
      <c r="V21" s="12"/>
      <c r="W21" s="12"/>
      <c r="X21" s="14" t="str">
        <f t="shared" si="12"/>
        <v/>
      </c>
      <c r="Y21" s="15" t="str">
        <f t="shared" si="1"/>
        <v/>
      </c>
      <c r="Z21" s="16" t="str">
        <f t="shared" si="9"/>
        <v/>
      </c>
      <c r="AA21" s="15" t="str">
        <f t="shared" si="3"/>
        <v/>
      </c>
      <c r="AB21" s="16" t="str">
        <f t="shared" si="13"/>
        <v/>
      </c>
      <c r="AC21" s="17" t="str">
        <f t="shared" si="14"/>
        <v/>
      </c>
      <c r="AD21" s="18"/>
      <c r="AE21" s="19"/>
      <c r="AF21" s="21"/>
      <c r="AG21" s="24"/>
      <c r="AH21" s="24"/>
      <c r="AI21" s="19"/>
      <c r="AJ21" s="2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row>
    <row r="22" spans="1:68" ht="151.5" customHeight="1" x14ac:dyDescent="0.3">
      <c r="A22" s="80">
        <v>3</v>
      </c>
      <c r="B22" s="83"/>
      <c r="C22" s="83"/>
      <c r="D22" s="83"/>
      <c r="E22" s="86"/>
      <c r="F22" s="83"/>
      <c r="G22" s="89"/>
      <c r="H22" s="92" t="str">
        <f>IF(G22&lt;=0,"",IF(G22&lt;=2,"Muy Baja",IF(G22&lt;=24,"Baja",IF(G22&lt;=500,"Media",IF(G22&lt;=5000,"Alta","Muy Alta")))))</f>
        <v/>
      </c>
      <c r="I22" s="77" t="str">
        <f>IF(H22="","",IF(H22="Muy Baja",0.2,IF(H22="Baja",0.4,IF(H22="Media",0.6,IF(H22="Alta",0.8,IF(H22="Muy Alta",1,))))))</f>
        <v/>
      </c>
      <c r="J22" s="95"/>
      <c r="K22" s="77">
        <f>IF(NOT(ISERROR(MATCH(J22,'[16]Tabla Impacto'!$B$221:$B$223,0))),'[16]Tabla Impacto'!$F$223&amp;"Por favor no seleccionar los criterios de impacto(Afectación Económica o presupuestal y Pérdida Reputacional)",J22)</f>
        <v>0</v>
      </c>
      <c r="L22" s="92" t="str">
        <f>IF(OR(K22='[16]Tabla Impacto'!$C$11,K22='[16]Tabla Impacto'!$D$11),"Leve",IF(OR(K22='[16]Tabla Impacto'!$C$12,K22='[16]Tabla Impacto'!$D$12),"Menor",IF(OR(K22='[16]Tabla Impacto'!$C$13,K22='[16]Tabla Impacto'!$D$13),"Moderado",IF(OR(K22='[16]Tabla Impacto'!$C$14,K22='[16]Tabla Impacto'!$D$14),"Mayor",IF(OR(K22='[16]Tabla Impacto'!$C$15,K22='[16]Tabla Impacto'!$D$15),"Catastrófico","")))))</f>
        <v/>
      </c>
      <c r="M22" s="77" t="str">
        <f>IF(L22="","",IF(L22="Leve",0.2,IF(L22="Menor",0.4,IF(L22="Moderado",0.6,IF(L22="Mayor",0.8,IF(L22="Catastrófico",1,))))))</f>
        <v/>
      </c>
      <c r="N22" s="74" t="str">
        <f>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
      </c>
      <c r="O22" s="9">
        <v>1</v>
      </c>
      <c r="P22" s="10"/>
      <c r="Q22" s="11" t="str">
        <f>IF(OR(R22="Preventivo",R22="Detectivo"),"Probabilidad",IF(R22="Correctivo","Impacto",""))</f>
        <v/>
      </c>
      <c r="R22" s="12"/>
      <c r="S22" s="12"/>
      <c r="T22" s="13" t="str">
        <f>IF(AND(R22="Preventivo",S22="Automático"),"50%",IF(AND(R22="Preventivo",S22="Manual"),"40%",IF(AND(R22="Detectivo",S22="Automático"),"40%",IF(AND(R22="Detectivo",S22="Manual"),"30%",IF(AND(R22="Correctivo",S22="Automático"),"35%",IF(AND(R22="Correctivo",S22="Manual"),"25%",""))))))</f>
        <v/>
      </c>
      <c r="U22" s="12"/>
      <c r="V22" s="12"/>
      <c r="W22" s="12"/>
      <c r="X22" s="14" t="str">
        <f>IFERROR(IF(Q22="Probabilidad",(I22-(+I22*T22)),IF(Q22="Impacto",I22,"")),"")</f>
        <v/>
      </c>
      <c r="Y22" s="15" t="str">
        <f>IFERROR(IF(X22="","",IF(X22&lt;=0.2,"Muy Baja",IF(X22&lt;=0.4,"Baja",IF(X22&lt;=0.6,"Media",IF(X22&lt;=0.8,"Alta","Muy Alta"))))),"")</f>
        <v/>
      </c>
      <c r="Z22" s="16" t="str">
        <f>+X22</f>
        <v/>
      </c>
      <c r="AA22" s="15" t="str">
        <f>IFERROR(IF(AB22="","",IF(AB22&lt;=0.2,"Leve",IF(AB22&lt;=0.4,"Menor",IF(AB22&lt;=0.6,"Moderado",IF(AB22&lt;=0.8,"Mayor","Catastrófico"))))),"")</f>
        <v/>
      </c>
      <c r="AB22" s="16" t="str">
        <f>IFERROR(IF(Q22="Impacto",(M22-(+M22*T22)),IF(Q22="Probabilidad",M22,"")),"")</f>
        <v/>
      </c>
      <c r="AC22" s="17" t="str">
        <f>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
      </c>
      <c r="AD22" s="18"/>
      <c r="AE22" s="19"/>
      <c r="AF22" s="21"/>
      <c r="AG22" s="24"/>
      <c r="AH22" s="24"/>
      <c r="AI22" s="19"/>
      <c r="AJ22" s="2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row>
    <row r="23" spans="1:68" ht="151.5" customHeight="1" x14ac:dyDescent="0.3">
      <c r="A23" s="81"/>
      <c r="B23" s="84"/>
      <c r="C23" s="84"/>
      <c r="D23" s="84"/>
      <c r="E23" s="87"/>
      <c r="F23" s="84"/>
      <c r="G23" s="90"/>
      <c r="H23" s="93"/>
      <c r="I23" s="78"/>
      <c r="J23" s="96"/>
      <c r="K23" s="78">
        <f t="shared" ref="K23:K27" ca="1" si="15">IF(NOT(ISERROR(MATCH(J23,_xlfn.ANCHORARRAY(E34),0))),I36&amp;"Por favor no seleccionar los criterios de impacto",J23)</f>
        <v>0</v>
      </c>
      <c r="L23" s="93"/>
      <c r="M23" s="78"/>
      <c r="N23" s="75"/>
      <c r="O23" s="9">
        <v>2</v>
      </c>
      <c r="P23" s="10"/>
      <c r="Q23" s="11" t="str">
        <f>IF(OR(R23="Preventivo",R23="Detectivo"),"Probabilidad",IF(R23="Correctivo","Impacto",""))</f>
        <v/>
      </c>
      <c r="R23" s="12"/>
      <c r="S23" s="12"/>
      <c r="T23" s="13" t="str">
        <f t="shared" ref="T23:T27" si="16">IF(AND(R23="Preventivo",S23="Automático"),"50%",IF(AND(R23="Preventivo",S23="Manual"),"40%",IF(AND(R23="Detectivo",S23="Automático"),"40%",IF(AND(R23="Detectivo",S23="Manual"),"30%",IF(AND(R23="Correctivo",S23="Automático"),"35%",IF(AND(R23="Correctivo",S23="Manual"),"25%",""))))))</f>
        <v/>
      </c>
      <c r="U23" s="12"/>
      <c r="V23" s="12"/>
      <c r="W23" s="12"/>
      <c r="X23" s="27" t="str">
        <f>IFERROR(IF(AND(Q22="Probabilidad",Q23="Probabilidad"),(Z22-(+Z22*T23)),IF(Q23="Probabilidad",(I22-(+I22*T23)),IF(Q23="Impacto",Z22,""))),"")</f>
        <v/>
      </c>
      <c r="Y23" s="15" t="str">
        <f t="shared" si="1"/>
        <v/>
      </c>
      <c r="Z23" s="16" t="str">
        <f t="shared" ref="Z23:Z27" si="17">+X23</f>
        <v/>
      </c>
      <c r="AA23" s="15" t="str">
        <f t="shared" si="3"/>
        <v/>
      </c>
      <c r="AB23" s="16" t="str">
        <f>IFERROR(IF(AND(Q22="Impacto",Q23="Impacto"),(AB16-(+AB16*T23)),IF(Q23="Impacto",($M$22-(+$M$22*T23)),IF(Q23="Probabilidad",AB16,""))),"")</f>
        <v/>
      </c>
      <c r="AC23" s="17" t="str">
        <f t="shared" ref="AC23:AC24" si="18">IFERROR(IF(OR(AND(Y23="Muy Baja",AA23="Leve"),AND(Y23="Muy Baja",AA23="Menor"),AND(Y23="Baja",AA23="Leve")),"Bajo",IF(OR(AND(Y23="Muy baja",AA23="Moderado"),AND(Y23="Baja",AA23="Menor"),AND(Y23="Baja",AA23="Moderado"),AND(Y23="Media",AA23="Leve"),AND(Y23="Media",AA23="Menor"),AND(Y23="Media",AA23="Moderado"),AND(Y23="Alta",AA23="Leve"),AND(Y23="Alta",AA23="Menor")),"Moderado",IF(OR(AND(Y23="Muy Baja",AA23="Mayor"),AND(Y23="Baja",AA23="Mayor"),AND(Y23="Media",AA23="Mayor"),AND(Y23="Alta",AA23="Moderado"),AND(Y23="Alta",AA23="Mayor"),AND(Y23="Muy Alta",AA23="Leve"),AND(Y23="Muy Alta",AA23="Menor"),AND(Y23="Muy Alta",AA23="Moderado"),AND(Y23="Muy Alta",AA23="Mayor")),"Alto",IF(OR(AND(Y23="Muy Baja",AA23="Catastrófico"),AND(Y23="Baja",AA23="Catastrófico"),AND(Y23="Media",AA23="Catastrófico"),AND(Y23="Alta",AA23="Catastrófico"),AND(Y23="Muy Alta",AA23="Catastrófico")),"Extremo","")))),"")</f>
        <v/>
      </c>
      <c r="AD23" s="18"/>
      <c r="AE23" s="19"/>
      <c r="AF23" s="21"/>
      <c r="AG23" s="24"/>
      <c r="AH23" s="24"/>
      <c r="AI23" s="19"/>
      <c r="AJ23" s="2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row>
    <row r="24" spans="1:68" ht="151.5" customHeight="1" x14ac:dyDescent="0.3">
      <c r="A24" s="81"/>
      <c r="B24" s="84"/>
      <c r="C24" s="84"/>
      <c r="D24" s="84"/>
      <c r="E24" s="87"/>
      <c r="F24" s="84"/>
      <c r="G24" s="90"/>
      <c r="H24" s="93"/>
      <c r="I24" s="78"/>
      <c r="J24" s="96"/>
      <c r="K24" s="78">
        <f t="shared" ca="1" si="15"/>
        <v>0</v>
      </c>
      <c r="L24" s="93"/>
      <c r="M24" s="78"/>
      <c r="N24" s="75"/>
      <c r="O24" s="9">
        <v>3</v>
      </c>
      <c r="P24" s="10"/>
      <c r="Q24" s="11" t="str">
        <f>IF(OR(R24="Preventivo",R24="Detectivo"),"Probabilidad",IF(R24="Correctivo","Impacto",""))</f>
        <v/>
      </c>
      <c r="R24" s="12"/>
      <c r="S24" s="12"/>
      <c r="T24" s="13" t="str">
        <f t="shared" si="16"/>
        <v/>
      </c>
      <c r="U24" s="12"/>
      <c r="V24" s="12"/>
      <c r="W24" s="12"/>
      <c r="X24" s="14" t="str">
        <f>IFERROR(IF(AND(Q23="Probabilidad",Q24="Probabilidad"),(Z23-(+Z23*T24)),IF(AND(Q23="Impacto",Q24="Probabilidad"),(Z22-(+Z22*T24)),IF(Q24="Impacto",Z23,""))),"")</f>
        <v/>
      </c>
      <c r="Y24" s="15" t="str">
        <f t="shared" si="1"/>
        <v/>
      </c>
      <c r="Z24" s="16" t="str">
        <f t="shared" si="17"/>
        <v/>
      </c>
      <c r="AA24" s="15" t="str">
        <f t="shared" si="3"/>
        <v/>
      </c>
      <c r="AB24" s="16" t="str">
        <f>IFERROR(IF(AND(Q23="Impacto",Q24="Impacto"),(AB23-(+AB23*T24)),IF(AND(Q23="Probabilidad",Q24="Impacto"),(AB22-(+AB22*T24)),IF(Q24="Probabilidad",AB23,""))),"")</f>
        <v/>
      </c>
      <c r="AC24" s="17" t="str">
        <f t="shared" si="18"/>
        <v/>
      </c>
      <c r="AD24" s="18"/>
      <c r="AE24" s="19"/>
      <c r="AF24" s="21"/>
      <c r="AG24" s="24"/>
      <c r="AH24" s="26"/>
      <c r="AI24" s="19"/>
      <c r="AJ24" s="2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row>
    <row r="25" spans="1:68" ht="151.5" customHeight="1" x14ac:dyDescent="0.3">
      <c r="A25" s="81"/>
      <c r="B25" s="84"/>
      <c r="C25" s="84"/>
      <c r="D25" s="84"/>
      <c r="E25" s="87"/>
      <c r="F25" s="84"/>
      <c r="G25" s="90"/>
      <c r="H25" s="93"/>
      <c r="I25" s="78"/>
      <c r="J25" s="96"/>
      <c r="K25" s="78">
        <f t="shared" ca="1" si="15"/>
        <v>0</v>
      </c>
      <c r="L25" s="93"/>
      <c r="M25" s="78"/>
      <c r="N25" s="75"/>
      <c r="O25" s="9">
        <v>4</v>
      </c>
      <c r="P25" s="10"/>
      <c r="Q25" s="11" t="str">
        <f t="shared" ref="Q25:Q27" si="19">IF(OR(R25="Preventivo",R25="Detectivo"),"Probabilidad",IF(R25="Correctivo","Impacto",""))</f>
        <v/>
      </c>
      <c r="R25" s="12"/>
      <c r="S25" s="12"/>
      <c r="T25" s="13" t="str">
        <f t="shared" si="16"/>
        <v/>
      </c>
      <c r="U25" s="12"/>
      <c r="V25" s="12"/>
      <c r="W25" s="12"/>
      <c r="X25" s="14" t="str">
        <f t="shared" ref="X25:X27" si="20">IFERROR(IF(AND(Q24="Probabilidad",Q25="Probabilidad"),(Z24-(+Z24*T25)),IF(AND(Q24="Impacto",Q25="Probabilidad"),(Z23-(+Z23*T25)),IF(Q25="Impacto",Z24,""))),"")</f>
        <v/>
      </c>
      <c r="Y25" s="15" t="str">
        <f t="shared" si="1"/>
        <v/>
      </c>
      <c r="Z25" s="16" t="str">
        <f t="shared" si="17"/>
        <v/>
      </c>
      <c r="AA25" s="15" t="str">
        <f t="shared" si="3"/>
        <v/>
      </c>
      <c r="AB25" s="16" t="str">
        <f t="shared" ref="AB25:AB27" si="21">IFERROR(IF(AND(Q24="Impacto",Q25="Impacto"),(AB24-(+AB24*T25)),IF(AND(Q24="Probabilidad",Q25="Impacto"),(AB23-(+AB23*T25)),IF(Q25="Probabilidad",AB24,""))),"")</f>
        <v/>
      </c>
      <c r="AC25" s="17"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18"/>
      <c r="AE25" s="19"/>
      <c r="AF25" s="21"/>
      <c r="AG25" s="24"/>
      <c r="AH25" s="26"/>
      <c r="AI25" s="19"/>
      <c r="AJ25" s="2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row>
    <row r="26" spans="1:68" ht="151.5" customHeight="1" x14ac:dyDescent="0.3">
      <c r="A26" s="81"/>
      <c r="B26" s="84"/>
      <c r="C26" s="84"/>
      <c r="D26" s="84"/>
      <c r="E26" s="87"/>
      <c r="F26" s="84"/>
      <c r="G26" s="90"/>
      <c r="H26" s="93"/>
      <c r="I26" s="78"/>
      <c r="J26" s="96"/>
      <c r="K26" s="78">
        <f t="shared" ca="1" si="15"/>
        <v>0</v>
      </c>
      <c r="L26" s="93"/>
      <c r="M26" s="78"/>
      <c r="N26" s="75"/>
      <c r="O26" s="9">
        <v>5</v>
      </c>
      <c r="P26" s="26"/>
      <c r="Q26" s="11" t="str">
        <f t="shared" si="19"/>
        <v/>
      </c>
      <c r="R26" s="12"/>
      <c r="S26" s="12"/>
      <c r="T26" s="13" t="str">
        <f t="shared" si="16"/>
        <v/>
      </c>
      <c r="U26" s="12"/>
      <c r="V26" s="12"/>
      <c r="W26" s="12"/>
      <c r="X26" s="14" t="str">
        <f t="shared" si="20"/>
        <v/>
      </c>
      <c r="Y26" s="15" t="str">
        <f t="shared" si="1"/>
        <v/>
      </c>
      <c r="Z26" s="16" t="str">
        <f t="shared" si="17"/>
        <v/>
      </c>
      <c r="AA26" s="15" t="str">
        <f t="shared" si="3"/>
        <v/>
      </c>
      <c r="AB26" s="16" t="str">
        <f t="shared" si="21"/>
        <v/>
      </c>
      <c r="AC26" s="17" t="str">
        <f t="shared" ref="AC26:AC27" si="22">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18"/>
      <c r="AE26" s="19"/>
      <c r="AF26" s="21"/>
      <c r="AG26" s="24"/>
      <c r="AH26" s="24"/>
      <c r="AI26" s="19"/>
      <c r="AJ26" s="2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row>
    <row r="27" spans="1:68" ht="151.5" customHeight="1" x14ac:dyDescent="0.3">
      <c r="A27" s="82"/>
      <c r="B27" s="85"/>
      <c r="C27" s="85"/>
      <c r="D27" s="85"/>
      <c r="E27" s="88"/>
      <c r="F27" s="85"/>
      <c r="G27" s="91"/>
      <c r="H27" s="94"/>
      <c r="I27" s="79"/>
      <c r="J27" s="97"/>
      <c r="K27" s="79">
        <f t="shared" ca="1" si="15"/>
        <v>0</v>
      </c>
      <c r="L27" s="94"/>
      <c r="M27" s="79"/>
      <c r="N27" s="76"/>
      <c r="O27" s="9">
        <v>6</v>
      </c>
      <c r="P27" s="10"/>
      <c r="Q27" s="11" t="str">
        <f t="shared" si="19"/>
        <v/>
      </c>
      <c r="R27" s="12"/>
      <c r="S27" s="12"/>
      <c r="T27" s="13" t="str">
        <f t="shared" si="16"/>
        <v/>
      </c>
      <c r="U27" s="12"/>
      <c r="V27" s="12"/>
      <c r="W27" s="12"/>
      <c r="X27" s="14" t="str">
        <f t="shared" si="20"/>
        <v/>
      </c>
      <c r="Y27" s="15" t="str">
        <f t="shared" si="1"/>
        <v/>
      </c>
      <c r="Z27" s="16" t="str">
        <f t="shared" si="17"/>
        <v/>
      </c>
      <c r="AA27" s="15" t="str">
        <f t="shared" si="3"/>
        <v/>
      </c>
      <c r="AB27" s="16" t="str">
        <f t="shared" si="21"/>
        <v/>
      </c>
      <c r="AC27" s="17" t="str">
        <f t="shared" si="22"/>
        <v/>
      </c>
      <c r="AD27" s="18"/>
      <c r="AE27" s="19"/>
      <c r="AF27" s="21"/>
      <c r="AG27" s="24"/>
      <c r="AH27" s="24"/>
      <c r="AI27" s="19"/>
      <c r="AJ27" s="2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row>
    <row r="28" spans="1:68" ht="151.5" customHeight="1" x14ac:dyDescent="0.3">
      <c r="A28" s="80">
        <v>4</v>
      </c>
      <c r="B28" s="83"/>
      <c r="C28" s="83"/>
      <c r="D28" s="83"/>
      <c r="E28" s="86"/>
      <c r="F28" s="83"/>
      <c r="G28" s="89"/>
      <c r="H28" s="92" t="str">
        <f>IF(G28&lt;=0,"",IF(G28&lt;=2,"Muy Baja",IF(G28&lt;=24,"Baja",IF(G28&lt;=500,"Media",IF(G28&lt;=5000,"Alta","Muy Alta")))))</f>
        <v/>
      </c>
      <c r="I28" s="77" t="str">
        <f>IF(H28="","",IF(H28="Muy Baja",0.2,IF(H28="Baja",0.4,IF(H28="Media",0.6,IF(H28="Alta",0.8,IF(H28="Muy Alta",1,))))))</f>
        <v/>
      </c>
      <c r="J28" s="95"/>
      <c r="K28" s="77">
        <f>IF(NOT(ISERROR(MATCH(J28,'[16]Tabla Impacto'!$B$221:$B$223,0))),'[16]Tabla Impacto'!$F$223&amp;"Por favor no seleccionar los criterios de impacto(Afectación Económica o presupuestal y Pérdida Reputacional)",J28)</f>
        <v>0</v>
      </c>
      <c r="L28" s="92" t="str">
        <f>IF(OR(K28='[16]Tabla Impacto'!$C$11,K28='[16]Tabla Impacto'!$D$11),"Leve",IF(OR(K28='[16]Tabla Impacto'!$C$12,K28='[16]Tabla Impacto'!$D$12),"Menor",IF(OR(K28='[16]Tabla Impacto'!$C$13,K28='[16]Tabla Impacto'!$D$13),"Moderado",IF(OR(K28='[16]Tabla Impacto'!$C$14,K28='[16]Tabla Impacto'!$D$14),"Mayor",IF(OR(K28='[16]Tabla Impacto'!$C$15,K28='[16]Tabla Impacto'!$D$15),"Catastrófico","")))))</f>
        <v/>
      </c>
      <c r="M28" s="77" t="str">
        <f>IF(L28="","",IF(L28="Leve",0.2,IF(L28="Menor",0.4,IF(L28="Moderado",0.6,IF(L28="Mayor",0.8,IF(L28="Catastrófico",1,))))))</f>
        <v/>
      </c>
      <c r="N28" s="74" t="str">
        <f>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
      </c>
      <c r="O28" s="9">
        <v>1</v>
      </c>
      <c r="P28" s="10"/>
      <c r="Q28" s="11" t="str">
        <f>IF(OR(R28="Preventivo",R28="Detectivo"),"Probabilidad",IF(R28="Correctivo","Impacto",""))</f>
        <v/>
      </c>
      <c r="R28" s="12"/>
      <c r="S28" s="12"/>
      <c r="T28" s="13" t="str">
        <f>IF(AND(R28="Preventivo",S28="Automático"),"50%",IF(AND(R28="Preventivo",S28="Manual"),"40%",IF(AND(R28="Detectivo",S28="Automático"),"40%",IF(AND(R28="Detectivo",S28="Manual"),"30%",IF(AND(R28="Correctivo",S28="Automático"),"35%",IF(AND(R28="Correctivo",S28="Manual"),"25%",""))))))</f>
        <v/>
      </c>
      <c r="U28" s="12"/>
      <c r="V28" s="12"/>
      <c r="W28" s="12"/>
      <c r="X28" s="14" t="str">
        <f>IFERROR(IF(Q28="Probabilidad",(I28-(+I28*T28)),IF(Q28="Impacto",I28,"")),"")</f>
        <v/>
      </c>
      <c r="Y28" s="15" t="str">
        <f>IFERROR(IF(X28="","",IF(X28&lt;=0.2,"Muy Baja",IF(X28&lt;=0.4,"Baja",IF(X28&lt;=0.6,"Media",IF(X28&lt;=0.8,"Alta","Muy Alta"))))),"")</f>
        <v/>
      </c>
      <c r="Z28" s="16" t="str">
        <f>+X28</f>
        <v/>
      </c>
      <c r="AA28" s="15" t="str">
        <f>IFERROR(IF(AB28="","",IF(AB28&lt;=0.2,"Leve",IF(AB28&lt;=0.4,"Menor",IF(AB28&lt;=0.6,"Moderado",IF(AB28&lt;=0.8,"Mayor","Catastrófico"))))),"")</f>
        <v/>
      </c>
      <c r="AB28" s="16" t="str">
        <f>IFERROR(IF(Q28="Impacto",(M28-(+M28*T28)),IF(Q28="Probabilidad",M28,"")),"")</f>
        <v/>
      </c>
      <c r="AC28" s="17" t="str">
        <f>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
      </c>
      <c r="AD28" s="18"/>
      <c r="AE28" s="19"/>
      <c r="AF28" s="21"/>
      <c r="AG28" s="24"/>
      <c r="AH28" s="24"/>
      <c r="AI28" s="19"/>
      <c r="AJ28" s="2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row>
    <row r="29" spans="1:68" ht="151.5" customHeight="1" x14ac:dyDescent="0.3">
      <c r="A29" s="81"/>
      <c r="B29" s="84"/>
      <c r="C29" s="84"/>
      <c r="D29" s="84"/>
      <c r="E29" s="87"/>
      <c r="F29" s="84"/>
      <c r="G29" s="90"/>
      <c r="H29" s="93"/>
      <c r="I29" s="78"/>
      <c r="J29" s="96"/>
      <c r="K29" s="78">
        <f t="shared" ref="K29:K33" ca="1" si="23">IF(NOT(ISERROR(MATCH(J29,_xlfn.ANCHORARRAY(E40),0))),I42&amp;"Por favor no seleccionar los criterios de impacto",J29)</f>
        <v>0</v>
      </c>
      <c r="L29" s="93"/>
      <c r="M29" s="78"/>
      <c r="N29" s="75"/>
      <c r="O29" s="9">
        <v>2</v>
      </c>
      <c r="P29" s="10"/>
      <c r="Q29" s="11" t="str">
        <f>IF(OR(R29="Preventivo",R29="Detectivo"),"Probabilidad",IF(R29="Correctivo","Impacto",""))</f>
        <v/>
      </c>
      <c r="R29" s="12"/>
      <c r="S29" s="12"/>
      <c r="T29" s="13" t="str">
        <f t="shared" ref="T29:T33" si="24">IF(AND(R29="Preventivo",S29="Automático"),"50%",IF(AND(R29="Preventivo",S29="Manual"),"40%",IF(AND(R29="Detectivo",S29="Automático"),"40%",IF(AND(R29="Detectivo",S29="Manual"),"30%",IF(AND(R29="Correctivo",S29="Automático"),"35%",IF(AND(R29="Correctivo",S29="Manual"),"25%",""))))))</f>
        <v/>
      </c>
      <c r="U29" s="12"/>
      <c r="V29" s="12"/>
      <c r="W29" s="12"/>
      <c r="X29" s="14" t="str">
        <f>IFERROR(IF(AND(Q28="Probabilidad",Q29="Probabilidad"),(Z28-(+Z28*T29)),IF(Q29="Probabilidad",(I28-(+I28*T29)),IF(Q29="Impacto",Z28,""))),"")</f>
        <v/>
      </c>
      <c r="Y29" s="15" t="str">
        <f t="shared" si="1"/>
        <v/>
      </c>
      <c r="Z29" s="16" t="str">
        <f t="shared" ref="Z29:Z33" si="25">+X29</f>
        <v/>
      </c>
      <c r="AA29" s="15" t="str">
        <f t="shared" si="3"/>
        <v/>
      </c>
      <c r="AB29" s="16" t="str">
        <f>IFERROR(IF(AND(Q28="Impacto",Q29="Impacto"),(AB22-(+AB22*T29)),IF(Q29="Impacto",($M$28-(+$M$28*T29)),IF(Q29="Probabilidad",AB22,""))),"")</f>
        <v/>
      </c>
      <c r="AC29" s="17" t="str">
        <f t="shared" ref="AC29:AC30" si="26">IFERROR(IF(OR(AND(Y29="Muy Baja",AA29="Leve"),AND(Y29="Muy Baja",AA29="Menor"),AND(Y29="Baja",AA29="Leve")),"Bajo",IF(OR(AND(Y29="Muy baja",AA29="Moderado"),AND(Y29="Baja",AA29="Menor"),AND(Y29="Baja",AA29="Moderado"),AND(Y29="Media",AA29="Leve"),AND(Y29="Media",AA29="Menor"),AND(Y29="Media",AA29="Moderado"),AND(Y29="Alta",AA29="Leve"),AND(Y29="Alta",AA29="Menor")),"Moderado",IF(OR(AND(Y29="Muy Baja",AA29="Mayor"),AND(Y29="Baja",AA29="Mayor"),AND(Y29="Media",AA29="Mayor"),AND(Y29="Alta",AA29="Moderado"),AND(Y29="Alta",AA29="Mayor"),AND(Y29="Muy Alta",AA29="Leve"),AND(Y29="Muy Alta",AA29="Menor"),AND(Y29="Muy Alta",AA29="Moderado"),AND(Y29="Muy Alta",AA29="Mayor")),"Alto",IF(OR(AND(Y29="Muy Baja",AA29="Catastrófico"),AND(Y29="Baja",AA29="Catastrófico"),AND(Y29="Media",AA29="Catastrófico"),AND(Y29="Alta",AA29="Catastrófico"),AND(Y29="Muy Alta",AA29="Catastrófico")),"Extremo","")))),"")</f>
        <v/>
      </c>
      <c r="AD29" s="18"/>
      <c r="AE29" s="19"/>
      <c r="AF29" s="21"/>
      <c r="AG29" s="24"/>
      <c r="AH29" s="24"/>
      <c r="AI29" s="19"/>
      <c r="AJ29" s="2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row>
    <row r="30" spans="1:68" ht="151.5" customHeight="1" x14ac:dyDescent="0.3">
      <c r="A30" s="81"/>
      <c r="B30" s="84"/>
      <c r="C30" s="84"/>
      <c r="D30" s="84"/>
      <c r="E30" s="87"/>
      <c r="F30" s="84"/>
      <c r="G30" s="90"/>
      <c r="H30" s="93"/>
      <c r="I30" s="78"/>
      <c r="J30" s="96"/>
      <c r="K30" s="78">
        <f t="shared" ca="1" si="23"/>
        <v>0</v>
      </c>
      <c r="L30" s="93"/>
      <c r="M30" s="78"/>
      <c r="N30" s="75"/>
      <c r="O30" s="9">
        <v>3</v>
      </c>
      <c r="P30" s="25"/>
      <c r="Q30" s="11" t="str">
        <f>IF(OR(R30="Preventivo",R30="Detectivo"),"Probabilidad",IF(R30="Correctivo","Impacto",""))</f>
        <v/>
      </c>
      <c r="R30" s="12"/>
      <c r="S30" s="12"/>
      <c r="T30" s="13" t="str">
        <f t="shared" si="24"/>
        <v/>
      </c>
      <c r="U30" s="12"/>
      <c r="V30" s="12"/>
      <c r="W30" s="12"/>
      <c r="X30" s="14" t="str">
        <f>IFERROR(IF(AND(Q29="Probabilidad",Q30="Probabilidad"),(Z29-(+Z29*T30)),IF(AND(Q29="Impacto",Q30="Probabilidad"),(Z28-(+Z28*T30)),IF(Q30="Impacto",Z29,""))),"")</f>
        <v/>
      </c>
      <c r="Y30" s="15" t="str">
        <f t="shared" si="1"/>
        <v/>
      </c>
      <c r="Z30" s="16" t="str">
        <f t="shared" si="25"/>
        <v/>
      </c>
      <c r="AA30" s="15" t="str">
        <f t="shared" si="3"/>
        <v/>
      </c>
      <c r="AB30" s="16" t="str">
        <f>IFERROR(IF(AND(Q29="Impacto",Q30="Impacto"),(AB29-(+AB29*T30)),IF(AND(Q29="Probabilidad",Q30="Impacto"),(AB28-(+AB28*T30)),IF(Q30="Probabilidad",AB29,""))),"")</f>
        <v/>
      </c>
      <c r="AC30" s="17" t="str">
        <f t="shared" si="26"/>
        <v/>
      </c>
      <c r="AD30" s="18"/>
      <c r="AE30" s="19"/>
      <c r="AF30" s="21"/>
      <c r="AG30" s="24"/>
      <c r="AH30" s="24"/>
      <c r="AI30" s="19"/>
      <c r="AJ30" s="2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row>
    <row r="31" spans="1:68" ht="151.5" customHeight="1" x14ac:dyDescent="0.3">
      <c r="A31" s="81"/>
      <c r="B31" s="84"/>
      <c r="C31" s="84"/>
      <c r="D31" s="84"/>
      <c r="E31" s="87"/>
      <c r="F31" s="84"/>
      <c r="G31" s="90"/>
      <c r="H31" s="93"/>
      <c r="I31" s="78"/>
      <c r="J31" s="96"/>
      <c r="K31" s="78">
        <f t="shared" ca="1" si="23"/>
        <v>0</v>
      </c>
      <c r="L31" s="93"/>
      <c r="M31" s="78"/>
      <c r="N31" s="75"/>
      <c r="O31" s="9">
        <v>4</v>
      </c>
      <c r="P31" s="10"/>
      <c r="Q31" s="11" t="str">
        <f t="shared" ref="Q31:Q33" si="27">IF(OR(R31="Preventivo",R31="Detectivo"),"Probabilidad",IF(R31="Correctivo","Impacto",""))</f>
        <v/>
      </c>
      <c r="R31" s="12"/>
      <c r="S31" s="12"/>
      <c r="T31" s="13" t="str">
        <f t="shared" si="24"/>
        <v/>
      </c>
      <c r="U31" s="12"/>
      <c r="V31" s="12"/>
      <c r="W31" s="12"/>
      <c r="X31" s="14" t="str">
        <f t="shared" ref="X31:X33" si="28">IFERROR(IF(AND(Q30="Probabilidad",Q31="Probabilidad"),(Z30-(+Z30*T31)),IF(AND(Q30="Impacto",Q31="Probabilidad"),(Z29-(+Z29*T31)),IF(Q31="Impacto",Z30,""))),"")</f>
        <v/>
      </c>
      <c r="Y31" s="15" t="str">
        <f t="shared" si="1"/>
        <v/>
      </c>
      <c r="Z31" s="16" t="str">
        <f t="shared" si="25"/>
        <v/>
      </c>
      <c r="AA31" s="15" t="str">
        <f t="shared" si="3"/>
        <v/>
      </c>
      <c r="AB31" s="16" t="str">
        <f t="shared" ref="AB31:AB33" si="29">IFERROR(IF(AND(Q30="Impacto",Q31="Impacto"),(AB30-(+AB30*T31)),IF(AND(Q30="Probabilidad",Q31="Impacto"),(AB29-(+AB29*T31)),IF(Q31="Probabilidad",AB30,""))),"")</f>
        <v/>
      </c>
      <c r="AC31" s="17" t="str">
        <f>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18"/>
      <c r="AE31" s="19"/>
      <c r="AF31" s="21"/>
      <c r="AG31" s="24"/>
      <c r="AH31" s="24"/>
      <c r="AI31" s="19"/>
      <c r="AJ31" s="2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row>
    <row r="32" spans="1:68" ht="151.5" customHeight="1" x14ac:dyDescent="0.3">
      <c r="A32" s="81"/>
      <c r="B32" s="84"/>
      <c r="C32" s="84"/>
      <c r="D32" s="84"/>
      <c r="E32" s="87"/>
      <c r="F32" s="84"/>
      <c r="G32" s="90"/>
      <c r="H32" s="93"/>
      <c r="I32" s="78"/>
      <c r="J32" s="96"/>
      <c r="K32" s="78">
        <f t="shared" ca="1" si="23"/>
        <v>0</v>
      </c>
      <c r="L32" s="93"/>
      <c r="M32" s="78"/>
      <c r="N32" s="75"/>
      <c r="O32" s="9">
        <v>5</v>
      </c>
      <c r="P32" s="10"/>
      <c r="Q32" s="11" t="str">
        <f t="shared" si="27"/>
        <v/>
      </c>
      <c r="R32" s="12"/>
      <c r="S32" s="12"/>
      <c r="T32" s="13" t="str">
        <f t="shared" si="24"/>
        <v/>
      </c>
      <c r="U32" s="12"/>
      <c r="V32" s="12"/>
      <c r="W32" s="12"/>
      <c r="X32" s="27" t="str">
        <f t="shared" si="28"/>
        <v/>
      </c>
      <c r="Y32" s="15" t="str">
        <f>IFERROR(IF(X32="","",IF(X32&lt;=0.2,"Muy Baja",IF(X32&lt;=0.4,"Baja",IF(X32&lt;=0.6,"Media",IF(X32&lt;=0.8,"Alta","Muy Alta"))))),"")</f>
        <v/>
      </c>
      <c r="Z32" s="16" t="str">
        <f t="shared" si="25"/>
        <v/>
      </c>
      <c r="AA32" s="15" t="str">
        <f t="shared" si="3"/>
        <v/>
      </c>
      <c r="AB32" s="16" t="str">
        <f t="shared" si="29"/>
        <v/>
      </c>
      <c r="AC32" s="17" t="str">
        <f t="shared" ref="AC32:AC33" si="30">IFERROR(IF(OR(AND(Y32="Muy Baja",AA32="Leve"),AND(Y32="Muy Baja",AA32="Menor"),AND(Y32="Baja",AA32="Leve")),"Bajo",IF(OR(AND(Y32="Muy baja",AA32="Moderado"),AND(Y32="Baja",AA32="Menor"),AND(Y32="Baja",AA32="Moderado"),AND(Y32="Media",AA32="Leve"),AND(Y32="Media",AA32="Menor"),AND(Y32="Media",AA32="Moderado"),AND(Y32="Alta",AA32="Leve"),AND(Y32="Alta",AA32="Menor")),"Moderado",IF(OR(AND(Y32="Muy Baja",AA32="Mayor"),AND(Y32="Baja",AA32="Mayor"),AND(Y32="Media",AA32="Mayor"),AND(Y32="Alta",AA32="Moderado"),AND(Y32="Alta",AA32="Mayor"),AND(Y32="Muy Alta",AA32="Leve"),AND(Y32="Muy Alta",AA32="Menor"),AND(Y32="Muy Alta",AA32="Moderado"),AND(Y32="Muy Alta",AA32="Mayor")),"Alto",IF(OR(AND(Y32="Muy Baja",AA32="Catastrófico"),AND(Y32="Baja",AA32="Catastrófico"),AND(Y32="Media",AA32="Catastrófico"),AND(Y32="Alta",AA32="Catastrófico"),AND(Y32="Muy Alta",AA32="Catastrófico")),"Extremo","")))),"")</f>
        <v/>
      </c>
      <c r="AD32" s="18"/>
      <c r="AE32" s="19"/>
      <c r="AF32" s="21"/>
      <c r="AG32" s="24"/>
      <c r="AH32" s="24"/>
      <c r="AI32" s="19"/>
      <c r="AJ32" s="2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row>
    <row r="33" spans="1:68" ht="151.5" customHeight="1" x14ac:dyDescent="0.3">
      <c r="A33" s="82"/>
      <c r="B33" s="85"/>
      <c r="C33" s="85"/>
      <c r="D33" s="85"/>
      <c r="E33" s="88"/>
      <c r="F33" s="85"/>
      <c r="G33" s="91"/>
      <c r="H33" s="94"/>
      <c r="I33" s="79"/>
      <c r="J33" s="97"/>
      <c r="K33" s="79">
        <f t="shared" ca="1" si="23"/>
        <v>0</v>
      </c>
      <c r="L33" s="94"/>
      <c r="M33" s="79"/>
      <c r="N33" s="76"/>
      <c r="O33" s="9">
        <v>6</v>
      </c>
      <c r="P33" s="10"/>
      <c r="Q33" s="11" t="str">
        <f t="shared" si="27"/>
        <v/>
      </c>
      <c r="R33" s="12"/>
      <c r="S33" s="12"/>
      <c r="T33" s="13" t="str">
        <f t="shared" si="24"/>
        <v/>
      </c>
      <c r="U33" s="12"/>
      <c r="V33" s="12"/>
      <c r="W33" s="12"/>
      <c r="X33" s="14" t="str">
        <f t="shared" si="28"/>
        <v/>
      </c>
      <c r="Y33" s="15" t="str">
        <f t="shared" si="1"/>
        <v/>
      </c>
      <c r="Z33" s="16" t="str">
        <f t="shared" si="25"/>
        <v/>
      </c>
      <c r="AA33" s="15" t="str">
        <f t="shared" si="3"/>
        <v/>
      </c>
      <c r="AB33" s="16" t="str">
        <f t="shared" si="29"/>
        <v/>
      </c>
      <c r="AC33" s="17" t="str">
        <f t="shared" si="30"/>
        <v/>
      </c>
      <c r="AD33" s="18"/>
      <c r="AE33" s="19"/>
      <c r="AF33" s="21"/>
      <c r="AG33" s="24"/>
      <c r="AH33" s="24"/>
      <c r="AI33" s="19"/>
      <c r="AJ33" s="2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row>
    <row r="34" spans="1:68" ht="151.5" customHeight="1" x14ac:dyDescent="0.3">
      <c r="A34" s="80">
        <v>5</v>
      </c>
      <c r="B34" s="83"/>
      <c r="C34" s="83"/>
      <c r="D34" s="83"/>
      <c r="E34" s="86"/>
      <c r="F34" s="83"/>
      <c r="G34" s="89"/>
      <c r="H34" s="92" t="str">
        <f>IF(G34&lt;=0,"",IF(G34&lt;=2,"Muy Baja",IF(G34&lt;=24,"Baja",IF(G34&lt;=500,"Media",IF(G34&lt;=5000,"Alta","Muy Alta")))))</f>
        <v/>
      </c>
      <c r="I34" s="77" t="str">
        <f>IF(H34="","",IF(H34="Muy Baja",0.2,IF(H34="Baja",0.4,IF(H34="Media",0.6,IF(H34="Alta",0.8,IF(H34="Muy Alta",1,))))))</f>
        <v/>
      </c>
      <c r="J34" s="95"/>
      <c r="K34" s="77">
        <f>IF(NOT(ISERROR(MATCH(J34,'[16]Tabla Impacto'!$B$221:$B$223,0))),'[16]Tabla Impacto'!$F$223&amp;"Por favor no seleccionar los criterios de impacto(Afectación Económica o presupuestal y Pérdida Reputacional)",J34)</f>
        <v>0</v>
      </c>
      <c r="L34" s="92" t="str">
        <f>IF(OR(K34='[16]Tabla Impacto'!$C$11,K34='[16]Tabla Impacto'!$D$11),"Leve",IF(OR(K34='[16]Tabla Impacto'!$C$12,K34='[16]Tabla Impacto'!$D$12),"Menor",IF(OR(K34='[16]Tabla Impacto'!$C$13,K34='[16]Tabla Impacto'!$D$13),"Moderado",IF(OR(K34='[16]Tabla Impacto'!$C$14,K34='[16]Tabla Impacto'!$D$14),"Mayor",IF(OR(K34='[16]Tabla Impacto'!$C$15,K34='[16]Tabla Impacto'!$D$15),"Catastrófico","")))))</f>
        <v/>
      </c>
      <c r="M34" s="77" t="str">
        <f>IF(L34="","",IF(L34="Leve",0.2,IF(L34="Menor",0.4,IF(L34="Moderado",0.6,IF(L34="Mayor",0.8,IF(L34="Catastrófico",1,))))))</f>
        <v/>
      </c>
      <c r="N34" s="74" t="str">
        <f>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9">
        <v>1</v>
      </c>
      <c r="P34" s="10"/>
      <c r="Q34" s="11" t="str">
        <f>IF(OR(R34="Preventivo",R34="Detectivo"),"Probabilidad",IF(R34="Correctivo","Impacto",""))</f>
        <v/>
      </c>
      <c r="R34" s="12"/>
      <c r="S34" s="12"/>
      <c r="T34" s="13" t="str">
        <f>IF(AND(R34="Preventivo",S34="Automático"),"50%",IF(AND(R34="Preventivo",S34="Manual"),"40%",IF(AND(R34="Detectivo",S34="Automático"),"40%",IF(AND(R34="Detectivo",S34="Manual"),"30%",IF(AND(R34="Correctivo",S34="Automático"),"35%",IF(AND(R34="Correctivo",S34="Manual"),"25%",""))))))</f>
        <v/>
      </c>
      <c r="U34" s="12"/>
      <c r="V34" s="12"/>
      <c r="W34" s="12"/>
      <c r="X34" s="14" t="str">
        <f>IFERROR(IF(Q34="Probabilidad",(I34-(+I34*T34)),IF(Q34="Impacto",I34,"")),"")</f>
        <v/>
      </c>
      <c r="Y34" s="15" t="str">
        <f>IFERROR(IF(X34="","",IF(X34&lt;=0.2,"Muy Baja",IF(X34&lt;=0.4,"Baja",IF(X34&lt;=0.6,"Media",IF(X34&lt;=0.8,"Alta","Muy Alta"))))),"")</f>
        <v/>
      </c>
      <c r="Z34" s="16" t="str">
        <f>+X34</f>
        <v/>
      </c>
      <c r="AA34" s="15" t="str">
        <f>IFERROR(IF(AB34="","",IF(AB34&lt;=0.2,"Leve",IF(AB34&lt;=0.4,"Menor",IF(AB34&lt;=0.6,"Moderado",IF(AB34&lt;=0.8,"Mayor","Catastrófico"))))),"")</f>
        <v/>
      </c>
      <c r="AB34" s="16" t="str">
        <f>IFERROR(IF(Q34="Impacto",(M34-(+M34*T34)),IF(Q34="Probabilidad",M34,"")),"")</f>
        <v/>
      </c>
      <c r="AC34" s="17" t="str">
        <f>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
      </c>
      <c r="AD34" s="18"/>
      <c r="AE34" s="19"/>
      <c r="AF34" s="21"/>
      <c r="AG34" s="24"/>
      <c r="AH34" s="24"/>
      <c r="AI34" s="19"/>
      <c r="AJ34" s="2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row>
    <row r="35" spans="1:68" ht="151.5" customHeight="1" x14ac:dyDescent="0.3">
      <c r="A35" s="81"/>
      <c r="B35" s="84"/>
      <c r="C35" s="84"/>
      <c r="D35" s="84"/>
      <c r="E35" s="87"/>
      <c r="F35" s="84"/>
      <c r="G35" s="90"/>
      <c r="H35" s="93"/>
      <c r="I35" s="78"/>
      <c r="J35" s="96"/>
      <c r="K35" s="78">
        <f t="shared" ref="K35:K39" ca="1" si="31">IF(NOT(ISERROR(MATCH(J35,_xlfn.ANCHORARRAY(E46),0))),I48&amp;"Por favor no seleccionar los criterios de impacto",J35)</f>
        <v>0</v>
      </c>
      <c r="L35" s="93"/>
      <c r="M35" s="78"/>
      <c r="N35" s="75"/>
      <c r="O35" s="9">
        <v>2</v>
      </c>
      <c r="P35" s="10"/>
      <c r="Q35" s="11" t="str">
        <f>IF(OR(R35="Preventivo",R35="Detectivo"),"Probabilidad",IF(R35="Correctivo","Impacto",""))</f>
        <v/>
      </c>
      <c r="R35" s="12"/>
      <c r="S35" s="12"/>
      <c r="T35" s="13" t="str">
        <f t="shared" ref="T35:T39" si="32">IF(AND(R35="Preventivo",S35="Automático"),"50%",IF(AND(R35="Preventivo",S35="Manual"),"40%",IF(AND(R35="Detectivo",S35="Automático"),"40%",IF(AND(R35="Detectivo",S35="Manual"),"30%",IF(AND(R35="Correctivo",S35="Automático"),"35%",IF(AND(R35="Correctivo",S35="Manual"),"25%",""))))))</f>
        <v/>
      </c>
      <c r="U35" s="12"/>
      <c r="V35" s="12"/>
      <c r="W35" s="12"/>
      <c r="X35" s="14" t="str">
        <f>IFERROR(IF(AND(Q34="Probabilidad",Q35="Probabilidad"),(Z34-(+Z34*T35)),IF(Q35="Probabilidad",(I34-(+I34*T35)),IF(Q35="Impacto",Z34,""))),"")</f>
        <v/>
      </c>
      <c r="Y35" s="15" t="str">
        <f t="shared" si="1"/>
        <v/>
      </c>
      <c r="Z35" s="16" t="str">
        <f t="shared" ref="Z35:Z39" si="33">+X35</f>
        <v/>
      </c>
      <c r="AA35" s="15" t="str">
        <f t="shared" si="3"/>
        <v/>
      </c>
      <c r="AB35" s="16" t="str">
        <f>IFERROR(IF(AND(Q34="Impacto",Q35="Impacto"),(AB28-(+AB28*T35)),IF(Q35="Impacto",($M$34-(+$M$34*T35)),IF(Q35="Probabilidad",AB28,""))),"")</f>
        <v/>
      </c>
      <c r="AC35" s="17" t="str">
        <f t="shared" ref="AC35:AC36" si="34">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
      </c>
      <c r="AD35" s="18"/>
      <c r="AE35" s="19"/>
      <c r="AF35" s="21"/>
      <c r="AG35" s="24"/>
      <c r="AH35" s="24"/>
      <c r="AI35" s="19"/>
      <c r="AJ35" s="2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row>
    <row r="36" spans="1:68" ht="151.5" customHeight="1" x14ac:dyDescent="0.3">
      <c r="A36" s="81"/>
      <c r="B36" s="84"/>
      <c r="C36" s="84"/>
      <c r="D36" s="84"/>
      <c r="E36" s="87"/>
      <c r="F36" s="84"/>
      <c r="G36" s="90"/>
      <c r="H36" s="93"/>
      <c r="I36" s="78"/>
      <c r="J36" s="96"/>
      <c r="K36" s="78">
        <f t="shared" ca="1" si="31"/>
        <v>0</v>
      </c>
      <c r="L36" s="93"/>
      <c r="M36" s="78"/>
      <c r="N36" s="75"/>
      <c r="O36" s="9">
        <v>3</v>
      </c>
      <c r="P36" s="25"/>
      <c r="Q36" s="11" t="str">
        <f>IF(OR(R36="Preventivo",R36="Detectivo"),"Probabilidad",IF(R36="Correctivo","Impacto",""))</f>
        <v/>
      </c>
      <c r="R36" s="12"/>
      <c r="S36" s="12"/>
      <c r="T36" s="13" t="str">
        <f t="shared" si="32"/>
        <v/>
      </c>
      <c r="U36" s="12"/>
      <c r="V36" s="12"/>
      <c r="W36" s="12"/>
      <c r="X36" s="14" t="str">
        <f>IFERROR(IF(AND(Q35="Probabilidad",Q36="Probabilidad"),(Z35-(+Z35*T36)),IF(AND(Q35="Impacto",Q36="Probabilidad"),(Z34-(+Z34*T36)),IF(Q36="Impacto",Z35,""))),"")</f>
        <v/>
      </c>
      <c r="Y36" s="15" t="str">
        <f t="shared" si="1"/>
        <v/>
      </c>
      <c r="Z36" s="16" t="str">
        <f t="shared" si="33"/>
        <v/>
      </c>
      <c r="AA36" s="15" t="str">
        <f t="shared" si="3"/>
        <v/>
      </c>
      <c r="AB36" s="16" t="str">
        <f>IFERROR(IF(AND(Q35="Impacto",Q36="Impacto"),(AB35-(+AB35*T36)),IF(AND(Q35="Probabilidad",Q36="Impacto"),(AB34-(+AB34*T36)),IF(Q36="Probabilidad",AB35,""))),"")</f>
        <v/>
      </c>
      <c r="AC36" s="17" t="str">
        <f t="shared" si="34"/>
        <v/>
      </c>
      <c r="AD36" s="18"/>
      <c r="AE36" s="19"/>
      <c r="AF36" s="21"/>
      <c r="AG36" s="24"/>
      <c r="AH36" s="24"/>
      <c r="AI36" s="19"/>
      <c r="AJ36" s="2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row>
    <row r="37" spans="1:68" ht="151.5" customHeight="1" x14ac:dyDescent="0.3">
      <c r="A37" s="81"/>
      <c r="B37" s="84"/>
      <c r="C37" s="84"/>
      <c r="D37" s="84"/>
      <c r="E37" s="87"/>
      <c r="F37" s="84"/>
      <c r="G37" s="90"/>
      <c r="H37" s="93"/>
      <c r="I37" s="78"/>
      <c r="J37" s="96"/>
      <c r="K37" s="78">
        <f t="shared" ca="1" si="31"/>
        <v>0</v>
      </c>
      <c r="L37" s="93"/>
      <c r="M37" s="78"/>
      <c r="N37" s="75"/>
      <c r="O37" s="9">
        <v>4</v>
      </c>
      <c r="P37" s="10"/>
      <c r="Q37" s="11" t="str">
        <f t="shared" ref="Q37:Q39" si="35">IF(OR(R37="Preventivo",R37="Detectivo"),"Probabilidad",IF(R37="Correctivo","Impacto",""))</f>
        <v/>
      </c>
      <c r="R37" s="12"/>
      <c r="S37" s="12"/>
      <c r="T37" s="13" t="str">
        <f t="shared" si="32"/>
        <v/>
      </c>
      <c r="U37" s="12"/>
      <c r="V37" s="12"/>
      <c r="W37" s="12"/>
      <c r="X37" s="14" t="str">
        <f t="shared" ref="X37:X39" si="36">IFERROR(IF(AND(Q36="Probabilidad",Q37="Probabilidad"),(Z36-(+Z36*T37)),IF(AND(Q36="Impacto",Q37="Probabilidad"),(Z35-(+Z35*T37)),IF(Q37="Impacto",Z36,""))),"")</f>
        <v/>
      </c>
      <c r="Y37" s="15" t="str">
        <f t="shared" si="1"/>
        <v/>
      </c>
      <c r="Z37" s="16" t="str">
        <f t="shared" si="33"/>
        <v/>
      </c>
      <c r="AA37" s="15" t="str">
        <f t="shared" si="3"/>
        <v/>
      </c>
      <c r="AB37" s="16" t="str">
        <f t="shared" ref="AB37:AB39" si="37">IFERROR(IF(AND(Q36="Impacto",Q37="Impacto"),(AB36-(+AB36*T37)),IF(AND(Q36="Probabilidad",Q37="Impacto"),(AB35-(+AB35*T37)),IF(Q37="Probabilidad",AB36,""))),"")</f>
        <v/>
      </c>
      <c r="AC37" s="17" t="str">
        <f>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
      </c>
      <c r="AD37" s="18"/>
      <c r="AE37" s="19"/>
      <c r="AF37" s="21"/>
      <c r="AG37" s="24"/>
      <c r="AH37" s="24"/>
      <c r="AI37" s="19"/>
      <c r="AJ37" s="2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row>
    <row r="38" spans="1:68" ht="151.5" customHeight="1" x14ac:dyDescent="0.3">
      <c r="A38" s="81"/>
      <c r="B38" s="84"/>
      <c r="C38" s="84"/>
      <c r="D38" s="84"/>
      <c r="E38" s="87"/>
      <c r="F38" s="84"/>
      <c r="G38" s="90"/>
      <c r="H38" s="93"/>
      <c r="I38" s="78"/>
      <c r="J38" s="96"/>
      <c r="K38" s="78">
        <f t="shared" ca="1" si="31"/>
        <v>0</v>
      </c>
      <c r="L38" s="93"/>
      <c r="M38" s="78"/>
      <c r="N38" s="75"/>
      <c r="O38" s="9">
        <v>5</v>
      </c>
      <c r="P38" s="10"/>
      <c r="Q38" s="11" t="str">
        <f t="shared" si="35"/>
        <v/>
      </c>
      <c r="R38" s="12"/>
      <c r="S38" s="12"/>
      <c r="T38" s="13" t="str">
        <f t="shared" si="32"/>
        <v/>
      </c>
      <c r="U38" s="12"/>
      <c r="V38" s="12"/>
      <c r="W38" s="12"/>
      <c r="X38" s="14" t="str">
        <f t="shared" si="36"/>
        <v/>
      </c>
      <c r="Y38" s="15" t="str">
        <f t="shared" si="1"/>
        <v/>
      </c>
      <c r="Z38" s="16" t="str">
        <f t="shared" si="33"/>
        <v/>
      </c>
      <c r="AA38" s="15" t="str">
        <f t="shared" si="3"/>
        <v/>
      </c>
      <c r="AB38" s="16" t="str">
        <f t="shared" si="37"/>
        <v/>
      </c>
      <c r="AC38" s="17" t="str">
        <f t="shared" ref="AC38:AC39" si="38">IFERROR(IF(OR(AND(Y38="Muy Baja",AA38="Leve"),AND(Y38="Muy Baja",AA38="Menor"),AND(Y38="Baja",AA38="Leve")),"Bajo",IF(OR(AND(Y38="Muy baja",AA38="Moderado"),AND(Y38="Baja",AA38="Menor"),AND(Y38="Baja",AA38="Moderado"),AND(Y38="Media",AA38="Leve"),AND(Y38="Media",AA38="Menor"),AND(Y38="Media",AA38="Moderado"),AND(Y38="Alta",AA38="Leve"),AND(Y38="Alta",AA38="Menor")),"Moderado",IF(OR(AND(Y38="Muy Baja",AA38="Mayor"),AND(Y38="Baja",AA38="Mayor"),AND(Y38="Media",AA38="Mayor"),AND(Y38="Alta",AA38="Moderado"),AND(Y38="Alta",AA38="Mayor"),AND(Y38="Muy Alta",AA38="Leve"),AND(Y38="Muy Alta",AA38="Menor"),AND(Y38="Muy Alta",AA38="Moderado"),AND(Y38="Muy Alta",AA38="Mayor")),"Alto",IF(OR(AND(Y38="Muy Baja",AA38="Catastrófico"),AND(Y38="Baja",AA38="Catastrófico"),AND(Y38="Media",AA38="Catastrófico"),AND(Y38="Alta",AA38="Catastrófico"),AND(Y38="Muy Alta",AA38="Catastrófico")),"Extremo","")))),"")</f>
        <v/>
      </c>
      <c r="AD38" s="18"/>
      <c r="AE38" s="19"/>
      <c r="AF38" s="21"/>
      <c r="AG38" s="24"/>
      <c r="AH38" s="24"/>
      <c r="AI38" s="19"/>
      <c r="AJ38" s="2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row>
    <row r="39" spans="1:68" ht="151.5" customHeight="1" x14ac:dyDescent="0.3">
      <c r="A39" s="82"/>
      <c r="B39" s="85"/>
      <c r="C39" s="85"/>
      <c r="D39" s="85"/>
      <c r="E39" s="88"/>
      <c r="F39" s="85"/>
      <c r="G39" s="91"/>
      <c r="H39" s="94"/>
      <c r="I39" s="79"/>
      <c r="J39" s="97"/>
      <c r="K39" s="79">
        <f t="shared" ca="1" si="31"/>
        <v>0</v>
      </c>
      <c r="L39" s="94"/>
      <c r="M39" s="79"/>
      <c r="N39" s="76"/>
      <c r="O39" s="9">
        <v>6</v>
      </c>
      <c r="P39" s="10"/>
      <c r="Q39" s="11" t="str">
        <f t="shared" si="35"/>
        <v/>
      </c>
      <c r="R39" s="12"/>
      <c r="S39" s="12"/>
      <c r="T39" s="13" t="str">
        <f t="shared" si="32"/>
        <v/>
      </c>
      <c r="U39" s="12"/>
      <c r="V39" s="12"/>
      <c r="W39" s="12"/>
      <c r="X39" s="14" t="str">
        <f t="shared" si="36"/>
        <v/>
      </c>
      <c r="Y39" s="15" t="str">
        <f t="shared" si="1"/>
        <v/>
      </c>
      <c r="Z39" s="16" t="str">
        <f t="shared" si="33"/>
        <v/>
      </c>
      <c r="AA39" s="15" t="str">
        <f t="shared" si="3"/>
        <v/>
      </c>
      <c r="AB39" s="16" t="str">
        <f t="shared" si="37"/>
        <v/>
      </c>
      <c r="AC39" s="17" t="str">
        <f t="shared" si="38"/>
        <v/>
      </c>
      <c r="AD39" s="18"/>
      <c r="AE39" s="19"/>
      <c r="AF39" s="21"/>
      <c r="AG39" s="24"/>
      <c r="AH39" s="24"/>
      <c r="AI39" s="19"/>
      <c r="AJ39" s="2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row>
    <row r="40" spans="1:68" ht="151.5" customHeight="1" x14ac:dyDescent="0.3">
      <c r="A40" s="80">
        <v>6</v>
      </c>
      <c r="B40" s="83"/>
      <c r="C40" s="83"/>
      <c r="D40" s="83"/>
      <c r="E40" s="86"/>
      <c r="F40" s="83"/>
      <c r="G40" s="89"/>
      <c r="H40" s="92" t="str">
        <f>IF(G40&lt;=0,"",IF(G40&lt;=2,"Muy Baja",IF(G40&lt;=24,"Baja",IF(G40&lt;=500,"Media",IF(G40&lt;=5000,"Alta","Muy Alta")))))</f>
        <v/>
      </c>
      <c r="I40" s="77" t="str">
        <f>IF(H40="","",IF(H40="Muy Baja",0.2,IF(H40="Baja",0.4,IF(H40="Media",0.6,IF(H40="Alta",0.8,IF(H40="Muy Alta",1,))))))</f>
        <v/>
      </c>
      <c r="J40" s="95"/>
      <c r="K40" s="77">
        <f>IF(NOT(ISERROR(MATCH(J40,'[16]Tabla Impacto'!$B$221:$B$223,0))),'[16]Tabla Impacto'!$F$223&amp;"Por favor no seleccionar los criterios de impacto(Afectación Económica o presupuestal y Pérdida Reputacional)",J40)</f>
        <v>0</v>
      </c>
      <c r="L40" s="92" t="str">
        <f>IF(OR(K40='[16]Tabla Impacto'!$C$11,K40='[16]Tabla Impacto'!$D$11),"Leve",IF(OR(K40='[16]Tabla Impacto'!$C$12,K40='[16]Tabla Impacto'!$D$12),"Menor",IF(OR(K40='[16]Tabla Impacto'!$C$13,K40='[16]Tabla Impacto'!$D$13),"Moderado",IF(OR(K40='[16]Tabla Impacto'!$C$14,K40='[16]Tabla Impacto'!$D$14),"Mayor",IF(OR(K40='[16]Tabla Impacto'!$C$15,K40='[16]Tabla Impacto'!$D$15),"Catastrófico","")))))</f>
        <v/>
      </c>
      <c r="M40" s="77" t="str">
        <f>IF(L40="","",IF(L40="Leve",0.2,IF(L40="Menor",0.4,IF(L40="Moderado",0.6,IF(L40="Mayor",0.8,IF(L40="Catastrófico",1,))))))</f>
        <v/>
      </c>
      <c r="N40" s="74" t="str">
        <f>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9">
        <v>1</v>
      </c>
      <c r="P40" s="10"/>
      <c r="Q40" s="11" t="str">
        <f>IF(OR(R40="Preventivo",R40="Detectivo"),"Probabilidad",IF(R40="Correctivo","Impacto",""))</f>
        <v/>
      </c>
      <c r="R40" s="12"/>
      <c r="S40" s="12"/>
      <c r="T40" s="13" t="str">
        <f>IF(AND(R40="Preventivo",S40="Automático"),"50%",IF(AND(R40="Preventivo",S40="Manual"),"40%",IF(AND(R40="Detectivo",S40="Automático"),"40%",IF(AND(R40="Detectivo",S40="Manual"),"30%",IF(AND(R40="Correctivo",S40="Automático"),"35%",IF(AND(R40="Correctivo",S40="Manual"),"25%",""))))))</f>
        <v/>
      </c>
      <c r="U40" s="12"/>
      <c r="V40" s="12"/>
      <c r="W40" s="12"/>
      <c r="X40" s="14" t="str">
        <f>IFERROR(IF(Q40="Probabilidad",(I40-(+I40*T40)),IF(Q40="Impacto",I40,"")),"")</f>
        <v/>
      </c>
      <c r="Y40" s="15" t="str">
        <f>IFERROR(IF(X40="","",IF(X40&lt;=0.2,"Muy Baja",IF(X40&lt;=0.4,"Baja",IF(X40&lt;=0.6,"Media",IF(X40&lt;=0.8,"Alta","Muy Alta"))))),"")</f>
        <v/>
      </c>
      <c r="Z40" s="16" t="str">
        <f>+X40</f>
        <v/>
      </c>
      <c r="AA40" s="15" t="str">
        <f>IFERROR(IF(AB40="","",IF(AB40&lt;=0.2,"Leve",IF(AB40&lt;=0.4,"Menor",IF(AB40&lt;=0.6,"Moderado",IF(AB40&lt;=0.8,"Mayor","Catastrófico"))))),"")</f>
        <v/>
      </c>
      <c r="AB40" s="16" t="str">
        <f>IFERROR(IF(Q40="Impacto",(M40-(+M40*T40)),IF(Q40="Probabilidad",M40,"")),"")</f>
        <v/>
      </c>
      <c r="AC40" s="17" t="str">
        <f>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18"/>
      <c r="AE40" s="19"/>
      <c r="AF40" s="21"/>
      <c r="AG40" s="24"/>
      <c r="AH40" s="24"/>
      <c r="AI40" s="19"/>
      <c r="AJ40" s="2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row>
    <row r="41" spans="1:68" ht="151.5" customHeight="1" x14ac:dyDescent="0.3">
      <c r="A41" s="81"/>
      <c r="B41" s="84"/>
      <c r="C41" s="84"/>
      <c r="D41" s="84"/>
      <c r="E41" s="87"/>
      <c r="F41" s="84"/>
      <c r="G41" s="90"/>
      <c r="H41" s="93"/>
      <c r="I41" s="78"/>
      <c r="J41" s="96"/>
      <c r="K41" s="78">
        <f t="shared" ref="K41:K45" ca="1" si="39">IF(NOT(ISERROR(MATCH(J41,_xlfn.ANCHORARRAY(E52),0))),I54&amp;"Por favor no seleccionar los criterios de impacto",J41)</f>
        <v>0</v>
      </c>
      <c r="L41" s="93"/>
      <c r="M41" s="78"/>
      <c r="N41" s="75"/>
      <c r="O41" s="9">
        <v>2</v>
      </c>
      <c r="P41" s="10"/>
      <c r="Q41" s="11" t="str">
        <f>IF(OR(R41="Preventivo",R41="Detectivo"),"Probabilidad",IF(R41="Correctivo","Impacto",""))</f>
        <v/>
      </c>
      <c r="R41" s="12"/>
      <c r="S41" s="12"/>
      <c r="T41" s="13" t="str">
        <f t="shared" ref="T41:T45" si="40">IF(AND(R41="Preventivo",S41="Automático"),"50%",IF(AND(R41="Preventivo",S41="Manual"),"40%",IF(AND(R41="Detectivo",S41="Automático"),"40%",IF(AND(R41="Detectivo",S41="Manual"),"30%",IF(AND(R41="Correctivo",S41="Automático"),"35%",IF(AND(R41="Correctivo",S41="Manual"),"25%",""))))))</f>
        <v/>
      </c>
      <c r="U41" s="12"/>
      <c r="V41" s="12"/>
      <c r="W41" s="12"/>
      <c r="X41" s="14" t="str">
        <f>IFERROR(IF(AND(Q40="Probabilidad",Q41="Probabilidad"),(Z40-(+Z40*T41)),IF(Q41="Probabilidad",(I40-(+I40*T41)),IF(Q41="Impacto",Z40,""))),"")</f>
        <v/>
      </c>
      <c r="Y41" s="15" t="str">
        <f t="shared" si="1"/>
        <v/>
      </c>
      <c r="Z41" s="16" t="str">
        <f t="shared" ref="Z41:Z45" si="41">+X41</f>
        <v/>
      </c>
      <c r="AA41" s="15" t="str">
        <f t="shared" si="3"/>
        <v/>
      </c>
      <c r="AB41" s="16" t="str">
        <f>IFERROR(IF(AND(Q40="Impacto",Q41="Impacto"),(AB34-(+AB34*T41)),IF(Q41="Impacto",($M$40-(+$M$40*T41)),IF(Q41="Probabilidad",AB34,""))),"")</f>
        <v/>
      </c>
      <c r="AC41" s="17" t="str">
        <f t="shared" ref="AC41:AC42" si="42">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
      </c>
      <c r="AD41" s="18"/>
      <c r="AE41" s="19"/>
      <c r="AF41" s="21"/>
      <c r="AG41" s="24"/>
      <c r="AH41" s="24"/>
      <c r="AI41" s="19"/>
      <c r="AJ41" s="2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row>
    <row r="42" spans="1:68" ht="151.5" customHeight="1" x14ac:dyDescent="0.3">
      <c r="A42" s="81"/>
      <c r="B42" s="84"/>
      <c r="C42" s="84"/>
      <c r="D42" s="84"/>
      <c r="E42" s="87"/>
      <c r="F42" s="84"/>
      <c r="G42" s="90"/>
      <c r="H42" s="93"/>
      <c r="I42" s="78"/>
      <c r="J42" s="96"/>
      <c r="K42" s="78">
        <f t="shared" ca="1" si="39"/>
        <v>0</v>
      </c>
      <c r="L42" s="93"/>
      <c r="M42" s="78"/>
      <c r="N42" s="75"/>
      <c r="O42" s="9">
        <v>3</v>
      </c>
      <c r="P42" s="25"/>
      <c r="Q42" s="11" t="str">
        <f>IF(OR(R42="Preventivo",R42="Detectivo"),"Probabilidad",IF(R42="Correctivo","Impacto",""))</f>
        <v/>
      </c>
      <c r="R42" s="12"/>
      <c r="S42" s="12"/>
      <c r="T42" s="13" t="str">
        <f t="shared" si="40"/>
        <v/>
      </c>
      <c r="U42" s="12"/>
      <c r="V42" s="12"/>
      <c r="W42" s="12"/>
      <c r="X42" s="14" t="str">
        <f>IFERROR(IF(AND(Q41="Probabilidad",Q42="Probabilidad"),(Z41-(+Z41*T42)),IF(AND(Q41="Impacto",Q42="Probabilidad"),(Z40-(+Z40*T42)),IF(Q42="Impacto",Z41,""))),"")</f>
        <v/>
      </c>
      <c r="Y42" s="15" t="str">
        <f t="shared" si="1"/>
        <v/>
      </c>
      <c r="Z42" s="16" t="str">
        <f t="shared" si="41"/>
        <v/>
      </c>
      <c r="AA42" s="15" t="str">
        <f t="shared" si="3"/>
        <v/>
      </c>
      <c r="AB42" s="16" t="str">
        <f>IFERROR(IF(AND(Q41="Impacto",Q42="Impacto"),(AB41-(+AB41*T42)),IF(AND(Q41="Probabilidad",Q42="Impacto"),(AB40-(+AB40*T42)),IF(Q42="Probabilidad",AB41,""))),"")</f>
        <v/>
      </c>
      <c r="AC42" s="17" t="str">
        <f t="shared" si="42"/>
        <v/>
      </c>
      <c r="AD42" s="18"/>
      <c r="AE42" s="19"/>
      <c r="AF42" s="21"/>
      <c r="AG42" s="24"/>
      <c r="AH42" s="24"/>
      <c r="AI42" s="19"/>
      <c r="AJ42" s="2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row>
    <row r="43" spans="1:68" ht="151.5" customHeight="1" x14ac:dyDescent="0.3">
      <c r="A43" s="81"/>
      <c r="B43" s="84"/>
      <c r="C43" s="84"/>
      <c r="D43" s="84"/>
      <c r="E43" s="87"/>
      <c r="F43" s="84"/>
      <c r="G43" s="90"/>
      <c r="H43" s="93"/>
      <c r="I43" s="78"/>
      <c r="J43" s="96"/>
      <c r="K43" s="78">
        <f t="shared" ca="1" si="39"/>
        <v>0</v>
      </c>
      <c r="L43" s="93"/>
      <c r="M43" s="78"/>
      <c r="N43" s="75"/>
      <c r="O43" s="9">
        <v>4</v>
      </c>
      <c r="P43" s="10"/>
      <c r="Q43" s="11" t="str">
        <f t="shared" ref="Q43:Q45" si="43">IF(OR(R43="Preventivo",R43="Detectivo"),"Probabilidad",IF(R43="Correctivo","Impacto",""))</f>
        <v/>
      </c>
      <c r="R43" s="12"/>
      <c r="S43" s="12"/>
      <c r="T43" s="13" t="str">
        <f t="shared" si="40"/>
        <v/>
      </c>
      <c r="U43" s="12"/>
      <c r="V43" s="12"/>
      <c r="W43" s="12"/>
      <c r="X43" s="14" t="str">
        <f t="shared" ref="X43:X45" si="44">IFERROR(IF(AND(Q42="Probabilidad",Q43="Probabilidad"),(Z42-(+Z42*T43)),IF(AND(Q42="Impacto",Q43="Probabilidad"),(Z41-(+Z41*T43)),IF(Q43="Impacto",Z42,""))),"")</f>
        <v/>
      </c>
      <c r="Y43" s="15" t="str">
        <f t="shared" si="1"/>
        <v/>
      </c>
      <c r="Z43" s="16" t="str">
        <f t="shared" si="41"/>
        <v/>
      </c>
      <c r="AA43" s="15" t="str">
        <f t="shared" si="3"/>
        <v/>
      </c>
      <c r="AB43" s="16" t="str">
        <f t="shared" ref="AB43:AB45" si="45">IFERROR(IF(AND(Q42="Impacto",Q43="Impacto"),(AB42-(+AB42*T43)),IF(AND(Q42="Probabilidad",Q43="Impacto"),(AB41-(+AB41*T43)),IF(Q43="Probabilidad",AB42,""))),"")</f>
        <v/>
      </c>
      <c r="AC43" s="17" t="str">
        <f>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
      </c>
      <c r="AD43" s="18"/>
      <c r="AE43" s="19"/>
      <c r="AF43" s="21"/>
      <c r="AG43" s="24"/>
      <c r="AH43" s="24"/>
      <c r="AI43" s="19"/>
      <c r="AJ43" s="2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row>
    <row r="44" spans="1:68" ht="151.5" customHeight="1" x14ac:dyDescent="0.3">
      <c r="A44" s="81"/>
      <c r="B44" s="84"/>
      <c r="C44" s="84"/>
      <c r="D44" s="84"/>
      <c r="E44" s="87"/>
      <c r="F44" s="84"/>
      <c r="G44" s="90"/>
      <c r="H44" s="93"/>
      <c r="I44" s="78"/>
      <c r="J44" s="96"/>
      <c r="K44" s="78">
        <f t="shared" ca="1" si="39"/>
        <v>0</v>
      </c>
      <c r="L44" s="93"/>
      <c r="M44" s="78"/>
      <c r="N44" s="75"/>
      <c r="O44" s="9">
        <v>5</v>
      </c>
      <c r="P44" s="10"/>
      <c r="Q44" s="11" t="str">
        <f t="shared" si="43"/>
        <v/>
      </c>
      <c r="R44" s="12"/>
      <c r="S44" s="12"/>
      <c r="T44" s="13" t="str">
        <f t="shared" si="40"/>
        <v/>
      </c>
      <c r="U44" s="12"/>
      <c r="V44" s="12"/>
      <c r="W44" s="12"/>
      <c r="X44" s="14" t="str">
        <f t="shared" si="44"/>
        <v/>
      </c>
      <c r="Y44" s="15" t="str">
        <f t="shared" si="1"/>
        <v/>
      </c>
      <c r="Z44" s="16" t="str">
        <f t="shared" si="41"/>
        <v/>
      </c>
      <c r="AA44" s="15" t="str">
        <f t="shared" si="3"/>
        <v/>
      </c>
      <c r="AB44" s="16" t="str">
        <f t="shared" si="45"/>
        <v/>
      </c>
      <c r="AC44" s="17" t="str">
        <f t="shared" ref="AC44" si="46">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18"/>
      <c r="AE44" s="19"/>
      <c r="AF44" s="21"/>
      <c r="AG44" s="24"/>
      <c r="AH44" s="24"/>
      <c r="AI44" s="19"/>
      <c r="AJ44" s="2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row>
    <row r="45" spans="1:68" ht="151.5" customHeight="1" x14ac:dyDescent="0.3">
      <c r="A45" s="82"/>
      <c r="B45" s="85"/>
      <c r="C45" s="85"/>
      <c r="D45" s="85"/>
      <c r="E45" s="88"/>
      <c r="F45" s="85"/>
      <c r="G45" s="91"/>
      <c r="H45" s="94"/>
      <c r="I45" s="79"/>
      <c r="J45" s="97"/>
      <c r="K45" s="79">
        <f t="shared" ca="1" si="39"/>
        <v>0</v>
      </c>
      <c r="L45" s="94"/>
      <c r="M45" s="79"/>
      <c r="N45" s="76"/>
      <c r="O45" s="9">
        <v>6</v>
      </c>
      <c r="P45" s="10"/>
      <c r="Q45" s="11" t="str">
        <f t="shared" si="43"/>
        <v/>
      </c>
      <c r="R45" s="12"/>
      <c r="S45" s="12"/>
      <c r="T45" s="13" t="str">
        <f t="shared" si="40"/>
        <v/>
      </c>
      <c r="U45" s="12"/>
      <c r="V45" s="12"/>
      <c r="W45" s="12"/>
      <c r="X45" s="14" t="str">
        <f t="shared" si="44"/>
        <v/>
      </c>
      <c r="Y45" s="15" t="str">
        <f t="shared" si="1"/>
        <v/>
      </c>
      <c r="Z45" s="16" t="str">
        <f t="shared" si="41"/>
        <v/>
      </c>
      <c r="AA45" s="15" t="str">
        <f>IFERROR(IF(AB45="","",IF(AB45&lt;=0.2,"Leve",IF(AB45&lt;=0.4,"Menor",IF(AB45&lt;=0.6,"Moderado",IF(AB45&lt;=0.8,"Mayor","Catastrófico"))))),"")</f>
        <v/>
      </c>
      <c r="AB45" s="16" t="str">
        <f t="shared" si="45"/>
        <v/>
      </c>
      <c r="AC45" s="17" t="str">
        <f>IFERROR(IF(OR(AND(Y45="Muy Baja",AA45="Leve"),AND(Y45="Muy Baja",AA45="Menor"),AND(Y45="Baja",AA45="Leve")),"Bajo",IF(OR(AND(Y45="Muy baja",AA45="Moderado"),AND(Y45="Baja",AA45="Menor"),AND(Y45="Baja",AA45="Moderado"),AND(Y45="Media",AA45="Leve"),AND(Y45="Media",AA45="Menor"),AND(Y45="Media",AA45="Moderado"),AND(Y45="Alta",AA45="Leve"),AND(Y45="Alta",AA45="Menor")),"Moderado",IF(OR(AND(Y45="Muy Baja",AA45="Mayor"),AND(Y45="Baja",AA45="Mayor"),AND(Y45="Media",AA45="Mayor"),AND(Y45="Alta",AA45="Moderado"),AND(Y45="Alta",AA45="Mayor"),AND(Y45="Muy Alta",AA45="Leve"),AND(Y45="Muy Alta",AA45="Menor"),AND(Y45="Muy Alta",AA45="Moderado"),AND(Y45="Muy Alta",AA45="Mayor")),"Alto",IF(OR(AND(Y45="Muy Baja",AA45="Catastrófico"),AND(Y45="Baja",AA45="Catastrófico"),AND(Y45="Media",AA45="Catastrófico"),AND(Y45="Alta",AA45="Catastrófico"),AND(Y45="Muy Alta",AA45="Catastrófico")),"Extremo","")))),"")</f>
        <v/>
      </c>
      <c r="AD45" s="18"/>
      <c r="AE45" s="19"/>
      <c r="AF45" s="21"/>
      <c r="AG45" s="24"/>
      <c r="AH45" s="24"/>
      <c r="AI45" s="19"/>
      <c r="AJ45" s="2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row>
    <row r="46" spans="1:68" ht="151.5" customHeight="1" x14ac:dyDescent="0.3">
      <c r="A46" s="80">
        <v>7</v>
      </c>
      <c r="B46" s="83"/>
      <c r="C46" s="83"/>
      <c r="D46" s="83"/>
      <c r="E46" s="86"/>
      <c r="F46" s="83"/>
      <c r="G46" s="89"/>
      <c r="H46" s="92" t="str">
        <f>IF(G46&lt;=0,"",IF(G46&lt;=2,"Muy Baja",IF(G46&lt;=24,"Baja",IF(G46&lt;=500,"Media",IF(G46&lt;=5000,"Alta","Muy Alta")))))</f>
        <v/>
      </c>
      <c r="I46" s="77" t="str">
        <f>IF(H46="","",IF(H46="Muy Baja",0.2,IF(H46="Baja",0.4,IF(H46="Media",0.6,IF(H46="Alta",0.8,IF(H46="Muy Alta",1,))))))</f>
        <v/>
      </c>
      <c r="J46" s="95"/>
      <c r="K46" s="77">
        <f>IF(NOT(ISERROR(MATCH(J46,'[16]Tabla Impacto'!$B$221:$B$223,0))),'[16]Tabla Impacto'!$F$223&amp;"Por favor no seleccionar los criterios de impacto(Afectación Económica o presupuestal y Pérdida Reputacional)",J46)</f>
        <v>0</v>
      </c>
      <c r="L46" s="92" t="str">
        <f>IF(OR(K46='[16]Tabla Impacto'!$C$11,K46='[16]Tabla Impacto'!$D$11),"Leve",IF(OR(K46='[16]Tabla Impacto'!$C$12,K46='[16]Tabla Impacto'!$D$12),"Menor",IF(OR(K46='[16]Tabla Impacto'!$C$13,K46='[16]Tabla Impacto'!$D$13),"Moderado",IF(OR(K46='[16]Tabla Impacto'!$C$14,K46='[16]Tabla Impacto'!$D$14),"Mayor",IF(OR(K46='[16]Tabla Impacto'!$C$15,K46='[16]Tabla Impacto'!$D$15),"Catastrófico","")))))</f>
        <v/>
      </c>
      <c r="M46" s="77" t="str">
        <f>IF(L46="","",IF(L46="Leve",0.2,IF(L46="Menor",0.4,IF(L46="Moderado",0.6,IF(L46="Mayor",0.8,IF(L46="Catastrófico",1,))))))</f>
        <v/>
      </c>
      <c r="N46" s="74" t="str">
        <f>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9">
        <v>1</v>
      </c>
      <c r="P46" s="10"/>
      <c r="Q46" s="11" t="str">
        <f>IF(OR(R46="Preventivo",R46="Detectivo"),"Probabilidad",IF(R46="Correctivo","Impacto",""))</f>
        <v/>
      </c>
      <c r="R46" s="12"/>
      <c r="S46" s="12"/>
      <c r="T46" s="13" t="str">
        <f>IF(AND(R46="Preventivo",S46="Automático"),"50%",IF(AND(R46="Preventivo",S46="Manual"),"40%",IF(AND(R46="Detectivo",S46="Automático"),"40%",IF(AND(R46="Detectivo",S46="Manual"),"30%",IF(AND(R46="Correctivo",S46="Automático"),"35%",IF(AND(R46="Correctivo",S46="Manual"),"25%",""))))))</f>
        <v/>
      </c>
      <c r="U46" s="12"/>
      <c r="V46" s="12"/>
      <c r="W46" s="12"/>
      <c r="X46" s="14" t="str">
        <f>IFERROR(IF(Q46="Probabilidad",(I46-(+I46*T46)),IF(Q46="Impacto",I46,"")),"")</f>
        <v/>
      </c>
      <c r="Y46" s="15" t="str">
        <f>IFERROR(IF(X46="","",IF(X46&lt;=0.2,"Muy Baja",IF(X46&lt;=0.4,"Baja",IF(X46&lt;=0.6,"Media",IF(X46&lt;=0.8,"Alta","Muy Alta"))))),"")</f>
        <v/>
      </c>
      <c r="Z46" s="16" t="str">
        <f>+X46</f>
        <v/>
      </c>
      <c r="AA46" s="15" t="str">
        <f>IFERROR(IF(AB46="","",IF(AB46&lt;=0.2,"Leve",IF(AB46&lt;=0.4,"Menor",IF(AB46&lt;=0.6,"Moderado",IF(AB46&lt;=0.8,"Mayor","Catastrófico"))))),"")</f>
        <v/>
      </c>
      <c r="AB46" s="16" t="str">
        <f>IFERROR(IF(Q46="Impacto",(M46-(+M46*T46)),IF(Q46="Probabilidad",M46,"")),"")</f>
        <v/>
      </c>
      <c r="AC46" s="17"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18"/>
      <c r="AE46" s="19"/>
      <c r="AF46" s="21"/>
      <c r="AG46" s="24"/>
      <c r="AH46" s="24"/>
      <c r="AI46" s="19"/>
      <c r="AJ46" s="2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row>
    <row r="47" spans="1:68" ht="151.5" customHeight="1" x14ac:dyDescent="0.3">
      <c r="A47" s="81"/>
      <c r="B47" s="84"/>
      <c r="C47" s="84"/>
      <c r="D47" s="84"/>
      <c r="E47" s="87"/>
      <c r="F47" s="84"/>
      <c r="G47" s="90"/>
      <c r="H47" s="93"/>
      <c r="I47" s="78"/>
      <c r="J47" s="96"/>
      <c r="K47" s="78">
        <f t="shared" ref="K47:K51" ca="1" si="47">IF(NOT(ISERROR(MATCH(J47,_xlfn.ANCHORARRAY(E58),0))),I60&amp;"Por favor no seleccionar los criterios de impacto",J47)</f>
        <v>0</v>
      </c>
      <c r="L47" s="93"/>
      <c r="M47" s="78"/>
      <c r="N47" s="75"/>
      <c r="O47" s="9">
        <v>2</v>
      </c>
      <c r="P47" s="10"/>
      <c r="Q47" s="11" t="str">
        <f>IF(OR(R47="Preventivo",R47="Detectivo"),"Probabilidad",IF(R47="Correctivo","Impacto",""))</f>
        <v/>
      </c>
      <c r="R47" s="12"/>
      <c r="S47" s="12"/>
      <c r="T47" s="13" t="str">
        <f t="shared" ref="T47:T51" si="48">IF(AND(R47="Preventivo",S47="Automático"),"50%",IF(AND(R47="Preventivo",S47="Manual"),"40%",IF(AND(R47="Detectivo",S47="Automático"),"40%",IF(AND(R47="Detectivo",S47="Manual"),"30%",IF(AND(R47="Correctivo",S47="Automático"),"35%",IF(AND(R47="Correctivo",S47="Manual"),"25%",""))))))</f>
        <v/>
      </c>
      <c r="U47" s="12"/>
      <c r="V47" s="12"/>
      <c r="W47" s="12"/>
      <c r="X47" s="14" t="str">
        <f>IFERROR(IF(AND(Q46="Probabilidad",Q47="Probabilidad"),(Z46-(+Z46*T47)),IF(Q47="Probabilidad",(I46-(+I46*T47)),IF(Q47="Impacto",Z46,""))),"")</f>
        <v/>
      </c>
      <c r="Y47" s="15" t="str">
        <f t="shared" si="1"/>
        <v/>
      </c>
      <c r="Z47" s="16" t="str">
        <f t="shared" ref="Z47:Z51" si="49">+X47</f>
        <v/>
      </c>
      <c r="AA47" s="15" t="str">
        <f t="shared" si="3"/>
        <v/>
      </c>
      <c r="AB47" s="16" t="str">
        <f>IFERROR(IF(AND(Q46="Impacto",Q47="Impacto"),(AB40-(+AB40*T47)),IF(Q47="Impacto",($M$46-(+$M$46*T47)),IF(Q47="Probabilidad",AB40,""))),"")</f>
        <v/>
      </c>
      <c r="AC47" s="17" t="str">
        <f t="shared" ref="AC47:AC48" si="50">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18"/>
      <c r="AE47" s="19"/>
      <c r="AF47" s="21"/>
      <c r="AG47" s="24"/>
      <c r="AH47" s="24"/>
      <c r="AI47" s="19"/>
      <c r="AJ47" s="2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row>
    <row r="48" spans="1:68" ht="151.5" customHeight="1" x14ac:dyDescent="0.3">
      <c r="A48" s="81"/>
      <c r="B48" s="84"/>
      <c r="C48" s="84"/>
      <c r="D48" s="84"/>
      <c r="E48" s="87"/>
      <c r="F48" s="84"/>
      <c r="G48" s="90"/>
      <c r="H48" s="93"/>
      <c r="I48" s="78"/>
      <c r="J48" s="96"/>
      <c r="K48" s="78">
        <f t="shared" ca="1" si="47"/>
        <v>0</v>
      </c>
      <c r="L48" s="93"/>
      <c r="M48" s="78"/>
      <c r="N48" s="75"/>
      <c r="O48" s="9">
        <v>3</v>
      </c>
      <c r="P48" s="25"/>
      <c r="Q48" s="11" t="str">
        <f>IF(OR(R48="Preventivo",R48="Detectivo"),"Probabilidad",IF(R48="Correctivo","Impacto",""))</f>
        <v/>
      </c>
      <c r="R48" s="12"/>
      <c r="S48" s="12"/>
      <c r="T48" s="13" t="str">
        <f t="shared" si="48"/>
        <v/>
      </c>
      <c r="U48" s="12"/>
      <c r="V48" s="12"/>
      <c r="W48" s="12"/>
      <c r="X48" s="14" t="str">
        <f>IFERROR(IF(AND(Q47="Probabilidad",Q48="Probabilidad"),(Z47-(+Z47*T48)),IF(AND(Q47="Impacto",Q48="Probabilidad"),(Z46-(+Z46*T48)),IF(Q48="Impacto",Z47,""))),"")</f>
        <v/>
      </c>
      <c r="Y48" s="15" t="str">
        <f t="shared" si="1"/>
        <v/>
      </c>
      <c r="Z48" s="16" t="str">
        <f t="shared" si="49"/>
        <v/>
      </c>
      <c r="AA48" s="15" t="str">
        <f t="shared" si="3"/>
        <v/>
      </c>
      <c r="AB48" s="16" t="str">
        <f>IFERROR(IF(AND(Q47="Impacto",Q48="Impacto"),(AB47-(+AB47*T48)),IF(AND(Q47="Probabilidad",Q48="Impacto"),(AB46-(+AB46*T48)),IF(Q48="Probabilidad",AB47,""))),"")</f>
        <v/>
      </c>
      <c r="AC48" s="17" t="str">
        <f t="shared" si="50"/>
        <v/>
      </c>
      <c r="AD48" s="18"/>
      <c r="AE48" s="19"/>
      <c r="AF48" s="21"/>
      <c r="AG48" s="24"/>
      <c r="AH48" s="24"/>
      <c r="AI48" s="19"/>
      <c r="AJ48" s="2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row>
    <row r="49" spans="1:68" ht="151.5" customHeight="1" x14ac:dyDescent="0.3">
      <c r="A49" s="81"/>
      <c r="B49" s="84"/>
      <c r="C49" s="84"/>
      <c r="D49" s="84"/>
      <c r="E49" s="87"/>
      <c r="F49" s="84"/>
      <c r="G49" s="90"/>
      <c r="H49" s="93"/>
      <c r="I49" s="78"/>
      <c r="J49" s="96"/>
      <c r="K49" s="78">
        <f t="shared" ca="1" si="47"/>
        <v>0</v>
      </c>
      <c r="L49" s="93"/>
      <c r="M49" s="78"/>
      <c r="N49" s="75"/>
      <c r="O49" s="9">
        <v>4</v>
      </c>
      <c r="P49" s="10"/>
      <c r="Q49" s="11" t="str">
        <f t="shared" ref="Q49:Q51" si="51">IF(OR(R49="Preventivo",R49="Detectivo"),"Probabilidad",IF(R49="Correctivo","Impacto",""))</f>
        <v/>
      </c>
      <c r="R49" s="12"/>
      <c r="S49" s="12"/>
      <c r="T49" s="13" t="str">
        <f t="shared" si="48"/>
        <v/>
      </c>
      <c r="U49" s="12"/>
      <c r="V49" s="12"/>
      <c r="W49" s="12"/>
      <c r="X49" s="14" t="str">
        <f t="shared" ref="X49:X51" si="52">IFERROR(IF(AND(Q48="Probabilidad",Q49="Probabilidad"),(Z48-(+Z48*T49)),IF(AND(Q48="Impacto",Q49="Probabilidad"),(Z47-(+Z47*T49)),IF(Q49="Impacto",Z48,""))),"")</f>
        <v/>
      </c>
      <c r="Y49" s="15" t="str">
        <f t="shared" si="1"/>
        <v/>
      </c>
      <c r="Z49" s="16" t="str">
        <f t="shared" si="49"/>
        <v/>
      </c>
      <c r="AA49" s="15" t="str">
        <f t="shared" si="3"/>
        <v/>
      </c>
      <c r="AB49" s="16" t="str">
        <f t="shared" ref="AB49:AB51" si="53">IFERROR(IF(AND(Q48="Impacto",Q49="Impacto"),(AB48-(+AB48*T49)),IF(AND(Q48="Probabilidad",Q49="Impacto"),(AB47-(+AB47*T49)),IF(Q49="Probabilidad",AB48,""))),"")</f>
        <v/>
      </c>
      <c r="AC49" s="17" t="str">
        <f>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18"/>
      <c r="AE49" s="19"/>
      <c r="AF49" s="21"/>
      <c r="AG49" s="24"/>
      <c r="AH49" s="24"/>
      <c r="AI49" s="19"/>
      <c r="AJ49" s="2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row>
    <row r="50" spans="1:68" ht="151.5" customHeight="1" x14ac:dyDescent="0.3">
      <c r="A50" s="81"/>
      <c r="B50" s="84"/>
      <c r="C50" s="84"/>
      <c r="D50" s="84"/>
      <c r="E50" s="87"/>
      <c r="F50" s="84"/>
      <c r="G50" s="90"/>
      <c r="H50" s="93"/>
      <c r="I50" s="78"/>
      <c r="J50" s="96"/>
      <c r="K50" s="78">
        <f t="shared" ca="1" si="47"/>
        <v>0</v>
      </c>
      <c r="L50" s="93"/>
      <c r="M50" s="78"/>
      <c r="N50" s="75"/>
      <c r="O50" s="9">
        <v>5</v>
      </c>
      <c r="P50" s="10"/>
      <c r="Q50" s="11" t="str">
        <f t="shared" si="51"/>
        <v/>
      </c>
      <c r="R50" s="12"/>
      <c r="S50" s="12"/>
      <c r="T50" s="13" t="str">
        <f t="shared" si="48"/>
        <v/>
      </c>
      <c r="U50" s="12"/>
      <c r="V50" s="12"/>
      <c r="W50" s="12"/>
      <c r="X50" s="14" t="str">
        <f t="shared" si="52"/>
        <v/>
      </c>
      <c r="Y50" s="15" t="str">
        <f t="shared" si="1"/>
        <v/>
      </c>
      <c r="Z50" s="16" t="str">
        <f t="shared" si="49"/>
        <v/>
      </c>
      <c r="AA50" s="15" t="str">
        <f t="shared" si="3"/>
        <v/>
      </c>
      <c r="AB50" s="16" t="str">
        <f t="shared" si="53"/>
        <v/>
      </c>
      <c r="AC50" s="17" t="str">
        <f t="shared" ref="AC50:AC51" si="54">IFERROR(IF(OR(AND(Y50="Muy Baja",AA50="Leve"),AND(Y50="Muy Baja",AA50="Menor"),AND(Y50="Baja",AA50="Leve")),"Bajo",IF(OR(AND(Y50="Muy baja",AA50="Moderado"),AND(Y50="Baja",AA50="Menor"),AND(Y50="Baja",AA50="Moderado"),AND(Y50="Media",AA50="Leve"),AND(Y50="Media",AA50="Menor"),AND(Y50="Media",AA50="Moderado"),AND(Y50="Alta",AA50="Leve"),AND(Y50="Alta",AA50="Menor")),"Moderado",IF(OR(AND(Y50="Muy Baja",AA50="Mayor"),AND(Y50="Baja",AA50="Mayor"),AND(Y50="Media",AA50="Mayor"),AND(Y50="Alta",AA50="Moderado"),AND(Y50="Alta",AA50="Mayor"),AND(Y50="Muy Alta",AA50="Leve"),AND(Y50="Muy Alta",AA50="Menor"),AND(Y50="Muy Alta",AA50="Moderado"),AND(Y50="Muy Alta",AA50="Mayor")),"Alto",IF(OR(AND(Y50="Muy Baja",AA50="Catastrófico"),AND(Y50="Baja",AA50="Catastrófico"),AND(Y50="Media",AA50="Catastrófico"),AND(Y50="Alta",AA50="Catastrófico"),AND(Y50="Muy Alta",AA50="Catastrófico")),"Extremo","")))),"")</f>
        <v/>
      </c>
      <c r="AD50" s="18"/>
      <c r="AE50" s="19"/>
      <c r="AF50" s="21"/>
      <c r="AG50" s="24"/>
      <c r="AH50" s="24"/>
      <c r="AI50" s="19"/>
      <c r="AJ50" s="2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row>
    <row r="51" spans="1:68" ht="151.5" customHeight="1" x14ac:dyDescent="0.3">
      <c r="A51" s="82"/>
      <c r="B51" s="85"/>
      <c r="C51" s="85"/>
      <c r="D51" s="85"/>
      <c r="E51" s="88"/>
      <c r="F51" s="85"/>
      <c r="G51" s="91"/>
      <c r="H51" s="94"/>
      <c r="I51" s="79"/>
      <c r="J51" s="97"/>
      <c r="K51" s="79">
        <f t="shared" ca="1" si="47"/>
        <v>0</v>
      </c>
      <c r="L51" s="94"/>
      <c r="M51" s="79"/>
      <c r="N51" s="76"/>
      <c r="O51" s="9">
        <v>6</v>
      </c>
      <c r="P51" s="10"/>
      <c r="Q51" s="11" t="str">
        <f t="shared" si="51"/>
        <v/>
      </c>
      <c r="R51" s="12"/>
      <c r="S51" s="12"/>
      <c r="T51" s="13" t="str">
        <f t="shared" si="48"/>
        <v/>
      </c>
      <c r="U51" s="12"/>
      <c r="V51" s="12"/>
      <c r="W51" s="12"/>
      <c r="X51" s="14" t="str">
        <f t="shared" si="52"/>
        <v/>
      </c>
      <c r="Y51" s="15" t="str">
        <f t="shared" si="1"/>
        <v/>
      </c>
      <c r="Z51" s="16" t="str">
        <f t="shared" si="49"/>
        <v/>
      </c>
      <c r="AA51" s="15" t="str">
        <f t="shared" si="3"/>
        <v/>
      </c>
      <c r="AB51" s="16" t="str">
        <f t="shared" si="53"/>
        <v/>
      </c>
      <c r="AC51" s="17" t="str">
        <f t="shared" si="54"/>
        <v/>
      </c>
      <c r="AD51" s="18"/>
      <c r="AE51" s="19"/>
      <c r="AF51" s="21"/>
      <c r="AG51" s="24"/>
      <c r="AH51" s="24"/>
      <c r="AI51" s="19"/>
      <c r="AJ51" s="2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row>
    <row r="52" spans="1:68" ht="151.5" customHeight="1" x14ac:dyDescent="0.3">
      <c r="A52" s="80">
        <v>8</v>
      </c>
      <c r="B52" s="83"/>
      <c r="C52" s="83"/>
      <c r="D52" s="83"/>
      <c r="E52" s="86"/>
      <c r="F52" s="83"/>
      <c r="G52" s="89"/>
      <c r="H52" s="92" t="str">
        <f>IF(G52&lt;=0,"",IF(G52&lt;=2,"Muy Baja",IF(G52&lt;=24,"Baja",IF(G52&lt;=500,"Media",IF(G52&lt;=5000,"Alta","Muy Alta")))))</f>
        <v/>
      </c>
      <c r="I52" s="77" t="str">
        <f>IF(H52="","",IF(H52="Muy Baja",0.2,IF(H52="Baja",0.4,IF(H52="Media",0.6,IF(H52="Alta",0.8,IF(H52="Muy Alta",1,))))))</f>
        <v/>
      </c>
      <c r="J52" s="95"/>
      <c r="K52" s="77">
        <f>IF(NOT(ISERROR(MATCH(J52,'[16]Tabla Impacto'!$B$221:$B$223,0))),'[16]Tabla Impacto'!$F$223&amp;"Por favor no seleccionar los criterios de impacto(Afectación Económica o presupuestal y Pérdida Reputacional)",J52)</f>
        <v>0</v>
      </c>
      <c r="L52" s="92" t="str">
        <f>IF(OR(K52='[16]Tabla Impacto'!$C$11,K52='[16]Tabla Impacto'!$D$11),"Leve",IF(OR(K52='[16]Tabla Impacto'!$C$12,K52='[16]Tabla Impacto'!$D$12),"Menor",IF(OR(K52='[16]Tabla Impacto'!$C$13,K52='[16]Tabla Impacto'!$D$13),"Moderado",IF(OR(K52='[16]Tabla Impacto'!$C$14,K52='[16]Tabla Impacto'!$D$14),"Mayor",IF(OR(K52='[16]Tabla Impacto'!$C$15,K52='[16]Tabla Impacto'!$D$15),"Catastrófico","")))))</f>
        <v/>
      </c>
      <c r="M52" s="77" t="str">
        <f>IF(L52="","",IF(L52="Leve",0.2,IF(L52="Menor",0.4,IF(L52="Moderado",0.6,IF(L52="Mayor",0.8,IF(L52="Catastrófico",1,))))))</f>
        <v/>
      </c>
      <c r="N52" s="74" t="str">
        <f>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9">
        <v>1</v>
      </c>
      <c r="P52" s="10"/>
      <c r="Q52" s="11" t="str">
        <f>IF(OR(R52="Preventivo",R52="Detectivo"),"Probabilidad",IF(R52="Correctivo","Impacto",""))</f>
        <v/>
      </c>
      <c r="R52" s="12"/>
      <c r="S52" s="12"/>
      <c r="T52" s="13" t="str">
        <f>IF(AND(R52="Preventivo",S52="Automático"),"50%",IF(AND(R52="Preventivo",S52="Manual"),"40%",IF(AND(R52="Detectivo",S52="Automático"),"40%",IF(AND(R52="Detectivo",S52="Manual"),"30%",IF(AND(R52="Correctivo",S52="Automático"),"35%",IF(AND(R52="Correctivo",S52="Manual"),"25%",""))))))</f>
        <v/>
      </c>
      <c r="U52" s="12"/>
      <c r="V52" s="12"/>
      <c r="W52" s="12"/>
      <c r="X52" s="14" t="str">
        <f>IFERROR(IF(Q52="Probabilidad",(I52-(+I52*T52)),IF(Q52="Impacto",I52,"")),"")</f>
        <v/>
      </c>
      <c r="Y52" s="15" t="str">
        <f>IFERROR(IF(X52="","",IF(X52&lt;=0.2,"Muy Baja",IF(X52&lt;=0.4,"Baja",IF(X52&lt;=0.6,"Media",IF(X52&lt;=0.8,"Alta","Muy Alta"))))),"")</f>
        <v/>
      </c>
      <c r="Z52" s="16" t="str">
        <f>+X52</f>
        <v/>
      </c>
      <c r="AA52" s="15" t="str">
        <f>IFERROR(IF(AB52="","",IF(AB52&lt;=0.2,"Leve",IF(AB52&lt;=0.4,"Menor",IF(AB52&lt;=0.6,"Moderado",IF(AB52&lt;=0.8,"Mayor","Catastrófico"))))),"")</f>
        <v/>
      </c>
      <c r="AB52" s="16" t="str">
        <f>IFERROR(IF(Q52="Impacto",(M52-(+M52*T52)),IF(Q52="Probabilidad",M52,"")),"")</f>
        <v/>
      </c>
      <c r="AC52" s="17" t="str">
        <f>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18"/>
      <c r="AE52" s="19"/>
      <c r="AF52" s="21"/>
      <c r="AG52" s="24"/>
      <c r="AH52" s="24"/>
      <c r="AI52" s="19"/>
      <c r="AJ52" s="2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row>
    <row r="53" spans="1:68" ht="151.5" customHeight="1" x14ac:dyDescent="0.3">
      <c r="A53" s="81"/>
      <c r="B53" s="84"/>
      <c r="C53" s="84"/>
      <c r="D53" s="84"/>
      <c r="E53" s="87"/>
      <c r="F53" s="84"/>
      <c r="G53" s="90"/>
      <c r="H53" s="93"/>
      <c r="I53" s="78"/>
      <c r="J53" s="96"/>
      <c r="K53" s="78">
        <f ca="1">IF(NOT(ISERROR(MATCH(J53,_xlfn.ANCHORARRAY(E64),0))),I66&amp;"Por favor no seleccionar los criterios de impacto",J53)</f>
        <v>0</v>
      </c>
      <c r="L53" s="93"/>
      <c r="M53" s="78"/>
      <c r="N53" s="75"/>
      <c r="O53" s="9">
        <v>2</v>
      </c>
      <c r="P53" s="10"/>
      <c r="Q53" s="11" t="str">
        <f>IF(OR(R53="Preventivo",R53="Detectivo"),"Probabilidad",IF(R53="Correctivo","Impacto",""))</f>
        <v/>
      </c>
      <c r="R53" s="12"/>
      <c r="S53" s="12"/>
      <c r="T53" s="13" t="str">
        <f t="shared" ref="T53:T57" si="55">IF(AND(R53="Preventivo",S53="Automático"),"50%",IF(AND(R53="Preventivo",S53="Manual"),"40%",IF(AND(R53="Detectivo",S53="Automático"),"40%",IF(AND(R53="Detectivo",S53="Manual"),"30%",IF(AND(R53="Correctivo",S53="Automático"),"35%",IF(AND(R53="Correctivo",S53="Manual"),"25%",""))))))</f>
        <v/>
      </c>
      <c r="U53" s="12"/>
      <c r="V53" s="12"/>
      <c r="W53" s="12"/>
      <c r="X53" s="14" t="str">
        <f>IFERROR(IF(AND(Q52="Probabilidad",Q53="Probabilidad"),(Z52-(+Z52*T53)),IF(Q53="Probabilidad",(I52-(+I52*T53)),IF(Q53="Impacto",Z52,""))),"")</f>
        <v/>
      </c>
      <c r="Y53" s="15" t="str">
        <f t="shared" si="1"/>
        <v/>
      </c>
      <c r="Z53" s="16" t="str">
        <f t="shared" ref="Z53:Z57" si="56">+X53</f>
        <v/>
      </c>
      <c r="AA53" s="15" t="str">
        <f t="shared" si="3"/>
        <v/>
      </c>
      <c r="AB53" s="16" t="str">
        <f>IFERROR(IF(AND(Q52="Impacto",Q53="Impacto"),(AB46-(+AB46*T53)),IF(Q53="Impacto",($M$52-(+$M$52*T53)),IF(Q53="Probabilidad",AB46,""))),"")</f>
        <v/>
      </c>
      <c r="AC53" s="17" t="str">
        <f t="shared" ref="AC53:AC54" si="57">IFERROR(IF(OR(AND(Y53="Muy Baja",AA53="Leve"),AND(Y53="Muy Baja",AA53="Menor"),AND(Y53="Baja",AA53="Leve")),"Bajo",IF(OR(AND(Y53="Muy baja",AA53="Moderado"),AND(Y53="Baja",AA53="Menor"),AND(Y53="Baja",AA53="Moderado"),AND(Y53="Media",AA53="Leve"),AND(Y53="Media",AA53="Menor"),AND(Y53="Media",AA53="Moderado"),AND(Y53="Alta",AA53="Leve"),AND(Y53="Alta",AA53="Menor")),"Moderado",IF(OR(AND(Y53="Muy Baja",AA53="Mayor"),AND(Y53="Baja",AA53="Mayor"),AND(Y53="Media",AA53="Mayor"),AND(Y53="Alta",AA53="Moderado"),AND(Y53="Alta",AA53="Mayor"),AND(Y53="Muy Alta",AA53="Leve"),AND(Y53="Muy Alta",AA53="Menor"),AND(Y53="Muy Alta",AA53="Moderado"),AND(Y53="Muy Alta",AA53="Mayor")),"Alto",IF(OR(AND(Y53="Muy Baja",AA53="Catastrófico"),AND(Y53="Baja",AA53="Catastrófico"),AND(Y53="Media",AA53="Catastrófico"),AND(Y53="Alta",AA53="Catastrófico"),AND(Y53="Muy Alta",AA53="Catastrófico")),"Extremo","")))),"")</f>
        <v/>
      </c>
      <c r="AD53" s="18"/>
      <c r="AE53" s="19"/>
      <c r="AF53" s="21"/>
      <c r="AG53" s="24"/>
      <c r="AH53" s="24"/>
      <c r="AI53" s="19"/>
      <c r="AJ53" s="2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row>
    <row r="54" spans="1:68" ht="151.5" customHeight="1" x14ac:dyDescent="0.3">
      <c r="A54" s="81"/>
      <c r="B54" s="84"/>
      <c r="C54" s="84"/>
      <c r="D54" s="84"/>
      <c r="E54" s="87"/>
      <c r="F54" s="84"/>
      <c r="G54" s="90"/>
      <c r="H54" s="93"/>
      <c r="I54" s="78"/>
      <c r="J54" s="96"/>
      <c r="K54" s="78">
        <f ca="1">IF(NOT(ISERROR(MATCH(J54,_xlfn.ANCHORARRAY(E65),0))),I67&amp;"Por favor no seleccionar los criterios de impacto",J54)</f>
        <v>0</v>
      </c>
      <c r="L54" s="93"/>
      <c r="M54" s="78"/>
      <c r="N54" s="75"/>
      <c r="O54" s="9">
        <v>3</v>
      </c>
      <c r="P54" s="25"/>
      <c r="Q54" s="11" t="str">
        <f>IF(OR(R54="Preventivo",R54="Detectivo"),"Probabilidad",IF(R54="Correctivo","Impacto",""))</f>
        <v/>
      </c>
      <c r="R54" s="12"/>
      <c r="S54" s="12"/>
      <c r="T54" s="13" t="str">
        <f t="shared" si="55"/>
        <v/>
      </c>
      <c r="U54" s="12"/>
      <c r="V54" s="12"/>
      <c r="W54" s="12"/>
      <c r="X54" s="14" t="str">
        <f>IFERROR(IF(AND(Q53="Probabilidad",Q54="Probabilidad"),(Z53-(+Z53*T54)),IF(AND(Q53="Impacto",Q54="Probabilidad"),(Z52-(+Z52*T54)),IF(Q54="Impacto",Z53,""))),"")</f>
        <v/>
      </c>
      <c r="Y54" s="15" t="str">
        <f t="shared" si="1"/>
        <v/>
      </c>
      <c r="Z54" s="16" t="str">
        <f t="shared" si="56"/>
        <v/>
      </c>
      <c r="AA54" s="15" t="str">
        <f t="shared" si="3"/>
        <v/>
      </c>
      <c r="AB54" s="16" t="str">
        <f>IFERROR(IF(AND(Q53="Impacto",Q54="Impacto"),(AB53-(+AB53*T54)),IF(AND(Q53="Probabilidad",Q54="Impacto"),(AB52-(+AB52*T54)),IF(Q54="Probabilidad",AB53,""))),"")</f>
        <v/>
      </c>
      <c r="AC54" s="17" t="str">
        <f t="shared" si="57"/>
        <v/>
      </c>
      <c r="AD54" s="18"/>
      <c r="AE54" s="19"/>
      <c r="AF54" s="21"/>
      <c r="AG54" s="24"/>
      <c r="AH54" s="24"/>
      <c r="AI54" s="19"/>
      <c r="AJ54" s="2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row>
    <row r="55" spans="1:68" ht="151.5" customHeight="1" x14ac:dyDescent="0.3">
      <c r="A55" s="81"/>
      <c r="B55" s="84"/>
      <c r="C55" s="84"/>
      <c r="D55" s="84"/>
      <c r="E55" s="87"/>
      <c r="F55" s="84"/>
      <c r="G55" s="90"/>
      <c r="H55" s="93"/>
      <c r="I55" s="78"/>
      <c r="J55" s="96"/>
      <c r="K55" s="78">
        <f ca="1">IF(NOT(ISERROR(MATCH(J55,_xlfn.ANCHORARRAY(E66),0))),I68&amp;"Por favor no seleccionar los criterios de impacto",J55)</f>
        <v>0</v>
      </c>
      <c r="L55" s="93"/>
      <c r="M55" s="78"/>
      <c r="N55" s="75"/>
      <c r="O55" s="9">
        <v>4</v>
      </c>
      <c r="P55" s="10"/>
      <c r="Q55" s="11" t="str">
        <f t="shared" ref="Q55:Q57" si="58">IF(OR(R55="Preventivo",R55="Detectivo"),"Probabilidad",IF(R55="Correctivo","Impacto",""))</f>
        <v/>
      </c>
      <c r="R55" s="12"/>
      <c r="S55" s="12"/>
      <c r="T55" s="13" t="str">
        <f t="shared" si="55"/>
        <v/>
      </c>
      <c r="U55" s="12"/>
      <c r="V55" s="12"/>
      <c r="W55" s="12"/>
      <c r="X55" s="14" t="str">
        <f t="shared" ref="X55:X57" si="59">IFERROR(IF(AND(Q54="Probabilidad",Q55="Probabilidad"),(Z54-(+Z54*T55)),IF(AND(Q54="Impacto",Q55="Probabilidad"),(Z53-(+Z53*T55)),IF(Q55="Impacto",Z54,""))),"")</f>
        <v/>
      </c>
      <c r="Y55" s="15" t="str">
        <f t="shared" si="1"/>
        <v/>
      </c>
      <c r="Z55" s="16" t="str">
        <f t="shared" si="56"/>
        <v/>
      </c>
      <c r="AA55" s="15" t="str">
        <f t="shared" si="3"/>
        <v/>
      </c>
      <c r="AB55" s="16" t="str">
        <f t="shared" ref="AB55:AB57" si="60">IFERROR(IF(AND(Q54="Impacto",Q55="Impacto"),(AB54-(+AB54*T55)),IF(AND(Q54="Probabilidad",Q55="Impacto"),(AB53-(+AB53*T55)),IF(Q55="Probabilidad",AB54,""))),"")</f>
        <v/>
      </c>
      <c r="AC55" s="17" t="str">
        <f>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18"/>
      <c r="AE55" s="19"/>
      <c r="AF55" s="21"/>
      <c r="AG55" s="24"/>
      <c r="AH55" s="24"/>
      <c r="AI55" s="19"/>
      <c r="AJ55" s="2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row>
    <row r="56" spans="1:68" ht="151.5" customHeight="1" x14ac:dyDescent="0.3">
      <c r="A56" s="81"/>
      <c r="B56" s="84"/>
      <c r="C56" s="84"/>
      <c r="D56" s="84"/>
      <c r="E56" s="87"/>
      <c r="F56" s="84"/>
      <c r="G56" s="90"/>
      <c r="H56" s="93"/>
      <c r="I56" s="78"/>
      <c r="J56" s="96"/>
      <c r="K56" s="78">
        <f ca="1">IF(NOT(ISERROR(MATCH(J56,_xlfn.ANCHORARRAY(E67),0))),I69&amp;"Por favor no seleccionar los criterios de impacto",J56)</f>
        <v>0</v>
      </c>
      <c r="L56" s="93"/>
      <c r="M56" s="78"/>
      <c r="N56" s="75"/>
      <c r="O56" s="9">
        <v>5</v>
      </c>
      <c r="P56" s="10"/>
      <c r="Q56" s="11" t="str">
        <f t="shared" si="58"/>
        <v/>
      </c>
      <c r="R56" s="12"/>
      <c r="S56" s="12"/>
      <c r="T56" s="13" t="str">
        <f t="shared" si="55"/>
        <v/>
      </c>
      <c r="U56" s="12"/>
      <c r="V56" s="12"/>
      <c r="W56" s="12"/>
      <c r="X56" s="14" t="str">
        <f t="shared" si="59"/>
        <v/>
      </c>
      <c r="Y56" s="15" t="str">
        <f t="shared" si="1"/>
        <v/>
      </c>
      <c r="Z56" s="16" t="str">
        <f t="shared" si="56"/>
        <v/>
      </c>
      <c r="AA56" s="15" t="str">
        <f t="shared" si="3"/>
        <v/>
      </c>
      <c r="AB56" s="16" t="str">
        <f t="shared" si="60"/>
        <v/>
      </c>
      <c r="AC56" s="17" t="str">
        <f t="shared" ref="AC56:AC57" si="61">IFERROR(IF(OR(AND(Y56="Muy Baja",AA56="Leve"),AND(Y56="Muy Baja",AA56="Menor"),AND(Y56="Baja",AA56="Leve")),"Bajo",IF(OR(AND(Y56="Muy baja",AA56="Moderado"),AND(Y56="Baja",AA56="Menor"),AND(Y56="Baja",AA56="Moderado"),AND(Y56="Media",AA56="Leve"),AND(Y56="Media",AA56="Menor"),AND(Y56="Media",AA56="Moderado"),AND(Y56="Alta",AA56="Leve"),AND(Y56="Alta",AA56="Menor")),"Moderado",IF(OR(AND(Y56="Muy Baja",AA56="Mayor"),AND(Y56="Baja",AA56="Mayor"),AND(Y56="Media",AA56="Mayor"),AND(Y56="Alta",AA56="Moderado"),AND(Y56="Alta",AA56="Mayor"),AND(Y56="Muy Alta",AA56="Leve"),AND(Y56="Muy Alta",AA56="Menor"),AND(Y56="Muy Alta",AA56="Moderado"),AND(Y56="Muy Alta",AA56="Mayor")),"Alto",IF(OR(AND(Y56="Muy Baja",AA56="Catastrófico"),AND(Y56="Baja",AA56="Catastrófico"),AND(Y56="Media",AA56="Catastrófico"),AND(Y56="Alta",AA56="Catastrófico"),AND(Y56="Muy Alta",AA56="Catastrófico")),"Extremo","")))),"")</f>
        <v/>
      </c>
      <c r="AD56" s="18"/>
      <c r="AE56" s="19"/>
      <c r="AF56" s="21"/>
      <c r="AG56" s="24"/>
      <c r="AH56" s="24"/>
      <c r="AI56" s="19"/>
      <c r="AJ56" s="2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row>
    <row r="57" spans="1:68" ht="151.5" customHeight="1" x14ac:dyDescent="0.3">
      <c r="A57" s="82"/>
      <c r="B57" s="85"/>
      <c r="C57" s="85"/>
      <c r="D57" s="85"/>
      <c r="E57" s="88"/>
      <c r="F57" s="85"/>
      <c r="G57" s="91"/>
      <c r="H57" s="94"/>
      <c r="I57" s="79"/>
      <c r="J57" s="97"/>
      <c r="K57" s="79">
        <f ca="1">IF(NOT(ISERROR(MATCH(J57,_xlfn.ANCHORARRAY(E68),0))),I70&amp;"Por favor no seleccionar los criterios de impacto",J57)</f>
        <v>0</v>
      </c>
      <c r="L57" s="94"/>
      <c r="M57" s="79"/>
      <c r="N57" s="76"/>
      <c r="O57" s="9">
        <v>6</v>
      </c>
      <c r="P57" s="10"/>
      <c r="Q57" s="11" t="str">
        <f t="shared" si="58"/>
        <v/>
      </c>
      <c r="R57" s="12"/>
      <c r="S57" s="12"/>
      <c r="T57" s="13" t="str">
        <f t="shared" si="55"/>
        <v/>
      </c>
      <c r="U57" s="12"/>
      <c r="V57" s="12"/>
      <c r="W57" s="12"/>
      <c r="X57" s="14" t="str">
        <f t="shared" si="59"/>
        <v/>
      </c>
      <c r="Y57" s="15" t="str">
        <f t="shared" si="1"/>
        <v/>
      </c>
      <c r="Z57" s="16" t="str">
        <f t="shared" si="56"/>
        <v/>
      </c>
      <c r="AA57" s="15" t="str">
        <f t="shared" si="3"/>
        <v/>
      </c>
      <c r="AB57" s="16" t="str">
        <f t="shared" si="60"/>
        <v/>
      </c>
      <c r="AC57" s="17" t="str">
        <f t="shared" si="61"/>
        <v/>
      </c>
      <c r="AD57" s="18"/>
      <c r="AE57" s="19"/>
      <c r="AF57" s="21"/>
      <c r="AG57" s="24"/>
      <c r="AH57" s="24"/>
      <c r="AI57" s="19"/>
      <c r="AJ57" s="2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row>
    <row r="58" spans="1:68" ht="151.5" customHeight="1" x14ac:dyDescent="0.3">
      <c r="A58" s="80">
        <v>9</v>
      </c>
      <c r="B58" s="83"/>
      <c r="C58" s="83"/>
      <c r="D58" s="83"/>
      <c r="E58" s="86"/>
      <c r="F58" s="83"/>
      <c r="G58" s="89"/>
      <c r="H58" s="92" t="str">
        <f>IF(G58&lt;=0,"",IF(G58&lt;=2,"Muy Baja",IF(G58&lt;=24,"Baja",IF(G58&lt;=500,"Media",IF(G58&lt;=5000,"Alta","Muy Alta")))))</f>
        <v/>
      </c>
      <c r="I58" s="77" t="str">
        <f>IF(H58="","",IF(H58="Muy Baja",0.2,IF(H58="Baja",0.4,IF(H58="Media",0.6,IF(H58="Alta",0.8,IF(H58="Muy Alta",1,))))))</f>
        <v/>
      </c>
      <c r="J58" s="95"/>
      <c r="K58" s="77">
        <f>IF(NOT(ISERROR(MATCH(J58,'[16]Tabla Impacto'!$B$221:$B$223,0))),'[16]Tabla Impacto'!$F$223&amp;"Por favor no seleccionar los criterios de impacto(Afectación Económica o presupuestal y Pérdida Reputacional)",J58)</f>
        <v>0</v>
      </c>
      <c r="L58" s="92" t="str">
        <f>IF(OR(K58='[16]Tabla Impacto'!$C$11,K58='[16]Tabla Impacto'!$D$11),"Leve",IF(OR(K58='[16]Tabla Impacto'!$C$12,K58='[16]Tabla Impacto'!$D$12),"Menor",IF(OR(K58='[16]Tabla Impacto'!$C$13,K58='[16]Tabla Impacto'!$D$13),"Moderado",IF(OR(K58='[16]Tabla Impacto'!$C$14,K58='[16]Tabla Impacto'!$D$14),"Mayor",IF(OR(K58='[16]Tabla Impacto'!$C$15,K58='[16]Tabla Impacto'!$D$15),"Catastrófico","")))))</f>
        <v/>
      </c>
      <c r="M58" s="77" t="str">
        <f>IF(L58="","",IF(L58="Leve",0.2,IF(L58="Menor",0.4,IF(L58="Moderado",0.6,IF(L58="Mayor",0.8,IF(L58="Catastrófico",1,))))))</f>
        <v/>
      </c>
      <c r="N58" s="74" t="str">
        <f>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9">
        <v>1</v>
      </c>
      <c r="P58" s="10"/>
      <c r="Q58" s="11" t="str">
        <f>IF(OR(R58="Preventivo",R58="Detectivo"),"Probabilidad",IF(R58="Correctivo","Impacto",""))</f>
        <v/>
      </c>
      <c r="R58" s="12"/>
      <c r="S58" s="12"/>
      <c r="T58" s="13" t="str">
        <f>IF(AND(R58="Preventivo",S58="Automático"),"50%",IF(AND(R58="Preventivo",S58="Manual"),"40%",IF(AND(R58="Detectivo",S58="Automático"),"40%",IF(AND(R58="Detectivo",S58="Manual"),"30%",IF(AND(R58="Correctivo",S58="Automático"),"35%",IF(AND(R58="Correctivo",S58="Manual"),"25%",""))))))</f>
        <v/>
      </c>
      <c r="U58" s="12"/>
      <c r="V58" s="12"/>
      <c r="W58" s="12"/>
      <c r="X58" s="14" t="str">
        <f>IFERROR(IF(Q58="Probabilidad",(I58-(+I58*T58)),IF(Q58="Impacto",I58,"")),"")</f>
        <v/>
      </c>
      <c r="Y58" s="15" t="str">
        <f>IFERROR(IF(X58="","",IF(X58&lt;=0.2,"Muy Baja",IF(X58&lt;=0.4,"Baja",IF(X58&lt;=0.6,"Media",IF(X58&lt;=0.8,"Alta","Muy Alta"))))),"")</f>
        <v/>
      </c>
      <c r="Z58" s="16" t="str">
        <f>+X58</f>
        <v/>
      </c>
      <c r="AA58" s="15" t="str">
        <f>IFERROR(IF(AB58="","",IF(AB58&lt;=0.2,"Leve",IF(AB58&lt;=0.4,"Menor",IF(AB58&lt;=0.6,"Moderado",IF(AB58&lt;=0.8,"Mayor","Catastrófico"))))),"")</f>
        <v/>
      </c>
      <c r="AB58" s="16" t="str">
        <f>IFERROR(IF(Q58="Impacto",(M58-(+M58*T58)),IF(Q58="Probabilidad",M58,"")),"")</f>
        <v/>
      </c>
      <c r="AC58" s="17" t="str">
        <f>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18"/>
      <c r="AE58" s="19"/>
      <c r="AF58" s="21"/>
      <c r="AG58" s="24"/>
      <c r="AH58" s="24"/>
      <c r="AI58" s="19"/>
      <c r="AJ58" s="2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row>
    <row r="59" spans="1:68" ht="151.5" customHeight="1" x14ac:dyDescent="0.3">
      <c r="A59" s="81"/>
      <c r="B59" s="84"/>
      <c r="C59" s="84"/>
      <c r="D59" s="84"/>
      <c r="E59" s="87"/>
      <c r="F59" s="84"/>
      <c r="G59" s="90"/>
      <c r="H59" s="93"/>
      <c r="I59" s="78"/>
      <c r="J59" s="96"/>
      <c r="K59" s="78">
        <f ca="1">IF(NOT(ISERROR(MATCH(J59,_xlfn.ANCHORARRAY(E70),0))),I72&amp;"Por favor no seleccionar los criterios de impacto",J59)</f>
        <v>0</v>
      </c>
      <c r="L59" s="93"/>
      <c r="M59" s="78"/>
      <c r="N59" s="75"/>
      <c r="O59" s="9">
        <v>2</v>
      </c>
      <c r="P59" s="10"/>
      <c r="Q59" s="11" t="str">
        <f>IF(OR(R59="Preventivo",R59="Detectivo"),"Probabilidad",IF(R59="Correctivo","Impacto",""))</f>
        <v/>
      </c>
      <c r="R59" s="12"/>
      <c r="S59" s="12"/>
      <c r="T59" s="13" t="str">
        <f t="shared" ref="T59:T63" si="62">IF(AND(R59="Preventivo",S59="Automático"),"50%",IF(AND(R59="Preventivo",S59="Manual"),"40%",IF(AND(R59="Detectivo",S59="Automático"),"40%",IF(AND(R59="Detectivo",S59="Manual"),"30%",IF(AND(R59="Correctivo",S59="Automático"),"35%",IF(AND(R59="Correctivo",S59="Manual"),"25%",""))))))</f>
        <v/>
      </c>
      <c r="U59" s="12"/>
      <c r="V59" s="12"/>
      <c r="W59" s="12"/>
      <c r="X59" s="14" t="str">
        <f>IFERROR(IF(AND(Q58="Probabilidad",Q59="Probabilidad"),(Z58-(+Z58*T59)),IF(Q59="Probabilidad",(I58-(+I58*T59)),IF(Q59="Impacto",Z58,""))),"")</f>
        <v/>
      </c>
      <c r="Y59" s="15" t="str">
        <f t="shared" si="1"/>
        <v/>
      </c>
      <c r="Z59" s="16" t="str">
        <f t="shared" ref="Z59:Z63" si="63">+X59</f>
        <v/>
      </c>
      <c r="AA59" s="15" t="str">
        <f t="shared" si="3"/>
        <v/>
      </c>
      <c r="AB59" s="16" t="str">
        <f>IFERROR(IF(AND(Q58="Impacto",Q59="Impacto"),(AB52-(+AB52*T59)),IF(Q59="Impacto",($M$58-(+$M$58*T59)),IF(Q59="Probabilidad",AB52,""))),"")</f>
        <v/>
      </c>
      <c r="AC59" s="17" t="str">
        <f t="shared" ref="AC59:AC60" si="64">IFERROR(IF(OR(AND(Y59="Muy Baja",AA59="Leve"),AND(Y59="Muy Baja",AA59="Menor"),AND(Y59="Baja",AA59="Leve")),"Bajo",IF(OR(AND(Y59="Muy baja",AA59="Moderado"),AND(Y59="Baja",AA59="Menor"),AND(Y59="Baja",AA59="Moderado"),AND(Y59="Media",AA59="Leve"),AND(Y59="Media",AA59="Menor"),AND(Y59="Media",AA59="Moderado"),AND(Y59="Alta",AA59="Leve"),AND(Y59="Alta",AA59="Menor")),"Moderado",IF(OR(AND(Y59="Muy Baja",AA59="Mayor"),AND(Y59="Baja",AA59="Mayor"),AND(Y59="Media",AA59="Mayor"),AND(Y59="Alta",AA59="Moderado"),AND(Y59="Alta",AA59="Mayor"),AND(Y59="Muy Alta",AA59="Leve"),AND(Y59="Muy Alta",AA59="Menor"),AND(Y59="Muy Alta",AA59="Moderado"),AND(Y59="Muy Alta",AA59="Mayor")),"Alto",IF(OR(AND(Y59="Muy Baja",AA59="Catastrófico"),AND(Y59="Baja",AA59="Catastrófico"),AND(Y59="Media",AA59="Catastrófico"),AND(Y59="Alta",AA59="Catastrófico"),AND(Y59="Muy Alta",AA59="Catastrófico")),"Extremo","")))),"")</f>
        <v/>
      </c>
      <c r="AD59" s="18"/>
      <c r="AE59" s="19"/>
      <c r="AF59" s="21"/>
      <c r="AG59" s="24"/>
      <c r="AH59" s="24"/>
      <c r="AI59" s="19"/>
      <c r="AJ59" s="2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row>
    <row r="60" spans="1:68" ht="151.5" customHeight="1" x14ac:dyDescent="0.3">
      <c r="A60" s="81"/>
      <c r="B60" s="84"/>
      <c r="C60" s="84"/>
      <c r="D60" s="84"/>
      <c r="E60" s="87"/>
      <c r="F60" s="84"/>
      <c r="G60" s="90"/>
      <c r="H60" s="93"/>
      <c r="I60" s="78"/>
      <c r="J60" s="96"/>
      <c r="K60" s="78">
        <f ca="1">IF(NOT(ISERROR(MATCH(J60,_xlfn.ANCHORARRAY(E71),0))),I73&amp;"Por favor no seleccionar los criterios de impacto",J60)</f>
        <v>0</v>
      </c>
      <c r="L60" s="93"/>
      <c r="M60" s="78"/>
      <c r="N60" s="75"/>
      <c r="O60" s="9">
        <v>3</v>
      </c>
      <c r="P60" s="25"/>
      <c r="Q60" s="11" t="str">
        <f>IF(OR(R60="Preventivo",R60="Detectivo"),"Probabilidad",IF(R60="Correctivo","Impacto",""))</f>
        <v/>
      </c>
      <c r="R60" s="12"/>
      <c r="S60" s="12"/>
      <c r="T60" s="13" t="str">
        <f t="shared" si="62"/>
        <v/>
      </c>
      <c r="U60" s="12"/>
      <c r="V60" s="12"/>
      <c r="W60" s="12"/>
      <c r="X60" s="14" t="str">
        <f>IFERROR(IF(AND(Q59="Probabilidad",Q60="Probabilidad"),(Z59-(+Z59*T60)),IF(AND(Q59="Impacto",Q60="Probabilidad"),(Z58-(+Z58*T60)),IF(Q60="Impacto",Z59,""))),"")</f>
        <v/>
      </c>
      <c r="Y60" s="15" t="str">
        <f t="shared" si="1"/>
        <v/>
      </c>
      <c r="Z60" s="16" t="str">
        <f t="shared" si="63"/>
        <v/>
      </c>
      <c r="AA60" s="15" t="str">
        <f t="shared" si="3"/>
        <v/>
      </c>
      <c r="AB60" s="16" t="str">
        <f>IFERROR(IF(AND(Q59="Impacto",Q60="Impacto"),(AB59-(+AB59*T60)),IF(AND(Q59="Probabilidad",Q60="Impacto"),(AB58-(+AB58*T60)),IF(Q60="Probabilidad",AB59,""))),"")</f>
        <v/>
      </c>
      <c r="AC60" s="17" t="str">
        <f t="shared" si="64"/>
        <v/>
      </c>
      <c r="AD60" s="18"/>
      <c r="AE60" s="19"/>
      <c r="AF60" s="21"/>
      <c r="AG60" s="24"/>
      <c r="AH60" s="24"/>
      <c r="AI60" s="19"/>
      <c r="AJ60" s="2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row>
    <row r="61" spans="1:68" ht="151.5" customHeight="1" x14ac:dyDescent="0.3">
      <c r="A61" s="81"/>
      <c r="B61" s="84"/>
      <c r="C61" s="84"/>
      <c r="D61" s="84"/>
      <c r="E61" s="87"/>
      <c r="F61" s="84"/>
      <c r="G61" s="90"/>
      <c r="H61" s="93"/>
      <c r="I61" s="78"/>
      <c r="J61" s="96"/>
      <c r="K61" s="78">
        <f ca="1">IF(NOT(ISERROR(MATCH(J61,_xlfn.ANCHORARRAY(E72),0))),I74&amp;"Por favor no seleccionar los criterios de impacto",J61)</f>
        <v>0</v>
      </c>
      <c r="L61" s="93"/>
      <c r="M61" s="78"/>
      <c r="N61" s="75"/>
      <c r="O61" s="9">
        <v>4</v>
      </c>
      <c r="P61" s="10"/>
      <c r="Q61" s="11" t="str">
        <f t="shared" ref="Q61:Q63" si="65">IF(OR(R61="Preventivo",R61="Detectivo"),"Probabilidad",IF(R61="Correctivo","Impacto",""))</f>
        <v/>
      </c>
      <c r="R61" s="12"/>
      <c r="S61" s="12"/>
      <c r="T61" s="13" t="str">
        <f t="shared" si="62"/>
        <v/>
      </c>
      <c r="U61" s="12"/>
      <c r="V61" s="12"/>
      <c r="W61" s="12"/>
      <c r="X61" s="14" t="str">
        <f t="shared" ref="X61:X63" si="66">IFERROR(IF(AND(Q60="Probabilidad",Q61="Probabilidad"),(Z60-(+Z60*T61)),IF(AND(Q60="Impacto",Q61="Probabilidad"),(Z59-(+Z59*T61)),IF(Q61="Impacto",Z60,""))),"")</f>
        <v/>
      </c>
      <c r="Y61" s="15" t="str">
        <f t="shared" si="1"/>
        <v/>
      </c>
      <c r="Z61" s="16" t="str">
        <f t="shared" si="63"/>
        <v/>
      </c>
      <c r="AA61" s="15" t="str">
        <f t="shared" si="3"/>
        <v/>
      </c>
      <c r="AB61" s="16" t="str">
        <f t="shared" ref="AB61:AB63" si="67">IFERROR(IF(AND(Q60="Impacto",Q61="Impacto"),(AB60-(+AB60*T61)),IF(AND(Q60="Probabilidad",Q61="Impacto"),(AB59-(+AB59*T61)),IF(Q61="Probabilidad",AB60,""))),"")</f>
        <v/>
      </c>
      <c r="AC61" s="17" t="str">
        <f>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18"/>
      <c r="AE61" s="19"/>
      <c r="AF61" s="21"/>
      <c r="AG61" s="24"/>
      <c r="AH61" s="24"/>
      <c r="AI61" s="19"/>
      <c r="AJ61" s="2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row>
    <row r="62" spans="1:68" ht="151.5" customHeight="1" x14ac:dyDescent="0.3">
      <c r="A62" s="81"/>
      <c r="B62" s="84"/>
      <c r="C62" s="84"/>
      <c r="D62" s="84"/>
      <c r="E62" s="87"/>
      <c r="F62" s="84"/>
      <c r="G62" s="90"/>
      <c r="H62" s="93"/>
      <c r="I62" s="78"/>
      <c r="J62" s="96"/>
      <c r="K62" s="78">
        <f ca="1">IF(NOT(ISERROR(MATCH(J62,_xlfn.ANCHORARRAY(E73),0))),I75&amp;"Por favor no seleccionar los criterios de impacto",J62)</f>
        <v>0</v>
      </c>
      <c r="L62" s="93"/>
      <c r="M62" s="78"/>
      <c r="N62" s="75"/>
      <c r="O62" s="9">
        <v>5</v>
      </c>
      <c r="P62" s="10"/>
      <c r="Q62" s="11" t="str">
        <f t="shared" si="65"/>
        <v/>
      </c>
      <c r="R62" s="12"/>
      <c r="S62" s="12"/>
      <c r="T62" s="13" t="str">
        <f t="shared" si="62"/>
        <v/>
      </c>
      <c r="U62" s="12"/>
      <c r="V62" s="12"/>
      <c r="W62" s="12"/>
      <c r="X62" s="14" t="str">
        <f t="shared" si="66"/>
        <v/>
      </c>
      <c r="Y62" s="15" t="str">
        <f t="shared" si="1"/>
        <v/>
      </c>
      <c r="Z62" s="16" t="str">
        <f t="shared" si="63"/>
        <v/>
      </c>
      <c r="AA62" s="15" t="str">
        <f t="shared" si="3"/>
        <v/>
      </c>
      <c r="AB62" s="16" t="str">
        <f t="shared" si="67"/>
        <v/>
      </c>
      <c r="AC62" s="17" t="str">
        <f t="shared" ref="AC62:AC63" si="68">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18"/>
      <c r="AE62" s="19"/>
      <c r="AF62" s="21"/>
      <c r="AG62" s="24"/>
      <c r="AH62" s="24"/>
      <c r="AI62" s="19"/>
      <c r="AJ62" s="2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row>
    <row r="63" spans="1:68" ht="151.5" customHeight="1" x14ac:dyDescent="0.3">
      <c r="A63" s="82"/>
      <c r="B63" s="85"/>
      <c r="C63" s="85"/>
      <c r="D63" s="85"/>
      <c r="E63" s="88"/>
      <c r="F63" s="85"/>
      <c r="G63" s="91"/>
      <c r="H63" s="94"/>
      <c r="I63" s="79"/>
      <c r="J63" s="97"/>
      <c r="K63" s="79">
        <f ca="1">IF(NOT(ISERROR(MATCH(J63,_xlfn.ANCHORARRAY(E74),0))),I76&amp;"Por favor no seleccionar los criterios de impacto",J63)</f>
        <v>0</v>
      </c>
      <c r="L63" s="94"/>
      <c r="M63" s="79"/>
      <c r="N63" s="76"/>
      <c r="O63" s="9">
        <v>6</v>
      </c>
      <c r="P63" s="10"/>
      <c r="Q63" s="11" t="str">
        <f t="shared" si="65"/>
        <v/>
      </c>
      <c r="R63" s="12"/>
      <c r="S63" s="12"/>
      <c r="T63" s="13" t="str">
        <f t="shared" si="62"/>
        <v/>
      </c>
      <c r="U63" s="12"/>
      <c r="V63" s="12"/>
      <c r="W63" s="12"/>
      <c r="X63" s="14" t="str">
        <f t="shared" si="66"/>
        <v/>
      </c>
      <c r="Y63" s="15" t="str">
        <f t="shared" si="1"/>
        <v/>
      </c>
      <c r="Z63" s="16" t="str">
        <f t="shared" si="63"/>
        <v/>
      </c>
      <c r="AA63" s="15" t="str">
        <f t="shared" si="3"/>
        <v/>
      </c>
      <c r="AB63" s="16" t="str">
        <f t="shared" si="67"/>
        <v/>
      </c>
      <c r="AC63" s="17" t="str">
        <f t="shared" si="68"/>
        <v/>
      </c>
      <c r="AD63" s="18"/>
      <c r="AE63" s="19"/>
      <c r="AF63" s="21"/>
      <c r="AG63" s="24"/>
      <c r="AH63" s="24"/>
      <c r="AI63" s="19"/>
      <c r="AJ63" s="2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row>
    <row r="64" spans="1:68" ht="151.5" customHeight="1" x14ac:dyDescent="0.3">
      <c r="A64" s="80">
        <v>10</v>
      </c>
      <c r="B64" s="83"/>
      <c r="C64" s="83"/>
      <c r="D64" s="83"/>
      <c r="E64" s="86"/>
      <c r="F64" s="83"/>
      <c r="G64" s="89"/>
      <c r="H64" s="92" t="str">
        <f>IF(G64&lt;=0,"",IF(G64&lt;=2,"Muy Baja",IF(G64&lt;=24,"Baja",IF(G64&lt;=500,"Media",IF(G64&lt;=5000,"Alta","Muy Alta")))))</f>
        <v/>
      </c>
      <c r="I64" s="77" t="str">
        <f>IF(H64="","",IF(H64="Muy Baja",0.2,IF(H64="Baja",0.4,IF(H64="Media",0.6,IF(H64="Alta",0.8,IF(H64="Muy Alta",1,))))))</f>
        <v/>
      </c>
      <c r="J64" s="95"/>
      <c r="K64" s="77">
        <f>IF(NOT(ISERROR(MATCH(J64,'[16]Tabla Impacto'!$B$221:$B$223,0))),'[16]Tabla Impacto'!$F$223&amp;"Por favor no seleccionar los criterios de impacto(Afectación Económica o presupuestal y Pérdida Reputacional)",J64)</f>
        <v>0</v>
      </c>
      <c r="L64" s="92" t="str">
        <f>IF(OR(K64='[16]Tabla Impacto'!$C$11,K64='[16]Tabla Impacto'!$D$11),"Leve",IF(OR(K64='[16]Tabla Impacto'!$C$12,K64='[16]Tabla Impacto'!$D$12),"Menor",IF(OR(K64='[16]Tabla Impacto'!$C$13,K64='[16]Tabla Impacto'!$D$13),"Moderado",IF(OR(K64='[16]Tabla Impacto'!$C$14,K64='[16]Tabla Impacto'!$D$14),"Mayor",IF(OR(K64='[16]Tabla Impacto'!$C$15,K64='[16]Tabla Impacto'!$D$15),"Catastrófico","")))))</f>
        <v/>
      </c>
      <c r="M64" s="77" t="str">
        <f>IF(L64="","",IF(L64="Leve",0.2,IF(L64="Menor",0.4,IF(L64="Moderado",0.6,IF(L64="Mayor",0.8,IF(L64="Catastrófico",1,))))))</f>
        <v/>
      </c>
      <c r="N64" s="74" t="str">
        <f>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9">
        <v>1</v>
      </c>
      <c r="P64" s="10"/>
      <c r="Q64" s="11" t="str">
        <f>IF(OR(R64="Preventivo",R64="Detectivo"),"Probabilidad",IF(R64="Correctivo","Impacto",""))</f>
        <v/>
      </c>
      <c r="R64" s="12"/>
      <c r="S64" s="12"/>
      <c r="T64" s="13" t="str">
        <f>IF(AND(R64="Preventivo",S64="Automático"),"50%",IF(AND(R64="Preventivo",S64="Manual"),"40%",IF(AND(R64="Detectivo",S64="Automático"),"40%",IF(AND(R64="Detectivo",S64="Manual"),"30%",IF(AND(R64="Correctivo",S64="Automático"),"35%",IF(AND(R64="Correctivo",S64="Manual"),"25%",""))))))</f>
        <v/>
      </c>
      <c r="U64" s="12"/>
      <c r="V64" s="12"/>
      <c r="W64" s="12"/>
      <c r="X64" s="14" t="str">
        <f>IFERROR(IF(Q64="Probabilidad",(I64-(+I64*T64)),IF(Q64="Impacto",I64,"")),"")</f>
        <v/>
      </c>
      <c r="Y64" s="15" t="str">
        <f>IFERROR(IF(X64="","",IF(X64&lt;=0.2,"Muy Baja",IF(X64&lt;=0.4,"Baja",IF(X64&lt;=0.6,"Media",IF(X64&lt;=0.8,"Alta","Muy Alta"))))),"")</f>
        <v/>
      </c>
      <c r="Z64" s="16" t="str">
        <f>+X64</f>
        <v/>
      </c>
      <c r="AA64" s="15" t="str">
        <f>IFERROR(IF(AB64="","",IF(AB64&lt;=0.2,"Leve",IF(AB64&lt;=0.4,"Menor",IF(AB64&lt;=0.6,"Moderado",IF(AB64&lt;=0.8,"Mayor","Catastrófico"))))),"")</f>
        <v/>
      </c>
      <c r="AB64" s="16" t="str">
        <f>IFERROR(IF(Q64="Impacto",(M64-(+M64*T64)),IF(Q64="Probabilidad",M64,"")),"")</f>
        <v/>
      </c>
      <c r="AC64" s="17"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18"/>
      <c r="AE64" s="19"/>
      <c r="AF64" s="21"/>
      <c r="AG64" s="24"/>
      <c r="AH64" s="24"/>
      <c r="AI64" s="19"/>
      <c r="AJ64" s="2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row>
    <row r="65" spans="1:36" ht="151.5" customHeight="1" x14ac:dyDescent="0.3">
      <c r="A65" s="81"/>
      <c r="B65" s="84"/>
      <c r="C65" s="84"/>
      <c r="D65" s="84"/>
      <c r="E65" s="87"/>
      <c r="F65" s="84"/>
      <c r="G65" s="90"/>
      <c r="H65" s="93"/>
      <c r="I65" s="78"/>
      <c r="J65" s="96"/>
      <c r="K65" s="78">
        <f ca="1">IF(NOT(ISERROR(MATCH(J65,_xlfn.ANCHORARRAY(E76),0))),I78&amp;"Por favor no seleccionar los criterios de impacto",J65)</f>
        <v>0</v>
      </c>
      <c r="L65" s="93"/>
      <c r="M65" s="78"/>
      <c r="N65" s="75"/>
      <c r="O65" s="9">
        <v>2</v>
      </c>
      <c r="P65" s="10"/>
      <c r="Q65" s="11" t="str">
        <f>IF(OR(R65="Preventivo",R65="Detectivo"),"Probabilidad",IF(R65="Correctivo","Impacto",""))</f>
        <v/>
      </c>
      <c r="R65" s="12"/>
      <c r="S65" s="12"/>
      <c r="T65" s="13" t="str">
        <f t="shared" ref="T65:T69" si="69">IF(AND(R65="Preventivo",S65="Automático"),"50%",IF(AND(R65="Preventivo",S65="Manual"),"40%",IF(AND(R65="Detectivo",S65="Automático"),"40%",IF(AND(R65="Detectivo",S65="Manual"),"30%",IF(AND(R65="Correctivo",S65="Automático"),"35%",IF(AND(R65="Correctivo",S65="Manual"),"25%",""))))))</f>
        <v/>
      </c>
      <c r="U65" s="12"/>
      <c r="V65" s="12"/>
      <c r="W65" s="12"/>
      <c r="X65" s="14" t="str">
        <f>IFERROR(IF(AND(Q64="Probabilidad",Q65="Probabilidad"),(Z64-(+Z64*T65)),IF(Q65="Probabilidad",(I64-(+I64*T65)),IF(Q65="Impacto",Z64,""))),"")</f>
        <v/>
      </c>
      <c r="Y65" s="15" t="str">
        <f t="shared" si="1"/>
        <v/>
      </c>
      <c r="Z65" s="16" t="str">
        <f t="shared" ref="Z65:Z69" si="70">+X65</f>
        <v/>
      </c>
      <c r="AA65" s="15" t="str">
        <f t="shared" si="3"/>
        <v/>
      </c>
      <c r="AB65" s="16" t="str">
        <f>IFERROR(IF(AND(Q64="Impacto",Q65="Impacto"),(AB58-(+AB58*T65)),IF(Q65="Impacto",($M$64-(+$M$64*T65)),IF(Q65="Probabilidad",AB58,""))),"")</f>
        <v/>
      </c>
      <c r="AC65" s="17" t="str">
        <f t="shared" ref="AC65:AC66" si="71">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18"/>
      <c r="AE65" s="19"/>
      <c r="AF65" s="21"/>
      <c r="AG65" s="24"/>
      <c r="AH65" s="24"/>
      <c r="AI65" s="19"/>
      <c r="AJ65" s="21"/>
    </row>
    <row r="66" spans="1:36" ht="151.5" customHeight="1" x14ac:dyDescent="0.3">
      <c r="A66" s="81"/>
      <c r="B66" s="84"/>
      <c r="C66" s="84"/>
      <c r="D66" s="84"/>
      <c r="E66" s="87"/>
      <c r="F66" s="84"/>
      <c r="G66" s="90"/>
      <c r="H66" s="93"/>
      <c r="I66" s="78"/>
      <c r="J66" s="96"/>
      <c r="K66" s="78">
        <f ca="1">IF(NOT(ISERROR(MATCH(J66,_xlfn.ANCHORARRAY(E77),0))),I79&amp;"Por favor no seleccionar los criterios de impacto",J66)</f>
        <v>0</v>
      </c>
      <c r="L66" s="93"/>
      <c r="M66" s="78"/>
      <c r="N66" s="75"/>
      <c r="O66" s="9">
        <v>3</v>
      </c>
      <c r="P66" s="25"/>
      <c r="Q66" s="11" t="str">
        <f>IF(OR(R66="Preventivo",R66="Detectivo"),"Probabilidad",IF(R66="Correctivo","Impacto",""))</f>
        <v/>
      </c>
      <c r="R66" s="12"/>
      <c r="S66" s="12"/>
      <c r="T66" s="13" t="str">
        <f t="shared" si="69"/>
        <v/>
      </c>
      <c r="U66" s="12"/>
      <c r="V66" s="12"/>
      <c r="W66" s="12"/>
      <c r="X66" s="14" t="str">
        <f>IFERROR(IF(AND(Q65="Probabilidad",Q66="Probabilidad"),(Z65-(+Z65*T66)),IF(AND(Q65="Impacto",Q66="Probabilidad"),(Z64-(+Z64*T66)),IF(Q66="Impacto",Z65,""))),"")</f>
        <v/>
      </c>
      <c r="Y66" s="15" t="str">
        <f t="shared" si="1"/>
        <v/>
      </c>
      <c r="Z66" s="16" t="str">
        <f t="shared" si="70"/>
        <v/>
      </c>
      <c r="AA66" s="15" t="str">
        <f t="shared" si="3"/>
        <v/>
      </c>
      <c r="AB66" s="16" t="str">
        <f>IFERROR(IF(AND(Q65="Impacto",Q66="Impacto"),(AB65-(+AB65*T66)),IF(AND(Q65="Probabilidad",Q66="Impacto"),(AB64-(+AB64*T66)),IF(Q66="Probabilidad",AB65,""))),"")</f>
        <v/>
      </c>
      <c r="AC66" s="17" t="str">
        <f t="shared" si="71"/>
        <v/>
      </c>
      <c r="AD66" s="18"/>
      <c r="AE66" s="19"/>
      <c r="AF66" s="21"/>
      <c r="AG66" s="24"/>
      <c r="AH66" s="24"/>
      <c r="AI66" s="19"/>
      <c r="AJ66" s="21"/>
    </row>
    <row r="67" spans="1:36" ht="151.5" customHeight="1" x14ac:dyDescent="0.3">
      <c r="A67" s="81"/>
      <c r="B67" s="84"/>
      <c r="C67" s="84"/>
      <c r="D67" s="84"/>
      <c r="E67" s="87"/>
      <c r="F67" s="84"/>
      <c r="G67" s="90"/>
      <c r="H67" s="93"/>
      <c r="I67" s="78"/>
      <c r="J67" s="96"/>
      <c r="K67" s="78">
        <f ca="1">IF(NOT(ISERROR(MATCH(J67,_xlfn.ANCHORARRAY(E78),0))),I80&amp;"Por favor no seleccionar los criterios de impacto",J67)</f>
        <v>0</v>
      </c>
      <c r="L67" s="93"/>
      <c r="M67" s="78"/>
      <c r="N67" s="75"/>
      <c r="O67" s="9">
        <v>4</v>
      </c>
      <c r="P67" s="10"/>
      <c r="Q67" s="11" t="str">
        <f t="shared" ref="Q67:Q69" si="72">IF(OR(R67="Preventivo",R67="Detectivo"),"Probabilidad",IF(R67="Correctivo","Impacto",""))</f>
        <v/>
      </c>
      <c r="R67" s="12"/>
      <c r="S67" s="12"/>
      <c r="T67" s="13" t="str">
        <f t="shared" si="69"/>
        <v/>
      </c>
      <c r="U67" s="12"/>
      <c r="V67" s="12"/>
      <c r="W67" s="12"/>
      <c r="X67" s="14" t="str">
        <f t="shared" ref="X67:X69" si="73">IFERROR(IF(AND(Q66="Probabilidad",Q67="Probabilidad"),(Z66-(+Z66*T67)),IF(AND(Q66="Impacto",Q67="Probabilidad"),(Z65-(+Z65*T67)),IF(Q67="Impacto",Z66,""))),"")</f>
        <v/>
      </c>
      <c r="Y67" s="15" t="str">
        <f t="shared" si="1"/>
        <v/>
      </c>
      <c r="Z67" s="16" t="str">
        <f t="shared" si="70"/>
        <v/>
      </c>
      <c r="AA67" s="15" t="str">
        <f t="shared" si="3"/>
        <v/>
      </c>
      <c r="AB67" s="16" t="str">
        <f t="shared" ref="AB67:AB69" si="74">IFERROR(IF(AND(Q66="Impacto",Q67="Impacto"),(AB66-(+AB66*T67)),IF(AND(Q66="Probabilidad",Q67="Impacto"),(AB65-(+AB65*T67)),IF(Q67="Probabilidad",AB66,""))),"")</f>
        <v/>
      </c>
      <c r="AC67" s="17" t="str">
        <f>IFERROR(IF(OR(AND(Y67="Muy Baja",AA67="Leve"),AND(Y67="Muy Baja",AA67="Menor"),AND(Y67="Baja",AA67="Leve")),"Bajo",IF(OR(AND(Y67="Muy baja",AA67="Moderado"),AND(Y67="Baja",AA67="Menor"),AND(Y67="Baja",AA67="Moderado"),AND(Y67="Media",AA67="Leve"),AND(Y67="Media",AA67="Menor"),AND(Y67="Media",AA67="Moderado"),AND(Y67="Alta",AA67="Leve"),AND(Y67="Alta",AA67="Menor")),"Moderado",IF(OR(AND(Y67="Muy Baja",AA67="Mayor"),AND(Y67="Baja",AA67="Mayor"),AND(Y67="Media",AA67="Mayor"),AND(Y67="Alta",AA67="Moderado"),AND(Y67="Alta",AA67="Mayor"),AND(Y67="Muy Alta",AA67="Leve"),AND(Y67="Muy Alta",AA67="Menor"),AND(Y67="Muy Alta",AA67="Moderado"),AND(Y67="Muy Alta",AA67="Mayor")),"Alto",IF(OR(AND(Y67="Muy Baja",AA67="Catastrófico"),AND(Y67="Baja",AA67="Catastrófico"),AND(Y67="Media",AA67="Catastrófico"),AND(Y67="Alta",AA67="Catastrófico"),AND(Y67="Muy Alta",AA67="Catastrófico")),"Extremo","")))),"")</f>
        <v/>
      </c>
      <c r="AD67" s="18"/>
      <c r="AE67" s="19"/>
      <c r="AF67" s="21"/>
      <c r="AG67" s="24"/>
      <c r="AH67" s="24"/>
      <c r="AI67" s="19"/>
      <c r="AJ67" s="21"/>
    </row>
    <row r="68" spans="1:36" ht="151.5" customHeight="1" x14ac:dyDescent="0.3">
      <c r="A68" s="81"/>
      <c r="B68" s="84"/>
      <c r="C68" s="84"/>
      <c r="D68" s="84"/>
      <c r="E68" s="87"/>
      <c r="F68" s="84"/>
      <c r="G68" s="90"/>
      <c r="H68" s="93"/>
      <c r="I68" s="78"/>
      <c r="J68" s="96"/>
      <c r="K68" s="78">
        <f ca="1">IF(NOT(ISERROR(MATCH(J68,_xlfn.ANCHORARRAY(E79),0))),I81&amp;"Por favor no seleccionar los criterios de impacto",J68)</f>
        <v>0</v>
      </c>
      <c r="L68" s="93"/>
      <c r="M68" s="78"/>
      <c r="N68" s="75"/>
      <c r="O68" s="9">
        <v>5</v>
      </c>
      <c r="P68" s="10"/>
      <c r="Q68" s="11" t="str">
        <f t="shared" si="72"/>
        <v/>
      </c>
      <c r="R68" s="12"/>
      <c r="S68" s="12"/>
      <c r="T68" s="13" t="str">
        <f t="shared" si="69"/>
        <v/>
      </c>
      <c r="U68" s="12"/>
      <c r="V68" s="12"/>
      <c r="W68" s="12"/>
      <c r="X68" s="14" t="str">
        <f t="shared" si="73"/>
        <v/>
      </c>
      <c r="Y68" s="15" t="str">
        <f t="shared" si="1"/>
        <v/>
      </c>
      <c r="Z68" s="16" t="str">
        <f t="shared" si="70"/>
        <v/>
      </c>
      <c r="AA68" s="15" t="str">
        <f t="shared" si="3"/>
        <v/>
      </c>
      <c r="AB68" s="16" t="str">
        <f t="shared" si="74"/>
        <v/>
      </c>
      <c r="AC68" s="17" t="str">
        <f t="shared" ref="AC68:AC69" si="75">IFERROR(IF(OR(AND(Y68="Muy Baja",AA68="Leve"),AND(Y68="Muy Baja",AA68="Menor"),AND(Y68="Baja",AA68="Leve")),"Bajo",IF(OR(AND(Y68="Muy baja",AA68="Moderado"),AND(Y68="Baja",AA68="Menor"),AND(Y68="Baja",AA68="Moderado"),AND(Y68="Media",AA68="Leve"),AND(Y68="Media",AA68="Menor"),AND(Y68="Media",AA68="Moderado"),AND(Y68="Alta",AA68="Leve"),AND(Y68="Alta",AA68="Menor")),"Moderado",IF(OR(AND(Y68="Muy Baja",AA68="Mayor"),AND(Y68="Baja",AA68="Mayor"),AND(Y68="Media",AA68="Mayor"),AND(Y68="Alta",AA68="Moderado"),AND(Y68="Alta",AA68="Mayor"),AND(Y68="Muy Alta",AA68="Leve"),AND(Y68="Muy Alta",AA68="Menor"),AND(Y68="Muy Alta",AA68="Moderado"),AND(Y68="Muy Alta",AA68="Mayor")),"Alto",IF(OR(AND(Y68="Muy Baja",AA68="Catastrófico"),AND(Y68="Baja",AA68="Catastrófico"),AND(Y68="Media",AA68="Catastrófico"),AND(Y68="Alta",AA68="Catastrófico"),AND(Y68="Muy Alta",AA68="Catastrófico")),"Extremo","")))),"")</f>
        <v/>
      </c>
      <c r="AD68" s="18"/>
      <c r="AE68" s="19"/>
      <c r="AF68" s="21"/>
      <c r="AG68" s="24"/>
      <c r="AH68" s="24"/>
      <c r="AI68" s="19"/>
      <c r="AJ68" s="21"/>
    </row>
    <row r="69" spans="1:36" ht="151.5" customHeight="1" x14ac:dyDescent="0.3">
      <c r="A69" s="82"/>
      <c r="B69" s="85"/>
      <c r="C69" s="85"/>
      <c r="D69" s="85"/>
      <c r="E69" s="88"/>
      <c r="F69" s="85"/>
      <c r="G69" s="91"/>
      <c r="H69" s="94"/>
      <c r="I69" s="79"/>
      <c r="J69" s="97"/>
      <c r="K69" s="79">
        <f ca="1">IF(NOT(ISERROR(MATCH(J69,_xlfn.ANCHORARRAY(E80),0))),I82&amp;"Por favor no seleccionar los criterios de impacto",J69)</f>
        <v>0</v>
      </c>
      <c r="L69" s="94"/>
      <c r="M69" s="79"/>
      <c r="N69" s="76"/>
      <c r="O69" s="9">
        <v>6</v>
      </c>
      <c r="P69" s="10"/>
      <c r="Q69" s="11" t="str">
        <f t="shared" si="72"/>
        <v/>
      </c>
      <c r="R69" s="12"/>
      <c r="S69" s="12"/>
      <c r="T69" s="13" t="str">
        <f t="shared" si="69"/>
        <v/>
      </c>
      <c r="U69" s="12"/>
      <c r="V69" s="12"/>
      <c r="W69" s="12"/>
      <c r="X69" s="14" t="str">
        <f t="shared" si="73"/>
        <v/>
      </c>
      <c r="Y69" s="15" t="str">
        <f t="shared" si="1"/>
        <v/>
      </c>
      <c r="Z69" s="16" t="str">
        <f t="shared" si="70"/>
        <v/>
      </c>
      <c r="AA69" s="15" t="str">
        <f t="shared" si="3"/>
        <v/>
      </c>
      <c r="AB69" s="16" t="str">
        <f t="shared" si="74"/>
        <v/>
      </c>
      <c r="AC69" s="17" t="str">
        <f t="shared" si="75"/>
        <v/>
      </c>
      <c r="AD69" s="18"/>
      <c r="AE69" s="19"/>
      <c r="AF69" s="21"/>
      <c r="AG69" s="24"/>
      <c r="AH69" s="24"/>
      <c r="AI69" s="19"/>
      <c r="AJ69" s="21"/>
    </row>
    <row r="70" spans="1:36" ht="49.5" customHeight="1" x14ac:dyDescent="0.3">
      <c r="A70" s="9"/>
      <c r="B70" s="98" t="s">
        <v>74</v>
      </c>
      <c r="C70" s="99"/>
      <c r="D70" s="99"/>
      <c r="E70" s="99"/>
      <c r="F70" s="99"/>
      <c r="G70" s="99"/>
      <c r="H70" s="99"/>
      <c r="I70" s="99"/>
      <c r="J70" s="99"/>
      <c r="K70" s="99"/>
      <c r="L70" s="99"/>
      <c r="M70" s="99"/>
      <c r="N70" s="99"/>
      <c r="O70" s="99"/>
      <c r="P70" s="99"/>
      <c r="Q70" s="99"/>
      <c r="R70" s="99"/>
      <c r="S70" s="99"/>
      <c r="T70" s="99"/>
      <c r="U70" s="99"/>
      <c r="V70" s="99"/>
      <c r="W70" s="99"/>
      <c r="X70" s="99"/>
      <c r="Y70" s="99"/>
      <c r="Z70" s="99"/>
      <c r="AA70" s="99"/>
      <c r="AB70" s="99"/>
      <c r="AC70" s="99"/>
      <c r="AD70" s="99"/>
      <c r="AE70" s="99"/>
      <c r="AF70" s="99"/>
      <c r="AG70" s="99"/>
      <c r="AH70" s="99"/>
      <c r="AI70" s="99"/>
      <c r="AJ70" s="100"/>
    </row>
    <row r="72" spans="1:36" x14ac:dyDescent="0.3">
      <c r="A72" s="2"/>
      <c r="B72" s="28" t="s">
        <v>75</v>
      </c>
      <c r="C72" s="2"/>
      <c r="D72" s="2"/>
      <c r="F72" s="2"/>
    </row>
  </sheetData>
  <sheetProtection algorithmName="SHA-512" hashValue="sVoqu7kJshpFydYKkkW8R62PwbHkQ9zgyUzrQTDSexXBIdbfmbh3HSh+Gofw37b3YGg2PRU2wgjt3LhxsWd93g==" saltValue="gArFcdkKpQaxc61f24i61A==" spinCount="100000" sheet="1" objects="1" scenarios="1"/>
  <dataConsolidate/>
  <mergeCells count="185">
    <mergeCell ref="B70:AJ70"/>
    <mergeCell ref="I64:I69"/>
    <mergeCell ref="J64:J69"/>
    <mergeCell ref="K64:K69"/>
    <mergeCell ref="L64:L69"/>
    <mergeCell ref="M64:M69"/>
    <mergeCell ref="N64:N69"/>
    <mergeCell ref="M58:M63"/>
    <mergeCell ref="N58:N63"/>
    <mergeCell ref="I58:I63"/>
    <mergeCell ref="J58:J63"/>
    <mergeCell ref="K58:K63"/>
    <mergeCell ref="L58:L63"/>
    <mergeCell ref="A64:A69"/>
    <mergeCell ref="B64:B69"/>
    <mergeCell ref="C64:C69"/>
    <mergeCell ref="D64:D69"/>
    <mergeCell ref="E64:E69"/>
    <mergeCell ref="F64:F69"/>
    <mergeCell ref="G64:G69"/>
    <mergeCell ref="H64:H69"/>
    <mergeCell ref="G58:G63"/>
    <mergeCell ref="H58:H63"/>
    <mergeCell ref="A58:A63"/>
    <mergeCell ref="B58:B63"/>
    <mergeCell ref="C58:C63"/>
    <mergeCell ref="D58:D63"/>
    <mergeCell ref="E58:E63"/>
    <mergeCell ref="F58:F63"/>
    <mergeCell ref="I52:I57"/>
    <mergeCell ref="J52:J57"/>
    <mergeCell ref="K52:K57"/>
    <mergeCell ref="L52:L57"/>
    <mergeCell ref="M52:M57"/>
    <mergeCell ref="N52:N57"/>
    <mergeCell ref="M46:M51"/>
    <mergeCell ref="N46:N51"/>
    <mergeCell ref="A52:A57"/>
    <mergeCell ref="B52:B57"/>
    <mergeCell ref="C52:C57"/>
    <mergeCell ref="D52:D57"/>
    <mergeCell ref="E52:E57"/>
    <mergeCell ref="F52:F57"/>
    <mergeCell ref="G52:G57"/>
    <mergeCell ref="H52:H57"/>
    <mergeCell ref="G46:G51"/>
    <mergeCell ref="H46:H51"/>
    <mergeCell ref="I46:I51"/>
    <mergeCell ref="J46:J51"/>
    <mergeCell ref="K46:K51"/>
    <mergeCell ref="L46:L51"/>
    <mergeCell ref="A46:A51"/>
    <mergeCell ref="B46:B51"/>
    <mergeCell ref="C46:C51"/>
    <mergeCell ref="D46:D51"/>
    <mergeCell ref="E46:E51"/>
    <mergeCell ref="F46:F51"/>
    <mergeCell ref="I40:I45"/>
    <mergeCell ref="J40:J45"/>
    <mergeCell ref="K40:K45"/>
    <mergeCell ref="L40:L45"/>
    <mergeCell ref="M40:M45"/>
    <mergeCell ref="N40:N45"/>
    <mergeCell ref="M34:M39"/>
    <mergeCell ref="N34:N39"/>
    <mergeCell ref="A40:A45"/>
    <mergeCell ref="B40:B45"/>
    <mergeCell ref="C40:C45"/>
    <mergeCell ref="D40:D45"/>
    <mergeCell ref="E40:E45"/>
    <mergeCell ref="F40:F45"/>
    <mergeCell ref="G40:G45"/>
    <mergeCell ref="H40:H45"/>
    <mergeCell ref="G34:G39"/>
    <mergeCell ref="H34:H39"/>
    <mergeCell ref="I34:I39"/>
    <mergeCell ref="J34:J39"/>
    <mergeCell ref="K34:K39"/>
    <mergeCell ref="L34:L39"/>
    <mergeCell ref="A34:A39"/>
    <mergeCell ref="B34:B39"/>
    <mergeCell ref="C34:C39"/>
    <mergeCell ref="D34:D39"/>
    <mergeCell ref="E34:E39"/>
    <mergeCell ref="F34:F39"/>
    <mergeCell ref="I28:I33"/>
    <mergeCell ref="J28:J33"/>
    <mergeCell ref="K28:K33"/>
    <mergeCell ref="L28:L33"/>
    <mergeCell ref="M28:M33"/>
    <mergeCell ref="N28:N33"/>
    <mergeCell ref="M22:M27"/>
    <mergeCell ref="N22:N27"/>
    <mergeCell ref="A28:A33"/>
    <mergeCell ref="B28:B33"/>
    <mergeCell ref="C28:C33"/>
    <mergeCell ref="D28:D33"/>
    <mergeCell ref="E28:E33"/>
    <mergeCell ref="F28:F33"/>
    <mergeCell ref="G28:G33"/>
    <mergeCell ref="H28:H33"/>
    <mergeCell ref="G22:G27"/>
    <mergeCell ref="H22:H27"/>
    <mergeCell ref="I22:I27"/>
    <mergeCell ref="J22:J27"/>
    <mergeCell ref="K22:K27"/>
    <mergeCell ref="L22:L27"/>
    <mergeCell ref="A22:A27"/>
    <mergeCell ref="B22:B27"/>
    <mergeCell ref="C22:C27"/>
    <mergeCell ref="D22:D27"/>
    <mergeCell ref="E22:E27"/>
    <mergeCell ref="F22:F27"/>
    <mergeCell ref="I16:I21"/>
    <mergeCell ref="J16:J21"/>
    <mergeCell ref="K16:K21"/>
    <mergeCell ref="L16:L21"/>
    <mergeCell ref="M16:M21"/>
    <mergeCell ref="M10:M15"/>
    <mergeCell ref="N10:N15"/>
    <mergeCell ref="A16:A21"/>
    <mergeCell ref="B16:B21"/>
    <mergeCell ref="C16:C21"/>
    <mergeCell ref="D16:D21"/>
    <mergeCell ref="E16:E21"/>
    <mergeCell ref="F16:F21"/>
    <mergeCell ref="G16:G21"/>
    <mergeCell ref="H16:H21"/>
    <mergeCell ref="G10:G15"/>
    <mergeCell ref="H10:H15"/>
    <mergeCell ref="I10:I15"/>
    <mergeCell ref="J10:J15"/>
    <mergeCell ref="K10:K15"/>
    <mergeCell ref="L10:L15"/>
    <mergeCell ref="A10:A15"/>
    <mergeCell ref="B10:B15"/>
    <mergeCell ref="C10:C15"/>
    <mergeCell ref="D10:D15"/>
    <mergeCell ref="E10:E15"/>
    <mergeCell ref="F10:F15"/>
    <mergeCell ref="AB8:AB9"/>
    <mergeCell ref="AC8:AC9"/>
    <mergeCell ref="P8:P9"/>
    <mergeCell ref="Q8:Q9"/>
    <mergeCell ref="R8:W8"/>
    <mergeCell ref="X8:X9"/>
    <mergeCell ref="Y8:Y9"/>
    <mergeCell ref="Z8:Z9"/>
    <mergeCell ref="N16:N21"/>
    <mergeCell ref="J8:J9"/>
    <mergeCell ref="K8:K9"/>
    <mergeCell ref="L8:L9"/>
    <mergeCell ref="M8:M9"/>
    <mergeCell ref="N8:N9"/>
    <mergeCell ref="O8:O9"/>
    <mergeCell ref="AE7:AJ7"/>
    <mergeCell ref="A8:A9"/>
    <mergeCell ref="B8:B9"/>
    <mergeCell ref="C8:C9"/>
    <mergeCell ref="D8:D9"/>
    <mergeCell ref="E8:E9"/>
    <mergeCell ref="F8:F9"/>
    <mergeCell ref="G8:G9"/>
    <mergeCell ref="H8:H9"/>
    <mergeCell ref="I8:I9"/>
    <mergeCell ref="AG8:AG9"/>
    <mergeCell ref="AH8:AH9"/>
    <mergeCell ref="AI8:AI9"/>
    <mergeCell ref="AJ8:AJ9"/>
    <mergeCell ref="AD8:AD9"/>
    <mergeCell ref="AE8:AE9"/>
    <mergeCell ref="AF8:AF9"/>
    <mergeCell ref="AA8:AA9"/>
    <mergeCell ref="A6:B6"/>
    <mergeCell ref="C6:N6"/>
    <mergeCell ref="A7:G7"/>
    <mergeCell ref="H7:N7"/>
    <mergeCell ref="O7:W7"/>
    <mergeCell ref="X7:AD7"/>
    <mergeCell ref="A1:AJ2"/>
    <mergeCell ref="A4:B4"/>
    <mergeCell ref="C4:N4"/>
    <mergeCell ref="O4:Q4"/>
    <mergeCell ref="A5:B5"/>
    <mergeCell ref="C5:N5"/>
  </mergeCells>
  <conditionalFormatting sqref="H10 H16">
    <cfRule type="cellIs" dxfId="692" priority="227" operator="equal">
      <formula>"Muy Alta"</formula>
    </cfRule>
    <cfRule type="cellIs" dxfId="691" priority="228" operator="equal">
      <formula>"Alta"</formula>
    </cfRule>
    <cfRule type="cellIs" dxfId="690" priority="229" operator="equal">
      <formula>"Media"</formula>
    </cfRule>
    <cfRule type="cellIs" dxfId="689" priority="230" operator="equal">
      <formula>"Baja"</formula>
    </cfRule>
    <cfRule type="cellIs" dxfId="688" priority="231" operator="equal">
      <formula>"Muy Baja"</formula>
    </cfRule>
  </conditionalFormatting>
  <conditionalFormatting sqref="L10 L16 L22 L28 L34 L40 L46 L52 L58 L64">
    <cfRule type="cellIs" dxfId="687" priority="222" operator="equal">
      <formula>"Catastrófico"</formula>
    </cfRule>
    <cfRule type="cellIs" dxfId="686" priority="223" operator="equal">
      <formula>"Mayor"</formula>
    </cfRule>
    <cfRule type="cellIs" dxfId="685" priority="224" operator="equal">
      <formula>"Moderado"</formula>
    </cfRule>
    <cfRule type="cellIs" dxfId="684" priority="225" operator="equal">
      <formula>"Menor"</formula>
    </cfRule>
    <cfRule type="cellIs" dxfId="683" priority="226" operator="equal">
      <formula>"Leve"</formula>
    </cfRule>
  </conditionalFormatting>
  <conditionalFormatting sqref="N10">
    <cfRule type="cellIs" dxfId="682" priority="218" operator="equal">
      <formula>"Extremo"</formula>
    </cfRule>
    <cfRule type="cellIs" dxfId="681" priority="219" operator="equal">
      <formula>"Alto"</formula>
    </cfRule>
    <cfRule type="cellIs" dxfId="680" priority="220" operator="equal">
      <formula>"Moderado"</formula>
    </cfRule>
    <cfRule type="cellIs" dxfId="679" priority="221" operator="equal">
      <formula>"Bajo"</formula>
    </cfRule>
  </conditionalFormatting>
  <conditionalFormatting sqref="Y10:Y15">
    <cfRule type="cellIs" dxfId="678" priority="213" operator="equal">
      <formula>"Muy Alta"</formula>
    </cfRule>
    <cfRule type="cellIs" dxfId="677" priority="214" operator="equal">
      <formula>"Alta"</formula>
    </cfRule>
    <cfRule type="cellIs" dxfId="676" priority="215" operator="equal">
      <formula>"Media"</formula>
    </cfRule>
    <cfRule type="cellIs" dxfId="675" priority="216" operator="equal">
      <formula>"Baja"</formula>
    </cfRule>
    <cfRule type="cellIs" dxfId="674" priority="217" operator="equal">
      <formula>"Muy Baja"</formula>
    </cfRule>
  </conditionalFormatting>
  <conditionalFormatting sqref="AA10:AA15">
    <cfRule type="cellIs" dxfId="673" priority="208" operator="equal">
      <formula>"Catastrófico"</formula>
    </cfRule>
    <cfRule type="cellIs" dxfId="672" priority="209" operator="equal">
      <formula>"Mayor"</formula>
    </cfRule>
    <cfRule type="cellIs" dxfId="671" priority="210" operator="equal">
      <formula>"Moderado"</formula>
    </cfRule>
    <cfRule type="cellIs" dxfId="670" priority="211" operator="equal">
      <formula>"Menor"</formula>
    </cfRule>
    <cfRule type="cellIs" dxfId="669" priority="212" operator="equal">
      <formula>"Leve"</formula>
    </cfRule>
  </conditionalFormatting>
  <conditionalFormatting sqref="AC10:AC15">
    <cfRule type="cellIs" dxfId="668" priority="204" operator="equal">
      <formula>"Extremo"</formula>
    </cfRule>
    <cfRule type="cellIs" dxfId="667" priority="205" operator="equal">
      <formula>"Alto"</formula>
    </cfRule>
    <cfRule type="cellIs" dxfId="666" priority="206" operator="equal">
      <formula>"Moderado"</formula>
    </cfRule>
    <cfRule type="cellIs" dxfId="665" priority="207" operator="equal">
      <formula>"Bajo"</formula>
    </cfRule>
  </conditionalFormatting>
  <conditionalFormatting sqref="H58">
    <cfRule type="cellIs" dxfId="664" priority="43" operator="equal">
      <formula>"Muy Alta"</formula>
    </cfRule>
    <cfRule type="cellIs" dxfId="663" priority="44" operator="equal">
      <formula>"Alta"</formula>
    </cfRule>
    <cfRule type="cellIs" dxfId="662" priority="45" operator="equal">
      <formula>"Media"</formula>
    </cfRule>
    <cfRule type="cellIs" dxfId="661" priority="46" operator="equal">
      <formula>"Baja"</formula>
    </cfRule>
    <cfRule type="cellIs" dxfId="660" priority="47" operator="equal">
      <formula>"Muy Baja"</formula>
    </cfRule>
  </conditionalFormatting>
  <conditionalFormatting sqref="N16">
    <cfRule type="cellIs" dxfId="659" priority="200" operator="equal">
      <formula>"Extremo"</formula>
    </cfRule>
    <cfRule type="cellIs" dxfId="658" priority="201" operator="equal">
      <formula>"Alto"</formula>
    </cfRule>
    <cfRule type="cellIs" dxfId="657" priority="202" operator="equal">
      <formula>"Moderado"</formula>
    </cfRule>
    <cfRule type="cellIs" dxfId="656" priority="203" operator="equal">
      <formula>"Bajo"</formula>
    </cfRule>
  </conditionalFormatting>
  <conditionalFormatting sqref="Y16:Y21">
    <cfRule type="cellIs" dxfId="655" priority="195" operator="equal">
      <formula>"Muy Alta"</formula>
    </cfRule>
    <cfRule type="cellIs" dxfId="654" priority="196" operator="equal">
      <formula>"Alta"</formula>
    </cfRule>
    <cfRule type="cellIs" dxfId="653" priority="197" operator="equal">
      <formula>"Media"</formula>
    </cfRule>
    <cfRule type="cellIs" dxfId="652" priority="198" operator="equal">
      <formula>"Baja"</formula>
    </cfRule>
    <cfRule type="cellIs" dxfId="651" priority="199" operator="equal">
      <formula>"Muy Baja"</formula>
    </cfRule>
  </conditionalFormatting>
  <conditionalFormatting sqref="AA16:AA21">
    <cfRule type="cellIs" dxfId="650" priority="190" operator="equal">
      <formula>"Catastrófico"</formula>
    </cfRule>
    <cfRule type="cellIs" dxfId="649" priority="191" operator="equal">
      <formula>"Mayor"</formula>
    </cfRule>
    <cfRule type="cellIs" dxfId="648" priority="192" operator="equal">
      <formula>"Moderado"</formula>
    </cfRule>
    <cfRule type="cellIs" dxfId="647" priority="193" operator="equal">
      <formula>"Menor"</formula>
    </cfRule>
    <cfRule type="cellIs" dxfId="646" priority="194" operator="equal">
      <formula>"Leve"</formula>
    </cfRule>
  </conditionalFormatting>
  <conditionalFormatting sqref="AC16:AC21">
    <cfRule type="cellIs" dxfId="645" priority="186" operator="equal">
      <formula>"Extremo"</formula>
    </cfRule>
    <cfRule type="cellIs" dxfId="644" priority="187" operator="equal">
      <formula>"Alto"</formula>
    </cfRule>
    <cfRule type="cellIs" dxfId="643" priority="188" operator="equal">
      <formula>"Moderado"</formula>
    </cfRule>
    <cfRule type="cellIs" dxfId="642" priority="189" operator="equal">
      <formula>"Bajo"</formula>
    </cfRule>
  </conditionalFormatting>
  <conditionalFormatting sqref="H22">
    <cfRule type="cellIs" dxfId="641" priority="181" operator="equal">
      <formula>"Muy Alta"</formula>
    </cfRule>
    <cfRule type="cellIs" dxfId="640" priority="182" operator="equal">
      <formula>"Alta"</formula>
    </cfRule>
    <cfRule type="cellIs" dxfId="639" priority="183" operator="equal">
      <formula>"Media"</formula>
    </cfRule>
    <cfRule type="cellIs" dxfId="638" priority="184" operator="equal">
      <formula>"Baja"</formula>
    </cfRule>
    <cfRule type="cellIs" dxfId="637" priority="185" operator="equal">
      <formula>"Muy Baja"</formula>
    </cfRule>
  </conditionalFormatting>
  <conditionalFormatting sqref="N22">
    <cfRule type="cellIs" dxfId="636" priority="177" operator="equal">
      <formula>"Extremo"</formula>
    </cfRule>
    <cfRule type="cellIs" dxfId="635" priority="178" operator="equal">
      <formula>"Alto"</formula>
    </cfRule>
    <cfRule type="cellIs" dxfId="634" priority="179" operator="equal">
      <formula>"Moderado"</formula>
    </cfRule>
    <cfRule type="cellIs" dxfId="633" priority="180" operator="equal">
      <formula>"Bajo"</formula>
    </cfRule>
  </conditionalFormatting>
  <conditionalFormatting sqref="Y22:Y27">
    <cfRule type="cellIs" dxfId="632" priority="172" operator="equal">
      <formula>"Muy Alta"</formula>
    </cfRule>
    <cfRule type="cellIs" dxfId="631" priority="173" operator="equal">
      <formula>"Alta"</formula>
    </cfRule>
    <cfRule type="cellIs" dxfId="630" priority="174" operator="equal">
      <formula>"Media"</formula>
    </cfRule>
    <cfRule type="cellIs" dxfId="629" priority="175" operator="equal">
      <formula>"Baja"</formula>
    </cfRule>
    <cfRule type="cellIs" dxfId="628" priority="176" operator="equal">
      <formula>"Muy Baja"</formula>
    </cfRule>
  </conditionalFormatting>
  <conditionalFormatting sqref="AA22:AA27">
    <cfRule type="cellIs" dxfId="627" priority="167" operator="equal">
      <formula>"Catastrófico"</formula>
    </cfRule>
    <cfRule type="cellIs" dxfId="626" priority="168" operator="equal">
      <formula>"Mayor"</formula>
    </cfRule>
    <cfRule type="cellIs" dxfId="625" priority="169" operator="equal">
      <formula>"Moderado"</formula>
    </cfRule>
    <cfRule type="cellIs" dxfId="624" priority="170" operator="equal">
      <formula>"Menor"</formula>
    </cfRule>
    <cfRule type="cellIs" dxfId="623" priority="171" operator="equal">
      <formula>"Leve"</formula>
    </cfRule>
  </conditionalFormatting>
  <conditionalFormatting sqref="AC22:AC27">
    <cfRule type="cellIs" dxfId="622" priority="163" operator="equal">
      <formula>"Extremo"</formula>
    </cfRule>
    <cfRule type="cellIs" dxfId="621" priority="164" operator="equal">
      <formula>"Alto"</formula>
    </cfRule>
    <cfRule type="cellIs" dxfId="620" priority="165" operator="equal">
      <formula>"Moderado"</formula>
    </cfRule>
    <cfRule type="cellIs" dxfId="619" priority="166" operator="equal">
      <formula>"Bajo"</formula>
    </cfRule>
  </conditionalFormatting>
  <conditionalFormatting sqref="H28">
    <cfRule type="cellIs" dxfId="618" priority="158" operator="equal">
      <formula>"Muy Alta"</formula>
    </cfRule>
    <cfRule type="cellIs" dxfId="617" priority="159" operator="equal">
      <formula>"Alta"</formula>
    </cfRule>
    <cfRule type="cellIs" dxfId="616" priority="160" operator="equal">
      <formula>"Media"</formula>
    </cfRule>
    <cfRule type="cellIs" dxfId="615" priority="161" operator="equal">
      <formula>"Baja"</formula>
    </cfRule>
    <cfRule type="cellIs" dxfId="614" priority="162" operator="equal">
      <formula>"Muy Baja"</formula>
    </cfRule>
  </conditionalFormatting>
  <conditionalFormatting sqref="N28">
    <cfRule type="cellIs" dxfId="613" priority="154" operator="equal">
      <formula>"Extremo"</formula>
    </cfRule>
    <cfRule type="cellIs" dxfId="612" priority="155" operator="equal">
      <formula>"Alto"</formula>
    </cfRule>
    <cfRule type="cellIs" dxfId="611" priority="156" operator="equal">
      <formula>"Moderado"</formula>
    </cfRule>
    <cfRule type="cellIs" dxfId="610" priority="157" operator="equal">
      <formula>"Bajo"</formula>
    </cfRule>
  </conditionalFormatting>
  <conditionalFormatting sqref="Y28:Y33">
    <cfRule type="cellIs" dxfId="609" priority="149" operator="equal">
      <formula>"Muy Alta"</formula>
    </cfRule>
    <cfRule type="cellIs" dxfId="608" priority="150" operator="equal">
      <formula>"Alta"</formula>
    </cfRule>
    <cfRule type="cellIs" dxfId="607" priority="151" operator="equal">
      <formula>"Media"</formula>
    </cfRule>
    <cfRule type="cellIs" dxfId="606" priority="152" operator="equal">
      <formula>"Baja"</formula>
    </cfRule>
    <cfRule type="cellIs" dxfId="605" priority="153" operator="equal">
      <formula>"Muy Baja"</formula>
    </cfRule>
  </conditionalFormatting>
  <conditionalFormatting sqref="AA28:AA33">
    <cfRule type="cellIs" dxfId="604" priority="144" operator="equal">
      <formula>"Catastrófico"</formula>
    </cfRule>
    <cfRule type="cellIs" dxfId="603" priority="145" operator="equal">
      <formula>"Mayor"</formula>
    </cfRule>
    <cfRule type="cellIs" dxfId="602" priority="146" operator="equal">
      <formula>"Moderado"</formula>
    </cfRule>
    <cfRule type="cellIs" dxfId="601" priority="147" operator="equal">
      <formula>"Menor"</formula>
    </cfRule>
    <cfRule type="cellIs" dxfId="600" priority="148" operator="equal">
      <formula>"Leve"</formula>
    </cfRule>
  </conditionalFormatting>
  <conditionalFormatting sqref="AC28:AC33">
    <cfRule type="cellIs" dxfId="599" priority="140" operator="equal">
      <formula>"Extremo"</formula>
    </cfRule>
    <cfRule type="cellIs" dxfId="598" priority="141" operator="equal">
      <formula>"Alto"</formula>
    </cfRule>
    <cfRule type="cellIs" dxfId="597" priority="142" operator="equal">
      <formula>"Moderado"</formula>
    </cfRule>
    <cfRule type="cellIs" dxfId="596" priority="143" operator="equal">
      <formula>"Bajo"</formula>
    </cfRule>
  </conditionalFormatting>
  <conditionalFormatting sqref="H34">
    <cfRule type="cellIs" dxfId="595" priority="135" operator="equal">
      <formula>"Muy Alta"</formula>
    </cfRule>
    <cfRule type="cellIs" dxfId="594" priority="136" operator="equal">
      <formula>"Alta"</formula>
    </cfRule>
    <cfRule type="cellIs" dxfId="593" priority="137" operator="equal">
      <formula>"Media"</formula>
    </cfRule>
    <cfRule type="cellIs" dxfId="592" priority="138" operator="equal">
      <formula>"Baja"</formula>
    </cfRule>
    <cfRule type="cellIs" dxfId="591" priority="139" operator="equal">
      <formula>"Muy Baja"</formula>
    </cfRule>
  </conditionalFormatting>
  <conditionalFormatting sqref="N34">
    <cfRule type="cellIs" dxfId="590" priority="131" operator="equal">
      <formula>"Extremo"</formula>
    </cfRule>
    <cfRule type="cellIs" dxfId="589" priority="132" operator="equal">
      <formula>"Alto"</formula>
    </cfRule>
    <cfRule type="cellIs" dxfId="588" priority="133" operator="equal">
      <formula>"Moderado"</formula>
    </cfRule>
    <cfRule type="cellIs" dxfId="587" priority="134" operator="equal">
      <formula>"Bajo"</formula>
    </cfRule>
  </conditionalFormatting>
  <conditionalFormatting sqref="Y34:Y39">
    <cfRule type="cellIs" dxfId="586" priority="126" operator="equal">
      <formula>"Muy Alta"</formula>
    </cfRule>
    <cfRule type="cellIs" dxfId="585" priority="127" operator="equal">
      <formula>"Alta"</formula>
    </cfRule>
    <cfRule type="cellIs" dxfId="584" priority="128" operator="equal">
      <formula>"Media"</formula>
    </cfRule>
    <cfRule type="cellIs" dxfId="583" priority="129" operator="equal">
      <formula>"Baja"</formula>
    </cfRule>
    <cfRule type="cellIs" dxfId="582" priority="130" operator="equal">
      <formula>"Muy Baja"</formula>
    </cfRule>
  </conditionalFormatting>
  <conditionalFormatting sqref="AA34:AA39">
    <cfRule type="cellIs" dxfId="581" priority="121" operator="equal">
      <formula>"Catastrófico"</formula>
    </cfRule>
    <cfRule type="cellIs" dxfId="580" priority="122" operator="equal">
      <formula>"Mayor"</formula>
    </cfRule>
    <cfRule type="cellIs" dxfId="579" priority="123" operator="equal">
      <formula>"Moderado"</formula>
    </cfRule>
    <cfRule type="cellIs" dxfId="578" priority="124" operator="equal">
      <formula>"Menor"</formula>
    </cfRule>
    <cfRule type="cellIs" dxfId="577" priority="125" operator="equal">
      <formula>"Leve"</formula>
    </cfRule>
  </conditionalFormatting>
  <conditionalFormatting sqref="AC34:AC39">
    <cfRule type="cellIs" dxfId="576" priority="117" operator="equal">
      <formula>"Extremo"</formula>
    </cfRule>
    <cfRule type="cellIs" dxfId="575" priority="118" operator="equal">
      <formula>"Alto"</formula>
    </cfRule>
    <cfRule type="cellIs" dxfId="574" priority="119" operator="equal">
      <formula>"Moderado"</formula>
    </cfRule>
    <cfRule type="cellIs" dxfId="573" priority="120" operator="equal">
      <formula>"Bajo"</formula>
    </cfRule>
  </conditionalFormatting>
  <conditionalFormatting sqref="H40">
    <cfRule type="cellIs" dxfId="572" priority="112" operator="equal">
      <formula>"Muy Alta"</formula>
    </cfRule>
    <cfRule type="cellIs" dxfId="571" priority="113" operator="equal">
      <formula>"Alta"</formula>
    </cfRule>
    <cfRule type="cellIs" dxfId="570" priority="114" operator="equal">
      <formula>"Media"</formula>
    </cfRule>
    <cfRule type="cellIs" dxfId="569" priority="115" operator="equal">
      <formula>"Baja"</formula>
    </cfRule>
    <cfRule type="cellIs" dxfId="568" priority="116" operator="equal">
      <formula>"Muy Baja"</formula>
    </cfRule>
  </conditionalFormatting>
  <conditionalFormatting sqref="N40">
    <cfRule type="cellIs" dxfId="567" priority="108" operator="equal">
      <formula>"Extremo"</formula>
    </cfRule>
    <cfRule type="cellIs" dxfId="566" priority="109" operator="equal">
      <formula>"Alto"</formula>
    </cfRule>
    <cfRule type="cellIs" dxfId="565" priority="110" operator="equal">
      <formula>"Moderado"</formula>
    </cfRule>
    <cfRule type="cellIs" dxfId="564" priority="111" operator="equal">
      <formula>"Bajo"</formula>
    </cfRule>
  </conditionalFormatting>
  <conditionalFormatting sqref="Y40:Y45">
    <cfRule type="cellIs" dxfId="563" priority="103" operator="equal">
      <formula>"Muy Alta"</formula>
    </cfRule>
    <cfRule type="cellIs" dxfId="562" priority="104" operator="equal">
      <formula>"Alta"</formula>
    </cfRule>
    <cfRule type="cellIs" dxfId="561" priority="105" operator="equal">
      <formula>"Media"</formula>
    </cfRule>
    <cfRule type="cellIs" dxfId="560" priority="106" operator="equal">
      <formula>"Baja"</formula>
    </cfRule>
    <cfRule type="cellIs" dxfId="559" priority="107" operator="equal">
      <formula>"Muy Baja"</formula>
    </cfRule>
  </conditionalFormatting>
  <conditionalFormatting sqref="AA40:AA45">
    <cfRule type="cellIs" dxfId="558" priority="98" operator="equal">
      <formula>"Catastrófico"</formula>
    </cfRule>
    <cfRule type="cellIs" dxfId="557" priority="99" operator="equal">
      <formula>"Mayor"</formula>
    </cfRule>
    <cfRule type="cellIs" dxfId="556" priority="100" operator="equal">
      <formula>"Moderado"</formula>
    </cfRule>
    <cfRule type="cellIs" dxfId="555" priority="101" operator="equal">
      <formula>"Menor"</formula>
    </cfRule>
    <cfRule type="cellIs" dxfId="554" priority="102" operator="equal">
      <formula>"Leve"</formula>
    </cfRule>
  </conditionalFormatting>
  <conditionalFormatting sqref="AC40:AC45">
    <cfRule type="cellIs" dxfId="553" priority="94" operator="equal">
      <formula>"Extremo"</formula>
    </cfRule>
    <cfRule type="cellIs" dxfId="552" priority="95" operator="equal">
      <formula>"Alto"</formula>
    </cfRule>
    <cfRule type="cellIs" dxfId="551" priority="96" operator="equal">
      <formula>"Moderado"</formula>
    </cfRule>
    <cfRule type="cellIs" dxfId="550" priority="97" operator="equal">
      <formula>"Bajo"</formula>
    </cfRule>
  </conditionalFormatting>
  <conditionalFormatting sqref="H46">
    <cfRule type="cellIs" dxfId="549" priority="89" operator="equal">
      <formula>"Muy Alta"</formula>
    </cfRule>
    <cfRule type="cellIs" dxfId="548" priority="90" operator="equal">
      <formula>"Alta"</formula>
    </cfRule>
    <cfRule type="cellIs" dxfId="547" priority="91" operator="equal">
      <formula>"Media"</formula>
    </cfRule>
    <cfRule type="cellIs" dxfId="546" priority="92" operator="equal">
      <formula>"Baja"</formula>
    </cfRule>
    <cfRule type="cellIs" dxfId="545" priority="93" operator="equal">
      <formula>"Muy Baja"</formula>
    </cfRule>
  </conditionalFormatting>
  <conditionalFormatting sqref="N46">
    <cfRule type="cellIs" dxfId="544" priority="85" operator="equal">
      <formula>"Extremo"</formula>
    </cfRule>
    <cfRule type="cellIs" dxfId="543" priority="86" operator="equal">
      <formula>"Alto"</formula>
    </cfRule>
    <cfRule type="cellIs" dxfId="542" priority="87" operator="equal">
      <formula>"Moderado"</formula>
    </cfRule>
    <cfRule type="cellIs" dxfId="541" priority="88" operator="equal">
      <formula>"Bajo"</formula>
    </cfRule>
  </conditionalFormatting>
  <conditionalFormatting sqref="Y46:Y51">
    <cfRule type="cellIs" dxfId="540" priority="80" operator="equal">
      <formula>"Muy Alta"</formula>
    </cfRule>
    <cfRule type="cellIs" dxfId="539" priority="81" operator="equal">
      <formula>"Alta"</formula>
    </cfRule>
    <cfRule type="cellIs" dxfId="538" priority="82" operator="equal">
      <formula>"Media"</formula>
    </cfRule>
    <cfRule type="cellIs" dxfId="537" priority="83" operator="equal">
      <formula>"Baja"</formula>
    </cfRule>
    <cfRule type="cellIs" dxfId="536" priority="84" operator="equal">
      <formula>"Muy Baja"</formula>
    </cfRule>
  </conditionalFormatting>
  <conditionalFormatting sqref="AA46:AA51">
    <cfRule type="cellIs" dxfId="535" priority="75" operator="equal">
      <formula>"Catastrófico"</formula>
    </cfRule>
    <cfRule type="cellIs" dxfId="534" priority="76" operator="equal">
      <formula>"Mayor"</formula>
    </cfRule>
    <cfRule type="cellIs" dxfId="533" priority="77" operator="equal">
      <formula>"Moderado"</formula>
    </cfRule>
    <cfRule type="cellIs" dxfId="532" priority="78" operator="equal">
      <formula>"Menor"</formula>
    </cfRule>
    <cfRule type="cellIs" dxfId="531" priority="79" operator="equal">
      <formula>"Leve"</formula>
    </cfRule>
  </conditionalFormatting>
  <conditionalFormatting sqref="AC46:AC51">
    <cfRule type="cellIs" dxfId="530" priority="71" operator="equal">
      <formula>"Extremo"</formula>
    </cfRule>
    <cfRule type="cellIs" dxfId="529" priority="72" operator="equal">
      <formula>"Alto"</formula>
    </cfRule>
    <cfRule type="cellIs" dxfId="528" priority="73" operator="equal">
      <formula>"Moderado"</formula>
    </cfRule>
    <cfRule type="cellIs" dxfId="527" priority="74" operator="equal">
      <formula>"Bajo"</formula>
    </cfRule>
  </conditionalFormatting>
  <conditionalFormatting sqref="H52">
    <cfRule type="cellIs" dxfId="526" priority="66" operator="equal">
      <formula>"Muy Alta"</formula>
    </cfRule>
    <cfRule type="cellIs" dxfId="525" priority="67" operator="equal">
      <formula>"Alta"</formula>
    </cfRule>
    <cfRule type="cellIs" dxfId="524" priority="68" operator="equal">
      <formula>"Media"</formula>
    </cfRule>
    <cfRule type="cellIs" dxfId="523" priority="69" operator="equal">
      <formula>"Baja"</formula>
    </cfRule>
    <cfRule type="cellIs" dxfId="522" priority="70" operator="equal">
      <formula>"Muy Baja"</formula>
    </cfRule>
  </conditionalFormatting>
  <conditionalFormatting sqref="N52">
    <cfRule type="cellIs" dxfId="521" priority="62" operator="equal">
      <formula>"Extremo"</formula>
    </cfRule>
    <cfRule type="cellIs" dxfId="520" priority="63" operator="equal">
      <formula>"Alto"</formula>
    </cfRule>
    <cfRule type="cellIs" dxfId="519" priority="64" operator="equal">
      <formula>"Moderado"</formula>
    </cfRule>
    <cfRule type="cellIs" dxfId="518" priority="65" operator="equal">
      <formula>"Bajo"</formula>
    </cfRule>
  </conditionalFormatting>
  <conditionalFormatting sqref="Y52:Y57">
    <cfRule type="cellIs" dxfId="517" priority="57" operator="equal">
      <formula>"Muy Alta"</formula>
    </cfRule>
    <cfRule type="cellIs" dxfId="516" priority="58" operator="equal">
      <formula>"Alta"</formula>
    </cfRule>
    <cfRule type="cellIs" dxfId="515" priority="59" operator="equal">
      <formula>"Media"</formula>
    </cfRule>
    <cfRule type="cellIs" dxfId="514" priority="60" operator="equal">
      <formula>"Baja"</formula>
    </cfRule>
    <cfRule type="cellIs" dxfId="513" priority="61" operator="equal">
      <formula>"Muy Baja"</formula>
    </cfRule>
  </conditionalFormatting>
  <conditionalFormatting sqref="AA52:AA57">
    <cfRule type="cellIs" dxfId="512" priority="52" operator="equal">
      <formula>"Catastrófico"</formula>
    </cfRule>
    <cfRule type="cellIs" dxfId="511" priority="53" operator="equal">
      <formula>"Mayor"</formula>
    </cfRule>
    <cfRule type="cellIs" dxfId="510" priority="54" operator="equal">
      <formula>"Moderado"</formula>
    </cfRule>
    <cfRule type="cellIs" dxfId="509" priority="55" operator="equal">
      <formula>"Menor"</formula>
    </cfRule>
    <cfRule type="cellIs" dxfId="508" priority="56" operator="equal">
      <formula>"Leve"</formula>
    </cfRule>
  </conditionalFormatting>
  <conditionalFormatting sqref="AC52:AC57">
    <cfRule type="cellIs" dxfId="507" priority="48" operator="equal">
      <formula>"Extremo"</formula>
    </cfRule>
    <cfRule type="cellIs" dxfId="506" priority="49" operator="equal">
      <formula>"Alto"</formula>
    </cfRule>
    <cfRule type="cellIs" dxfId="505" priority="50" operator="equal">
      <formula>"Moderado"</formula>
    </cfRule>
    <cfRule type="cellIs" dxfId="504" priority="51" operator="equal">
      <formula>"Bajo"</formula>
    </cfRule>
  </conditionalFormatting>
  <conditionalFormatting sqref="N58">
    <cfRule type="cellIs" dxfId="503" priority="39" operator="equal">
      <formula>"Extremo"</formula>
    </cfRule>
    <cfRule type="cellIs" dxfId="502" priority="40" operator="equal">
      <formula>"Alto"</formula>
    </cfRule>
    <cfRule type="cellIs" dxfId="501" priority="41" operator="equal">
      <formula>"Moderado"</formula>
    </cfRule>
    <cfRule type="cellIs" dxfId="500" priority="42" operator="equal">
      <formula>"Bajo"</formula>
    </cfRule>
  </conditionalFormatting>
  <conditionalFormatting sqref="Y58:Y63">
    <cfRule type="cellIs" dxfId="499" priority="34" operator="equal">
      <formula>"Muy Alta"</formula>
    </cfRule>
    <cfRule type="cellIs" dxfId="498" priority="35" operator="equal">
      <formula>"Alta"</formula>
    </cfRule>
    <cfRule type="cellIs" dxfId="497" priority="36" operator="equal">
      <formula>"Media"</formula>
    </cfRule>
    <cfRule type="cellIs" dxfId="496" priority="37" operator="equal">
      <formula>"Baja"</formula>
    </cfRule>
    <cfRule type="cellIs" dxfId="495" priority="38" operator="equal">
      <formula>"Muy Baja"</formula>
    </cfRule>
  </conditionalFormatting>
  <conditionalFormatting sqref="AA58:AA63">
    <cfRule type="cellIs" dxfId="494" priority="29" operator="equal">
      <formula>"Catastrófico"</formula>
    </cfRule>
    <cfRule type="cellIs" dxfId="493" priority="30" operator="equal">
      <formula>"Mayor"</formula>
    </cfRule>
    <cfRule type="cellIs" dxfId="492" priority="31" operator="equal">
      <formula>"Moderado"</formula>
    </cfRule>
    <cfRule type="cellIs" dxfId="491" priority="32" operator="equal">
      <formula>"Menor"</formula>
    </cfRule>
    <cfRule type="cellIs" dxfId="490" priority="33" operator="equal">
      <formula>"Leve"</formula>
    </cfRule>
  </conditionalFormatting>
  <conditionalFormatting sqref="AC58:AC63">
    <cfRule type="cellIs" dxfId="489" priority="25" operator="equal">
      <formula>"Extremo"</formula>
    </cfRule>
    <cfRule type="cellIs" dxfId="488" priority="26" operator="equal">
      <formula>"Alto"</formula>
    </cfRule>
    <cfRule type="cellIs" dxfId="487" priority="27" operator="equal">
      <formula>"Moderado"</formula>
    </cfRule>
    <cfRule type="cellIs" dxfId="486" priority="28" operator="equal">
      <formula>"Bajo"</formula>
    </cfRule>
  </conditionalFormatting>
  <conditionalFormatting sqref="H64">
    <cfRule type="cellIs" dxfId="485" priority="20" operator="equal">
      <formula>"Muy Alta"</formula>
    </cfRule>
    <cfRule type="cellIs" dxfId="484" priority="21" operator="equal">
      <formula>"Alta"</formula>
    </cfRule>
    <cfRule type="cellIs" dxfId="483" priority="22" operator="equal">
      <formula>"Media"</formula>
    </cfRule>
    <cfRule type="cellIs" dxfId="482" priority="23" operator="equal">
      <formula>"Baja"</formula>
    </cfRule>
    <cfRule type="cellIs" dxfId="481" priority="24" operator="equal">
      <formula>"Muy Baja"</formula>
    </cfRule>
  </conditionalFormatting>
  <conditionalFormatting sqref="N64">
    <cfRule type="cellIs" dxfId="480" priority="16" operator="equal">
      <formula>"Extremo"</formula>
    </cfRule>
    <cfRule type="cellIs" dxfId="479" priority="17" operator="equal">
      <formula>"Alto"</formula>
    </cfRule>
    <cfRule type="cellIs" dxfId="478" priority="18" operator="equal">
      <formula>"Moderado"</formula>
    </cfRule>
    <cfRule type="cellIs" dxfId="477" priority="19" operator="equal">
      <formula>"Bajo"</formula>
    </cfRule>
  </conditionalFormatting>
  <conditionalFormatting sqref="Y64:Y69">
    <cfRule type="cellIs" dxfId="476" priority="11" operator="equal">
      <formula>"Muy Alta"</formula>
    </cfRule>
    <cfRule type="cellIs" dxfId="475" priority="12" operator="equal">
      <formula>"Alta"</formula>
    </cfRule>
    <cfRule type="cellIs" dxfId="474" priority="13" operator="equal">
      <formula>"Media"</formula>
    </cfRule>
    <cfRule type="cellIs" dxfId="473" priority="14" operator="equal">
      <formula>"Baja"</formula>
    </cfRule>
    <cfRule type="cellIs" dxfId="472" priority="15" operator="equal">
      <formula>"Muy Baja"</formula>
    </cfRule>
  </conditionalFormatting>
  <conditionalFormatting sqref="AA64:AA69">
    <cfRule type="cellIs" dxfId="471" priority="6" operator="equal">
      <formula>"Catastrófico"</formula>
    </cfRule>
    <cfRule type="cellIs" dxfId="470" priority="7" operator="equal">
      <formula>"Mayor"</formula>
    </cfRule>
    <cfRule type="cellIs" dxfId="469" priority="8" operator="equal">
      <formula>"Moderado"</formula>
    </cfRule>
    <cfRule type="cellIs" dxfId="468" priority="9" operator="equal">
      <formula>"Menor"</formula>
    </cfRule>
    <cfRule type="cellIs" dxfId="467" priority="10" operator="equal">
      <formula>"Leve"</formula>
    </cfRule>
  </conditionalFormatting>
  <conditionalFormatting sqref="AC64:AC69">
    <cfRule type="cellIs" dxfId="466" priority="2" operator="equal">
      <formula>"Extremo"</formula>
    </cfRule>
    <cfRule type="cellIs" dxfId="465" priority="3" operator="equal">
      <formula>"Alto"</formula>
    </cfRule>
    <cfRule type="cellIs" dxfId="464" priority="4" operator="equal">
      <formula>"Moderado"</formula>
    </cfRule>
    <cfRule type="cellIs" dxfId="463" priority="5" operator="equal">
      <formula>"Bajo"</formula>
    </cfRule>
  </conditionalFormatting>
  <conditionalFormatting sqref="K10:K69">
    <cfRule type="containsText" dxfId="462" priority="1" operator="containsText" text="❌">
      <formula>NOT(ISERROR(SEARCH("❌",K10)))</formula>
    </cfRule>
  </conditionalFormatting>
  <pageMargins left="0.70866141732283472" right="0.70866141732283472" top="0.9055118110236221" bottom="0.94488188976377963" header="0.31496062992125984" footer="0.31496062992125984"/>
  <pageSetup paperSize="5" scale="19" fitToHeight="0" orientation="landscape" r:id="rId1"/>
  <headerFooter>
    <oddHeader>&amp;L&amp;G&amp;C&amp;"Montserrat,Negrita"&amp;14&amp;K0070C0
MATRIZ RIESGOS DE GESTIÓN 2023&amp;R&amp;G</oddHeader>
    <oddFooter>&amp;L&amp;"Montserrat,Normal"
Dirección: Calle 24A No. 59-42 Torre 4 Piso 3 
Centro Empresarial Sarmiento Angulo
Conmutador: (+601) 307 8038
Línea gratuita: 01 8000 119703&amp;C&amp;P de &amp;N
FOR-SIG-121-024
02/08/2023 Versión: 03
&amp;G&amp;R&amp;G</oddFooter>
  </headerFooter>
  <rowBreaks count="1" manualBreakCount="1">
    <brk id="15" max="35" man="1"/>
  </rowBreaks>
  <legacyDrawingHF r:id="rId2"/>
  <extLst>
    <ext xmlns:x14="http://schemas.microsoft.com/office/spreadsheetml/2009/9/main" uri="{CCE6A557-97BC-4b89-ADB6-D9C93CAAB3DF}">
      <x14:dataValidations xmlns:xm="http://schemas.microsoft.com/office/excel/2006/main" count="8">
        <x14:dataValidation type="custom" allowBlank="1" showInputMessage="1" showErrorMessage="1" error="Recuerde que las acciones se generan bajo la medida de mitigar el riesgo">
          <x14:formula1>
            <xm:f>IF(OR(AD10='C:\Users\krivera\OneDrive - Superintendencia de Vigilancia\Documentos - copia\2023\PLAN DE RIESGOS\RIESGOS DE GESTION 2023\[MATRIZ DE RIESGOS DE GESTIÓN COMUNICACIONES.xlsx]Opciones Tratamiento'!#REF!,AD10='C:\Users\krivera\OneDrive - Superintendencia de Vigilancia\Documentos - copia\2023\PLAN DE RIESGOS\RIESGOS DE GESTION 2023\[MATRIZ DE RIESGOS DE GESTIÓN COMUNICACIONES.xlsx]Opciones Tratamiento'!#REF!,AD10='C:\Users\krivera\OneDrive - Superintendencia de Vigilancia\Documentos - copia\2023\PLAN DE RIESGOS\RIESGOS DE GESTION 2023\[MATRIZ DE RIESGOS DE GESTIÓN COMUNICACIONES.xlsx]Opciones Tratamiento'!#REF!),ISBLANK(AD10),ISTEXT(AD10))</xm:f>
          </x14:formula1>
          <xm:sqref>AG10:AG16 AG18:AG69</xm:sqref>
        </x14:dataValidation>
        <x14:dataValidation type="custom" allowBlank="1" showInputMessage="1" showErrorMessage="1" error="Recuerde que las acciones se generan bajo la medida de mitigar el riesgo">
          <x14:formula1>
            <xm:f>IF(OR(AD10='C:\Users\krivera\OneDrive - Superintendencia de Vigilancia\Documentos - copia\2023\PLAN DE RIESGOS\RIESGOS DE GESTION 2023\[MATRIZ DE RIESGOS DE GESTIÓN COMUNICACIONES.xlsx]Opciones Tratamiento'!#REF!,AD10='C:\Users\krivera\OneDrive - Superintendencia de Vigilancia\Documentos - copia\2023\PLAN DE RIESGOS\RIESGOS DE GESTION 2023\[MATRIZ DE RIESGOS DE GESTIÓN COMUNICACIONES.xlsx]Opciones Tratamiento'!#REF!,AD10='C:\Users\krivera\OneDrive - Superintendencia de Vigilancia\Documentos - copia\2023\PLAN DE RIESGOS\RIESGOS DE GESTION 2023\[MATRIZ DE RIESGOS DE GESTIÓN COMUNICACIONES.xlsx]Opciones Tratamiento'!#REF!),ISBLANK(AD10),ISTEXT(AD10))</xm:f>
          </x14:formula1>
          <xm:sqref>AH26:AH69 AH10:AH23</xm:sqref>
        </x14:dataValidation>
        <x14:dataValidation type="custom" allowBlank="1" showInputMessage="1" showErrorMessage="1" error="Recuerde que las acciones se generan bajo la medida de mitigar el riesgo">
          <x14:formula1>
            <xm:f>IF(OR(AD10='C:\Users\krivera\OneDrive - Superintendencia de Vigilancia\Documentos - copia\2023\PLAN DE RIESGOS\RIESGOS DE GESTION 2023\[MATRIZ DE RIESGOS DE GESTIÓN COMUNICACIONES.xlsx]Opciones Tratamiento'!#REF!,AD10='C:\Users\krivera\OneDrive - Superintendencia de Vigilancia\Documentos - copia\2023\PLAN DE RIESGOS\RIESGOS DE GESTION 2023\[MATRIZ DE RIESGOS DE GESTIÓN COMUNICACIONES.xlsx]Opciones Tratamiento'!#REF!,AD10='C:\Users\krivera\OneDrive - Superintendencia de Vigilancia\Documentos - copia\2023\PLAN DE RIESGOS\RIESGOS DE GESTION 2023\[MATRIZ DE RIESGOS DE GESTIÓN COMUNICACIONES.xlsx]Opciones Tratamiento'!#REF!),ISBLANK(AD10),ISTEXT(AD10))</xm:f>
          </x14:formula1>
          <xm:sqref>AI10:AI69</xm:sqref>
        </x14:dataValidation>
        <x14:dataValidation type="custom" allowBlank="1" showInputMessage="1" showErrorMessage="1" error="Recuerde que las acciones se generan bajo la medida de mitigar el riesgo">
          <x14:formula1>
            <xm:f>IF(OR(AD10='C:\Users\krivera\OneDrive - Superintendencia de Vigilancia\Documentos - copia\2023\PLAN DE RIESGOS\RIESGOS DE GESTION 2023\[MATRIZ DE RIESGOS DE GESTIÓN COMUNICACIONES.xlsx]Opciones Tratamiento'!#REF!,AD10='C:\Users\krivera\OneDrive - Superintendencia de Vigilancia\Documentos - copia\2023\PLAN DE RIESGOS\RIESGOS DE GESTION 2023\[MATRIZ DE RIESGOS DE GESTIÓN COMUNICACIONES.xlsx]Opciones Tratamiento'!#REF!,AD10='C:\Users\krivera\OneDrive - Superintendencia de Vigilancia\Documentos - copia\2023\PLAN DE RIESGOS\RIESGOS DE GESTION 2023\[MATRIZ DE RIESGOS DE GESTIÓN COMUNICACIONES.xlsx]Opciones Tratamiento'!#REF!),ISBLANK(AD10),ISTEXT(AD10))</xm:f>
          </x14:formula1>
          <xm:sqref>AF10:AF69</xm:sqref>
        </x14:dataValidation>
        <x14:dataValidation type="custom" allowBlank="1" showInputMessage="1" showErrorMessage="1" error="Recuerde que las acciones se generan bajo la medida de mitigar el riesgo">
          <x14:formula1>
            <xm:f>IF(OR(AD10='C:\Users\krivera\OneDrive - Superintendencia de Vigilancia\Documentos - copia\2023\PLAN DE RIESGOS\RIESGOS DE GESTION 2023\[MATRIZ DE RIESGOS DE GESTIÓN COMUNICACIONES.xlsx]Opciones Tratamiento'!#REF!,AD10='C:\Users\krivera\OneDrive - Superintendencia de Vigilancia\Documentos - copia\2023\PLAN DE RIESGOS\RIESGOS DE GESTION 2023\[MATRIZ DE RIESGOS DE GESTIÓN COMUNICACIONES.xlsx]Opciones Tratamiento'!#REF!,AD10='C:\Users\krivera\OneDrive - Superintendencia de Vigilancia\Documentos - copia\2023\PLAN DE RIESGOS\RIESGOS DE GESTION 2023\[MATRIZ DE RIESGOS DE GESTIÓN COMUNICACIONES.xlsx]Opciones Tratamiento'!#REF!),ISBLANK(AD10),ISTEXT(AD10))</xm:f>
          </x14:formula1>
          <xm:sqref>AE10:AE17 AE19:AE69</xm:sqref>
        </x14:dataValidation>
        <x14:dataValidation type="list" allowBlank="1" showInputMessage="1" showErrorMessage="1">
          <x14:formula1>
            <xm:f>'C:\Users\krivera\OneDrive - Superintendencia de Vigilancia\Documentos - copia\2023\PLAN DE RIESGOS\RIESGOS DE GESTION 2023\[MATRIZ DE RIESGOS DE GESTIÓN COMUNICACIONES.xlsx]Tabla Impacto'!#REF!</xm:f>
          </x14:formula1>
          <xm:sqref>J10:J69</xm:sqref>
        </x14:dataValidation>
        <x14:dataValidation type="list" allowBlank="1" showInputMessage="1" showErrorMessage="1">
          <x14:formula1>
            <xm:f>'C:\Users\krivera\OneDrive - Superintendencia de Vigilancia\Documentos - copia\2023\PLAN DE RIESGOS\RIESGOS DE GESTION 2023\[MATRIZ DE RIESGOS DE GESTIÓN COMUNICACIONES.xlsx]Opciones Tratamiento'!#REF!</xm:f>
          </x14:formula1>
          <xm:sqref>AD10:AD69 AJ10:AJ11 AJ13:AJ14 AJ16:AJ17 AJ19:AJ20 AJ22:AJ23 AJ25:AJ26 AJ28:AJ29 AJ31:AJ32 AJ34:AJ35 AJ37:AJ38 AJ40:AJ41 AJ43:AJ44 AJ46:AJ47 AJ49:AJ50 AJ52:AJ53 AJ55:AJ56 AJ58:AJ59 AJ61:AJ62 AJ64:AJ65 AJ67:AJ68 F10:F69 B10:B69</xm:sqref>
        </x14:dataValidation>
        <x14:dataValidation type="list" allowBlank="1" showInputMessage="1" showErrorMessage="1">
          <x14:formula1>
            <xm:f>'C:\Users\krivera\OneDrive - Superintendencia de Vigilancia\Documentos - copia\2023\PLAN DE RIESGOS\RIESGOS DE GESTION 2023\[MATRIZ DE RIESGOS DE GESTIÓN COMUNICACIONES.xlsx]Tabla Valoración controles'!#REF!</xm:f>
          </x14:formula1>
          <xm:sqref>R10:S69 U10:W69</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pageSetUpPr fitToPage="1"/>
  </sheetPr>
  <dimension ref="A1:BP72"/>
  <sheetViews>
    <sheetView view="pageLayout" topLeftCell="A16" zoomScale="70" zoomScaleNormal="75" zoomScaleSheetLayoutView="75" zoomScalePageLayoutView="70" workbookViewId="0">
      <selection activeCell="AG19" sqref="AG19"/>
    </sheetView>
  </sheetViews>
  <sheetFormatPr baseColWidth="10" defaultColWidth="11.42578125" defaultRowHeight="16.5" x14ac:dyDescent="0.3"/>
  <cols>
    <col min="1" max="1" width="4" style="29" bestFit="1" customWidth="1"/>
    <col min="2" max="2" width="14.140625" style="29" customWidth="1"/>
    <col min="3" max="3" width="13.140625" style="29" customWidth="1"/>
    <col min="4" max="4" width="16.140625" style="29" customWidth="1"/>
    <col min="5" max="5" width="32.42578125" style="2" customWidth="1"/>
    <col min="6" max="6" width="19" style="30" customWidth="1"/>
    <col min="7" max="7" width="17.85546875" style="2" customWidth="1"/>
    <col min="8" max="8" width="16.42578125" style="2" customWidth="1"/>
    <col min="9" max="9" width="6.28515625" style="2" bestFit="1" customWidth="1"/>
    <col min="10" max="10" width="27.28515625" style="2" bestFit="1" customWidth="1"/>
    <col min="11" max="11" width="30.42578125" style="2" hidden="1" customWidth="1"/>
    <col min="12" max="12" width="17.42578125" style="2" customWidth="1"/>
    <col min="13" max="13" width="6.28515625" style="2" bestFit="1" customWidth="1"/>
    <col min="14" max="14" width="16" style="2" customWidth="1"/>
    <col min="15" max="15" width="5.85546875" style="2" customWidth="1"/>
    <col min="16" max="16" width="31" style="2" customWidth="1"/>
    <col min="17" max="17" width="15.140625" style="2" bestFit="1" customWidth="1"/>
    <col min="18" max="18" width="6.85546875" style="2" customWidth="1"/>
    <col min="19" max="19" width="5" style="2" customWidth="1"/>
    <col min="20" max="20" width="5.42578125" style="2" customWidth="1"/>
    <col min="21" max="21" width="7.140625" style="2" customWidth="1"/>
    <col min="22" max="22" width="6.7109375" style="2" customWidth="1"/>
    <col min="23" max="23" width="7.42578125" style="2" customWidth="1"/>
    <col min="24" max="24" width="38.28515625" style="2" hidden="1" customWidth="1"/>
    <col min="25" max="25" width="8.7109375" style="2" customWidth="1"/>
    <col min="26" max="26" width="10.42578125" style="2" customWidth="1"/>
    <col min="27" max="27" width="9.28515625" style="2" customWidth="1"/>
    <col min="28" max="28" width="9.140625" style="2" customWidth="1"/>
    <col min="29" max="29" width="8.42578125" style="2" customWidth="1"/>
    <col min="30" max="30" width="7.28515625" style="2" customWidth="1"/>
    <col min="31" max="31" width="23" style="2" customWidth="1"/>
    <col min="32" max="32" width="18.85546875" style="2" customWidth="1"/>
    <col min="33" max="33" width="16.85546875" style="2" customWidth="1"/>
    <col min="34" max="34" width="14.85546875" style="2" customWidth="1"/>
    <col min="35" max="35" width="18.42578125" style="2" customWidth="1"/>
    <col min="36" max="36" width="21" style="2" customWidth="1"/>
    <col min="37" max="16384" width="11.42578125" style="2"/>
  </cols>
  <sheetData>
    <row r="1" spans="1:68" ht="16.5" customHeight="1" x14ac:dyDescent="0.3">
      <c r="A1" s="50" t="s">
        <v>0</v>
      </c>
      <c r="B1" s="51"/>
      <c r="C1" s="51"/>
      <c r="D1" s="51"/>
      <c r="E1" s="51"/>
      <c r="F1" s="51"/>
      <c r="G1" s="51"/>
      <c r="H1" s="51"/>
      <c r="I1" s="51"/>
      <c r="J1" s="51"/>
      <c r="K1" s="51"/>
      <c r="L1" s="51"/>
      <c r="M1" s="51"/>
      <c r="N1" s="51"/>
      <c r="O1" s="51"/>
      <c r="P1" s="51"/>
      <c r="Q1" s="51"/>
      <c r="R1" s="51"/>
      <c r="S1" s="51"/>
      <c r="T1" s="51"/>
      <c r="U1" s="51"/>
      <c r="V1" s="51"/>
      <c r="W1" s="51"/>
      <c r="X1" s="51"/>
      <c r="Y1" s="51"/>
      <c r="Z1" s="51"/>
      <c r="AA1" s="51"/>
      <c r="AB1" s="51"/>
      <c r="AC1" s="51"/>
      <c r="AD1" s="51"/>
      <c r="AE1" s="51"/>
      <c r="AF1" s="51"/>
      <c r="AG1" s="51"/>
      <c r="AH1" s="51"/>
      <c r="AI1" s="51"/>
      <c r="AJ1" s="52"/>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row>
    <row r="2" spans="1:68" ht="24" customHeight="1" x14ac:dyDescent="0.3">
      <c r="A2" s="53"/>
      <c r="B2" s="54"/>
      <c r="C2" s="54"/>
      <c r="D2" s="54"/>
      <c r="E2" s="54"/>
      <c r="F2" s="54"/>
      <c r="G2" s="54"/>
      <c r="H2" s="54"/>
      <c r="I2" s="54"/>
      <c r="J2" s="54"/>
      <c r="K2" s="54"/>
      <c r="L2" s="54"/>
      <c r="M2" s="54"/>
      <c r="N2" s="54"/>
      <c r="O2" s="54"/>
      <c r="P2" s="54"/>
      <c r="Q2" s="54"/>
      <c r="R2" s="54"/>
      <c r="S2" s="54"/>
      <c r="T2" s="54"/>
      <c r="U2" s="54"/>
      <c r="V2" s="54"/>
      <c r="W2" s="54"/>
      <c r="X2" s="54"/>
      <c r="Y2" s="54"/>
      <c r="Z2" s="54"/>
      <c r="AA2" s="54"/>
      <c r="AB2" s="54"/>
      <c r="AC2" s="54"/>
      <c r="AD2" s="54"/>
      <c r="AE2" s="54"/>
      <c r="AF2" s="54"/>
      <c r="AG2" s="54"/>
      <c r="AH2" s="54"/>
      <c r="AI2" s="54"/>
      <c r="AJ2" s="55"/>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row>
    <row r="3" spans="1:68" x14ac:dyDescent="0.3">
      <c r="A3" s="3"/>
      <c r="B3" s="4"/>
      <c r="C3" s="3"/>
      <c r="D3" s="3"/>
      <c r="E3" s="1"/>
      <c r="F3" s="5"/>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row>
    <row r="4" spans="1:68" ht="26.25" customHeight="1" x14ac:dyDescent="0.3">
      <c r="A4" s="42" t="s">
        <v>1</v>
      </c>
      <c r="B4" s="43"/>
      <c r="C4" s="56" t="s">
        <v>359</v>
      </c>
      <c r="D4" s="57"/>
      <c r="E4" s="57"/>
      <c r="F4" s="57"/>
      <c r="G4" s="57"/>
      <c r="H4" s="57"/>
      <c r="I4" s="57"/>
      <c r="J4" s="57"/>
      <c r="K4" s="57"/>
      <c r="L4" s="57"/>
      <c r="M4" s="57"/>
      <c r="N4" s="58"/>
      <c r="O4" s="59"/>
      <c r="P4" s="59"/>
      <c r="Q4" s="59"/>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row>
    <row r="5" spans="1:68" ht="30" customHeight="1" x14ac:dyDescent="0.3">
      <c r="A5" s="42" t="s">
        <v>3</v>
      </c>
      <c r="B5" s="43"/>
      <c r="C5" s="56" t="s">
        <v>360</v>
      </c>
      <c r="D5" s="57"/>
      <c r="E5" s="57"/>
      <c r="F5" s="57"/>
      <c r="G5" s="57"/>
      <c r="H5" s="57"/>
      <c r="I5" s="57"/>
      <c r="J5" s="57"/>
      <c r="K5" s="57"/>
      <c r="L5" s="57"/>
      <c r="M5" s="57"/>
      <c r="N5" s="58"/>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row>
    <row r="6" spans="1:68" ht="49.5" customHeight="1" x14ac:dyDescent="0.3">
      <c r="A6" s="42" t="s">
        <v>5</v>
      </c>
      <c r="B6" s="43"/>
      <c r="C6" s="44" t="s">
        <v>361</v>
      </c>
      <c r="D6" s="45"/>
      <c r="E6" s="45"/>
      <c r="F6" s="45"/>
      <c r="G6" s="45"/>
      <c r="H6" s="45"/>
      <c r="I6" s="45"/>
      <c r="J6" s="45"/>
      <c r="K6" s="45"/>
      <c r="L6" s="45"/>
      <c r="M6" s="45"/>
      <c r="N6" s="46"/>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row>
    <row r="7" spans="1:68" x14ac:dyDescent="0.3">
      <c r="A7" s="47" t="s">
        <v>7</v>
      </c>
      <c r="B7" s="48"/>
      <c r="C7" s="48"/>
      <c r="D7" s="48"/>
      <c r="E7" s="48"/>
      <c r="F7" s="48"/>
      <c r="G7" s="49"/>
      <c r="H7" s="47" t="s">
        <v>8</v>
      </c>
      <c r="I7" s="48"/>
      <c r="J7" s="48"/>
      <c r="K7" s="48"/>
      <c r="L7" s="48"/>
      <c r="M7" s="48"/>
      <c r="N7" s="49"/>
      <c r="O7" s="47" t="s">
        <v>9</v>
      </c>
      <c r="P7" s="48"/>
      <c r="Q7" s="48"/>
      <c r="R7" s="48"/>
      <c r="S7" s="48"/>
      <c r="T7" s="48"/>
      <c r="U7" s="48"/>
      <c r="V7" s="48"/>
      <c r="W7" s="49"/>
      <c r="X7" s="47" t="s">
        <v>10</v>
      </c>
      <c r="Y7" s="48"/>
      <c r="Z7" s="48"/>
      <c r="AA7" s="48"/>
      <c r="AB7" s="48"/>
      <c r="AC7" s="48"/>
      <c r="AD7" s="49"/>
      <c r="AE7" s="47" t="s">
        <v>11</v>
      </c>
      <c r="AF7" s="48"/>
      <c r="AG7" s="48"/>
      <c r="AH7" s="48"/>
      <c r="AI7" s="48"/>
      <c r="AJ7" s="49"/>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row>
    <row r="8" spans="1:68" ht="16.5" customHeight="1" x14ac:dyDescent="0.3">
      <c r="A8" s="68" t="s">
        <v>12</v>
      </c>
      <c r="B8" s="70" t="s">
        <v>13</v>
      </c>
      <c r="C8" s="61" t="s">
        <v>14</v>
      </c>
      <c r="D8" s="61" t="s">
        <v>15</v>
      </c>
      <c r="E8" s="71" t="s">
        <v>16</v>
      </c>
      <c r="F8" s="60" t="s">
        <v>17</v>
      </c>
      <c r="G8" s="61" t="s">
        <v>18</v>
      </c>
      <c r="H8" s="72" t="s">
        <v>19</v>
      </c>
      <c r="I8" s="64" t="s">
        <v>20</v>
      </c>
      <c r="J8" s="60" t="s">
        <v>21</v>
      </c>
      <c r="K8" s="60" t="s">
        <v>22</v>
      </c>
      <c r="L8" s="62" t="s">
        <v>23</v>
      </c>
      <c r="M8" s="64" t="s">
        <v>20</v>
      </c>
      <c r="N8" s="61" t="s">
        <v>24</v>
      </c>
      <c r="O8" s="66" t="s">
        <v>25</v>
      </c>
      <c r="P8" s="65" t="s">
        <v>26</v>
      </c>
      <c r="Q8" s="60" t="s">
        <v>27</v>
      </c>
      <c r="R8" s="65" t="s">
        <v>28</v>
      </c>
      <c r="S8" s="65"/>
      <c r="T8" s="65"/>
      <c r="U8" s="65"/>
      <c r="V8" s="65"/>
      <c r="W8" s="65"/>
      <c r="X8" s="73" t="s">
        <v>29</v>
      </c>
      <c r="Y8" s="73" t="s">
        <v>30</v>
      </c>
      <c r="Z8" s="73" t="s">
        <v>20</v>
      </c>
      <c r="AA8" s="73" t="s">
        <v>31</v>
      </c>
      <c r="AB8" s="73" t="s">
        <v>20</v>
      </c>
      <c r="AC8" s="73" t="s">
        <v>32</v>
      </c>
      <c r="AD8" s="66" t="s">
        <v>33</v>
      </c>
      <c r="AE8" s="65" t="s">
        <v>11</v>
      </c>
      <c r="AF8" s="65" t="s">
        <v>34</v>
      </c>
      <c r="AG8" s="65" t="s">
        <v>35</v>
      </c>
      <c r="AH8" s="65" t="s">
        <v>36</v>
      </c>
      <c r="AI8" s="65" t="s">
        <v>37</v>
      </c>
      <c r="AJ8" s="65" t="s">
        <v>38</v>
      </c>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row>
    <row r="9" spans="1:68" s="8" customFormat="1" ht="94.5" customHeight="1" x14ac:dyDescent="0.25">
      <c r="A9" s="69"/>
      <c r="B9" s="70"/>
      <c r="C9" s="65"/>
      <c r="D9" s="65"/>
      <c r="E9" s="70"/>
      <c r="F9" s="61"/>
      <c r="G9" s="65"/>
      <c r="H9" s="61"/>
      <c r="I9" s="63"/>
      <c r="J9" s="61"/>
      <c r="K9" s="61"/>
      <c r="L9" s="63"/>
      <c r="M9" s="63"/>
      <c r="N9" s="65"/>
      <c r="O9" s="67"/>
      <c r="P9" s="65"/>
      <c r="Q9" s="61"/>
      <c r="R9" s="6" t="s">
        <v>39</v>
      </c>
      <c r="S9" s="6" t="s">
        <v>40</v>
      </c>
      <c r="T9" s="6" t="s">
        <v>41</v>
      </c>
      <c r="U9" s="6" t="s">
        <v>42</v>
      </c>
      <c r="V9" s="6" t="s">
        <v>43</v>
      </c>
      <c r="W9" s="6" t="s">
        <v>44</v>
      </c>
      <c r="X9" s="73"/>
      <c r="Y9" s="73"/>
      <c r="Z9" s="73"/>
      <c r="AA9" s="73"/>
      <c r="AB9" s="73"/>
      <c r="AC9" s="73"/>
      <c r="AD9" s="67"/>
      <c r="AE9" s="65"/>
      <c r="AF9" s="65"/>
      <c r="AG9" s="65"/>
      <c r="AH9" s="65"/>
      <c r="AI9" s="65"/>
      <c r="AJ9" s="65"/>
      <c r="AK9" s="7"/>
      <c r="AL9" s="7"/>
      <c r="AM9" s="7"/>
      <c r="AN9" s="7"/>
      <c r="AO9" s="7"/>
      <c r="AP9" s="7"/>
      <c r="AQ9" s="7"/>
      <c r="AR9" s="7"/>
      <c r="AS9" s="7"/>
      <c r="AT9" s="7"/>
      <c r="AU9" s="7"/>
      <c r="AV9" s="7"/>
      <c r="AW9" s="7"/>
      <c r="AX9" s="7"/>
      <c r="AY9" s="7"/>
      <c r="AZ9" s="7"/>
      <c r="BA9" s="7"/>
      <c r="BB9" s="7"/>
      <c r="BC9" s="7"/>
      <c r="BD9" s="7"/>
      <c r="BE9" s="7"/>
      <c r="BF9" s="7"/>
      <c r="BG9" s="7"/>
      <c r="BH9" s="7"/>
      <c r="BI9" s="7"/>
      <c r="BJ9" s="7"/>
      <c r="BK9" s="7"/>
      <c r="BL9" s="7"/>
      <c r="BM9" s="7"/>
      <c r="BN9" s="7"/>
      <c r="BO9" s="7"/>
      <c r="BP9" s="7"/>
    </row>
    <row r="10" spans="1:68" s="23" customFormat="1" ht="167.25" customHeight="1" x14ac:dyDescent="0.25">
      <c r="A10" s="80">
        <v>1</v>
      </c>
      <c r="B10" s="83" t="s">
        <v>64</v>
      </c>
      <c r="C10" s="83" t="s">
        <v>362</v>
      </c>
      <c r="D10" s="83" t="s">
        <v>363</v>
      </c>
      <c r="E10" s="86" t="s">
        <v>364</v>
      </c>
      <c r="F10" s="83" t="s">
        <v>49</v>
      </c>
      <c r="G10" s="89">
        <v>9</v>
      </c>
      <c r="H10" s="92" t="str">
        <f>IF(G10&lt;=0,"",IF(G10&lt;=2,"Muy Baja",IF(G10&lt;=24,"Baja",IF(G10&lt;=500,"Media",IF(G10&lt;=5000,"Alta","Muy Alta")))))</f>
        <v>Baja</v>
      </c>
      <c r="I10" s="77">
        <f>IF(H10="","",IF(H10="Muy Baja",0.2,IF(H10="Baja",0.4,IF(H10="Media",0.6,IF(H10="Alta",0.8,IF(H10="Muy Alta",1,))))))</f>
        <v>0.4</v>
      </c>
      <c r="J10" s="95" t="s">
        <v>130</v>
      </c>
      <c r="K10" s="77" t="str">
        <f>IF(NOT(ISERROR(MATCH(J10,'[17]Tabla Impacto'!$B$221:$B$223,0))),'[17]Tabla Impacto'!$F$223&amp;"Por favor no seleccionar los criterios de impacto(Afectación Económica o presupuestal y Pérdida Reputacional)",J10)</f>
        <v xml:space="preserve">     Entre 100 y 500 SMLMV </v>
      </c>
      <c r="L10" s="92" t="str">
        <f>IF(OR(K10='[17]Tabla Impacto'!$C$11,K10='[17]Tabla Impacto'!$D$11),"Leve",IF(OR(K10='[17]Tabla Impacto'!$C$12,K10='[17]Tabla Impacto'!$D$12),"Menor",IF(OR(K10='[17]Tabla Impacto'!$C$13,K10='[17]Tabla Impacto'!$D$13),"Moderado",IF(OR(K10='[17]Tabla Impacto'!$C$14,K10='[17]Tabla Impacto'!$D$14),"Mayor",IF(OR(K10='[17]Tabla Impacto'!$C$15,K10='[17]Tabla Impacto'!$D$15),"Catastrófico","")))))</f>
        <v>Mayor</v>
      </c>
      <c r="M10" s="77">
        <f>IF(L10="","",IF(L10="Leve",0.2,IF(L10="Menor",0.4,IF(L10="Moderado",0.6,IF(L10="Mayor",0.8,IF(L10="Catastrófico",1,))))))</f>
        <v>0.8</v>
      </c>
      <c r="N10" s="74" t="str">
        <f>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Alto</v>
      </c>
      <c r="O10" s="9">
        <v>1</v>
      </c>
      <c r="P10" s="10" t="s">
        <v>365</v>
      </c>
      <c r="Q10" s="11" t="str">
        <f>IF(OR(R10="Preventivo",R10="Detectivo"),"Probabilidad",IF(R10="Correctivo","Impacto",""))</f>
        <v>Probabilidad</v>
      </c>
      <c r="R10" s="12" t="s">
        <v>52</v>
      </c>
      <c r="S10" s="12" t="s">
        <v>53</v>
      </c>
      <c r="T10" s="13" t="str">
        <f>IF(AND(R10="Preventivo",S10="Automático"),"50%",IF(AND(R10="Preventivo",S10="Manual"),"40%",IF(AND(R10="Detectivo",S10="Automático"),"40%",IF(AND(R10="Detectivo",S10="Manual"),"30%",IF(AND(R10="Correctivo",S10="Automático"),"35%",IF(AND(R10="Correctivo",S10="Manual"),"25%",""))))))</f>
        <v>40%</v>
      </c>
      <c r="U10" s="12" t="s">
        <v>54</v>
      </c>
      <c r="V10" s="12" t="s">
        <v>55</v>
      </c>
      <c r="W10" s="12" t="s">
        <v>56</v>
      </c>
      <c r="X10" s="14">
        <f>IFERROR(IF(Q10="Probabilidad",(I10-(+I10*T10)),IF(Q10="Impacto",I10,"")),"")</f>
        <v>0.24</v>
      </c>
      <c r="Y10" s="15" t="str">
        <f>IFERROR(IF(X10="","",IF(X10&lt;=0.2,"Muy Baja",IF(X10&lt;=0.4,"Baja",IF(X10&lt;=0.6,"Media",IF(X10&lt;=0.8,"Alta","Muy Alta"))))),"")</f>
        <v>Baja</v>
      </c>
      <c r="Z10" s="16">
        <f>+X10</f>
        <v>0.24</v>
      </c>
      <c r="AA10" s="15" t="str">
        <f>IFERROR(IF(AB10="","",IF(AB10&lt;=0.2,"Leve",IF(AB10&lt;=0.4,"Menor",IF(AB10&lt;=0.6,"Moderado",IF(AB10&lt;=0.8,"Mayor","Catastrófico"))))),"")</f>
        <v>Mayor</v>
      </c>
      <c r="AB10" s="16">
        <f>IFERROR(IF(Q10="Impacto",(M10-(+M10*T10)),IF(Q10="Probabilidad",M10,"")),"")</f>
        <v>0.8</v>
      </c>
      <c r="AC10" s="17" t="str">
        <f>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Alto</v>
      </c>
      <c r="AD10" s="18" t="s">
        <v>69</v>
      </c>
      <c r="AE10" s="19" t="s">
        <v>366</v>
      </c>
      <c r="AF10" s="19" t="s">
        <v>367</v>
      </c>
      <c r="AG10" s="24">
        <v>45107</v>
      </c>
      <c r="AH10" s="20">
        <v>45291</v>
      </c>
      <c r="AI10" s="19" t="s">
        <v>59</v>
      </c>
      <c r="AJ10" s="21" t="s">
        <v>60</v>
      </c>
      <c r="AK10" s="22"/>
      <c r="AL10" s="22"/>
      <c r="AM10" s="22"/>
      <c r="AN10" s="22"/>
      <c r="AO10" s="22"/>
      <c r="AP10" s="22"/>
      <c r="AQ10" s="22"/>
      <c r="AR10" s="22"/>
      <c r="AS10" s="22"/>
      <c r="AT10" s="22"/>
      <c r="AU10" s="22"/>
      <c r="AV10" s="22"/>
      <c r="AW10" s="22"/>
      <c r="AX10" s="22"/>
      <c r="AY10" s="22"/>
      <c r="AZ10" s="22"/>
      <c r="BA10" s="22"/>
      <c r="BB10" s="22"/>
      <c r="BC10" s="22"/>
      <c r="BD10" s="22"/>
      <c r="BE10" s="22"/>
      <c r="BF10" s="22"/>
      <c r="BG10" s="22"/>
      <c r="BH10" s="22"/>
      <c r="BI10" s="22"/>
      <c r="BJ10" s="22"/>
      <c r="BK10" s="22"/>
      <c r="BL10" s="22"/>
      <c r="BM10" s="22"/>
      <c r="BN10" s="22"/>
      <c r="BO10" s="22"/>
      <c r="BP10" s="22"/>
    </row>
    <row r="11" spans="1:68" ht="151.5" customHeight="1" x14ac:dyDescent="0.3">
      <c r="A11" s="81"/>
      <c r="B11" s="84"/>
      <c r="C11" s="84"/>
      <c r="D11" s="84"/>
      <c r="E11" s="87"/>
      <c r="F11" s="84"/>
      <c r="G11" s="90"/>
      <c r="H11" s="93"/>
      <c r="I11" s="78"/>
      <c r="J11" s="96"/>
      <c r="K11" s="78">
        <f ca="1">IF(NOT(ISERROR(MATCH(J11,_xlfn.ANCHORARRAY(E22),0))),I24&amp;"Por favor no seleccionar los criterios de impacto",J11)</f>
        <v>0</v>
      </c>
      <c r="L11" s="93"/>
      <c r="M11" s="78"/>
      <c r="N11" s="75"/>
      <c r="O11" s="9">
        <v>2</v>
      </c>
      <c r="P11" s="10" t="s">
        <v>368</v>
      </c>
      <c r="Q11" s="11" t="str">
        <f>IF(OR(R11="Preventivo",R11="Detectivo"),"Probabilidad",IF(R11="Correctivo","Impacto",""))</f>
        <v>Probabilidad</v>
      </c>
      <c r="R11" s="12" t="s">
        <v>52</v>
      </c>
      <c r="S11" s="12" t="s">
        <v>53</v>
      </c>
      <c r="T11" s="13" t="str">
        <f t="shared" ref="T11:T15" si="0">IF(AND(R11="Preventivo",S11="Automático"),"50%",IF(AND(R11="Preventivo",S11="Manual"),"40%",IF(AND(R11="Detectivo",S11="Automático"),"40%",IF(AND(R11="Detectivo",S11="Manual"),"30%",IF(AND(R11="Correctivo",S11="Automático"),"35%",IF(AND(R11="Correctivo",S11="Manual"),"25%",""))))))</f>
        <v>40%</v>
      </c>
      <c r="U11" s="12" t="s">
        <v>54</v>
      </c>
      <c r="V11" s="12" t="s">
        <v>55</v>
      </c>
      <c r="W11" s="12" t="s">
        <v>56</v>
      </c>
      <c r="X11" s="14">
        <f>IFERROR(IF(AND(Q10="Probabilidad",Q11="Probabilidad"),(Z10-(+Z10*T11)),IF(Q11="Probabilidad",(I10-(+I10*T11)),IF(Q11="Impacto",Z10,""))),"")</f>
        <v>0.14399999999999999</v>
      </c>
      <c r="Y11" s="15" t="str">
        <f t="shared" ref="Y11:Y69" si="1">IFERROR(IF(X11="","",IF(X11&lt;=0.2,"Muy Baja",IF(X11&lt;=0.4,"Baja",IF(X11&lt;=0.6,"Media",IF(X11&lt;=0.8,"Alta","Muy Alta"))))),"")</f>
        <v>Muy Baja</v>
      </c>
      <c r="Z11" s="16">
        <f t="shared" ref="Z11:Z15" si="2">+X11</f>
        <v>0.14399999999999999</v>
      </c>
      <c r="AA11" s="15" t="str">
        <f t="shared" ref="AA11:AA69" si="3">IFERROR(IF(AB11="","",IF(AB11&lt;=0.2,"Leve",IF(AB11&lt;=0.4,"Menor",IF(AB11&lt;=0.6,"Moderado",IF(AB11&lt;=0.8,"Mayor","Catastrófico"))))),"")</f>
        <v>Mayor</v>
      </c>
      <c r="AB11" s="16">
        <f>IFERROR(IF(AND(Q10="Impacto",Q11="Impacto"),(AB10-(+AB10*T11)),IF(Q11="Impacto",($M$10-(+$M$10*T11)),IF(Q11="Probabilidad",AB10,""))),"")</f>
        <v>0.8</v>
      </c>
      <c r="AC11" s="17" t="str">
        <f t="shared" ref="AC11:AC15" si="4">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Alto</v>
      </c>
      <c r="AD11" s="18" t="s">
        <v>69</v>
      </c>
      <c r="AE11" s="19" t="s">
        <v>369</v>
      </c>
      <c r="AF11" s="19" t="s">
        <v>367</v>
      </c>
      <c r="AG11" s="20" t="s">
        <v>113</v>
      </c>
      <c r="AH11" s="20">
        <v>45291</v>
      </c>
      <c r="AI11" s="19" t="s">
        <v>59</v>
      </c>
      <c r="AJ11" s="21" t="s">
        <v>60</v>
      </c>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row>
    <row r="12" spans="1:68" ht="151.5" customHeight="1" x14ac:dyDescent="0.3">
      <c r="A12" s="81"/>
      <c r="B12" s="84"/>
      <c r="C12" s="84"/>
      <c r="D12" s="84"/>
      <c r="E12" s="87"/>
      <c r="F12" s="84"/>
      <c r="G12" s="90"/>
      <c r="H12" s="93"/>
      <c r="I12" s="78"/>
      <c r="J12" s="96"/>
      <c r="K12" s="78">
        <f ca="1">IF(NOT(ISERROR(MATCH(J12,_xlfn.ANCHORARRAY(E23),0))),I25&amp;"Por favor no seleccionar los criterios de impacto",J12)</f>
        <v>0</v>
      </c>
      <c r="L12" s="93"/>
      <c r="M12" s="78"/>
      <c r="N12" s="75"/>
      <c r="O12" s="9">
        <v>3</v>
      </c>
      <c r="P12" s="25"/>
      <c r="Q12" s="11" t="str">
        <f>IF(OR(R12="Preventivo",R12="Detectivo"),"Probabilidad",IF(R12="Correctivo","Impacto",""))</f>
        <v/>
      </c>
      <c r="R12" s="12"/>
      <c r="S12" s="12"/>
      <c r="T12" s="13" t="str">
        <f t="shared" si="0"/>
        <v/>
      </c>
      <c r="U12" s="12"/>
      <c r="V12" s="12"/>
      <c r="W12" s="12"/>
      <c r="X12" s="14" t="str">
        <f>IFERROR(IF(AND(Q11="Probabilidad",Q12="Probabilidad"),(Z11-(+Z11*T12)),IF(AND(Q11="Impacto",Q12="Probabilidad"),(Z10-(+Z10*T12)),IF(Q12="Impacto",Z11,""))),"")</f>
        <v/>
      </c>
      <c r="Y12" s="15" t="str">
        <f t="shared" si="1"/>
        <v/>
      </c>
      <c r="Z12" s="16" t="str">
        <f t="shared" si="2"/>
        <v/>
      </c>
      <c r="AA12" s="15" t="str">
        <f t="shared" si="3"/>
        <v/>
      </c>
      <c r="AB12" s="16" t="str">
        <f>IFERROR(IF(AND(Q11="Impacto",Q12="Impacto"),(AB11-(+AB11*T12)),IF(AND(Q11="Probabilidad",Q12="Impacto"),(AB10-(+AB10*T12)),IF(Q12="Probabilidad",AB11,""))),"")</f>
        <v/>
      </c>
      <c r="AC12" s="17" t="str">
        <f t="shared" si="4"/>
        <v/>
      </c>
      <c r="AD12" s="18"/>
      <c r="AE12" s="19"/>
      <c r="AF12" s="21"/>
      <c r="AG12" s="24"/>
      <c r="AH12" s="24"/>
      <c r="AI12" s="19"/>
      <c r="AJ12" s="2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row>
    <row r="13" spans="1:68" ht="151.5" customHeight="1" x14ac:dyDescent="0.3">
      <c r="A13" s="81"/>
      <c r="B13" s="84"/>
      <c r="C13" s="84"/>
      <c r="D13" s="84"/>
      <c r="E13" s="87"/>
      <c r="F13" s="84"/>
      <c r="G13" s="90"/>
      <c r="H13" s="93"/>
      <c r="I13" s="78"/>
      <c r="J13" s="96"/>
      <c r="K13" s="78">
        <f ca="1">IF(NOT(ISERROR(MATCH(J13,_xlfn.ANCHORARRAY(E24),0))),I26&amp;"Por favor no seleccionar los criterios de impacto",J13)</f>
        <v>0</v>
      </c>
      <c r="L13" s="93"/>
      <c r="M13" s="78"/>
      <c r="N13" s="75"/>
      <c r="O13" s="9">
        <v>4</v>
      </c>
      <c r="P13" s="10"/>
      <c r="Q13" s="11" t="str">
        <f t="shared" ref="Q13:Q15" si="5">IF(OR(R13="Preventivo",R13="Detectivo"),"Probabilidad",IF(R13="Correctivo","Impacto",""))</f>
        <v/>
      </c>
      <c r="R13" s="12"/>
      <c r="S13" s="12"/>
      <c r="T13" s="13" t="str">
        <f t="shared" si="0"/>
        <v/>
      </c>
      <c r="U13" s="12"/>
      <c r="V13" s="12"/>
      <c r="W13" s="12"/>
      <c r="X13" s="14" t="str">
        <f t="shared" ref="X13:X15" si="6">IFERROR(IF(AND(Q12="Probabilidad",Q13="Probabilidad"),(Z12-(+Z12*T13)),IF(AND(Q12="Impacto",Q13="Probabilidad"),(Z11-(+Z11*T13)),IF(Q13="Impacto",Z12,""))),"")</f>
        <v/>
      </c>
      <c r="Y13" s="15" t="str">
        <f t="shared" si="1"/>
        <v/>
      </c>
      <c r="Z13" s="16" t="str">
        <f t="shared" si="2"/>
        <v/>
      </c>
      <c r="AA13" s="15" t="str">
        <f t="shared" si="3"/>
        <v/>
      </c>
      <c r="AB13" s="16" t="str">
        <f t="shared" ref="AB13:AB15" si="7">IFERROR(IF(AND(Q12="Impacto",Q13="Impacto"),(AB12-(+AB12*T13)),IF(AND(Q12="Probabilidad",Q13="Impacto"),(AB11-(+AB11*T13)),IF(Q13="Probabilidad",AB12,""))),"")</f>
        <v/>
      </c>
      <c r="AC13" s="17" t="str">
        <f>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
      </c>
      <c r="AD13" s="18"/>
      <c r="AE13" s="19"/>
      <c r="AF13" s="21"/>
      <c r="AG13" s="24"/>
      <c r="AH13" s="24"/>
      <c r="AI13" s="19"/>
      <c r="AJ13" s="2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row>
    <row r="14" spans="1:68" ht="151.5" customHeight="1" x14ac:dyDescent="0.3">
      <c r="A14" s="81"/>
      <c r="B14" s="84"/>
      <c r="C14" s="84"/>
      <c r="D14" s="84"/>
      <c r="E14" s="87"/>
      <c r="F14" s="84"/>
      <c r="G14" s="90"/>
      <c r="H14" s="93"/>
      <c r="I14" s="78"/>
      <c r="J14" s="96"/>
      <c r="K14" s="78">
        <f ca="1">IF(NOT(ISERROR(MATCH(J14,_xlfn.ANCHORARRAY(E25),0))),I27&amp;"Por favor no seleccionar los criterios de impacto",J14)</f>
        <v>0</v>
      </c>
      <c r="L14" s="93"/>
      <c r="M14" s="78"/>
      <c r="N14" s="75"/>
      <c r="O14" s="9">
        <v>5</v>
      </c>
      <c r="P14" s="10"/>
      <c r="Q14" s="11" t="str">
        <f t="shared" si="5"/>
        <v/>
      </c>
      <c r="R14" s="12"/>
      <c r="S14" s="12"/>
      <c r="T14" s="13" t="str">
        <f t="shared" si="0"/>
        <v/>
      </c>
      <c r="U14" s="12"/>
      <c r="V14" s="12"/>
      <c r="W14" s="12"/>
      <c r="X14" s="14" t="str">
        <f t="shared" si="6"/>
        <v/>
      </c>
      <c r="Y14" s="15" t="str">
        <f t="shared" si="1"/>
        <v/>
      </c>
      <c r="Z14" s="16" t="str">
        <f t="shared" si="2"/>
        <v/>
      </c>
      <c r="AA14" s="15" t="str">
        <f t="shared" si="3"/>
        <v/>
      </c>
      <c r="AB14" s="16" t="str">
        <f t="shared" si="7"/>
        <v/>
      </c>
      <c r="AC14" s="17" t="str">
        <f t="shared" si="4"/>
        <v/>
      </c>
      <c r="AD14" s="18"/>
      <c r="AE14" s="19"/>
      <c r="AF14" s="21"/>
      <c r="AG14" s="24"/>
      <c r="AH14" s="24"/>
      <c r="AI14" s="19"/>
      <c r="AJ14" s="2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row>
    <row r="15" spans="1:68" ht="151.5" customHeight="1" x14ac:dyDescent="0.3">
      <c r="A15" s="82"/>
      <c r="B15" s="85"/>
      <c r="C15" s="85"/>
      <c r="D15" s="85"/>
      <c r="E15" s="88"/>
      <c r="F15" s="85"/>
      <c r="G15" s="91"/>
      <c r="H15" s="94"/>
      <c r="I15" s="79"/>
      <c r="J15" s="97"/>
      <c r="K15" s="79">
        <f ca="1">IF(NOT(ISERROR(MATCH(J15,_xlfn.ANCHORARRAY(E26),0))),I28&amp;"Por favor no seleccionar los criterios de impacto",J15)</f>
        <v>0</v>
      </c>
      <c r="L15" s="94"/>
      <c r="M15" s="79"/>
      <c r="N15" s="76"/>
      <c r="O15" s="9">
        <v>6</v>
      </c>
      <c r="P15" s="10"/>
      <c r="Q15" s="11" t="str">
        <f t="shared" si="5"/>
        <v/>
      </c>
      <c r="R15" s="12"/>
      <c r="S15" s="12"/>
      <c r="T15" s="13" t="str">
        <f t="shared" si="0"/>
        <v/>
      </c>
      <c r="U15" s="12"/>
      <c r="V15" s="12"/>
      <c r="W15" s="12"/>
      <c r="X15" s="14" t="str">
        <f t="shared" si="6"/>
        <v/>
      </c>
      <c r="Y15" s="15" t="str">
        <f t="shared" si="1"/>
        <v/>
      </c>
      <c r="Z15" s="16" t="str">
        <f t="shared" si="2"/>
        <v/>
      </c>
      <c r="AA15" s="15" t="str">
        <f t="shared" si="3"/>
        <v/>
      </c>
      <c r="AB15" s="16" t="str">
        <f t="shared" si="7"/>
        <v/>
      </c>
      <c r="AC15" s="17" t="str">
        <f t="shared" si="4"/>
        <v/>
      </c>
      <c r="AD15" s="18"/>
      <c r="AE15" s="19"/>
      <c r="AF15" s="21"/>
      <c r="AG15" s="24"/>
      <c r="AH15" s="24"/>
      <c r="AI15" s="19"/>
      <c r="AJ15" s="2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row>
    <row r="16" spans="1:68" ht="151.5" customHeight="1" x14ac:dyDescent="0.3">
      <c r="A16" s="80">
        <v>2</v>
      </c>
      <c r="B16" s="83" t="s">
        <v>103</v>
      </c>
      <c r="C16" s="83" t="s">
        <v>370</v>
      </c>
      <c r="D16" s="83" t="s">
        <v>371</v>
      </c>
      <c r="E16" s="86" t="s">
        <v>372</v>
      </c>
      <c r="F16" s="83" t="s">
        <v>49</v>
      </c>
      <c r="G16" s="89">
        <v>9</v>
      </c>
      <c r="H16" s="92" t="str">
        <f>IF(G16&lt;=0,"",IF(G16&lt;=2,"Muy Baja",IF(G16&lt;=24,"Baja",IF(G16&lt;=500,"Media",IF(G16&lt;=5000,"Alta","Muy Alta")))))</f>
        <v>Baja</v>
      </c>
      <c r="I16" s="77">
        <f>IF(H16="","",IF(H16="Muy Baja",0.2,IF(H16="Baja",0.4,IF(H16="Media",0.6,IF(H16="Alta",0.8,IF(H16="Muy Alta",1,))))))</f>
        <v>0.4</v>
      </c>
      <c r="J16" s="95" t="s">
        <v>130</v>
      </c>
      <c r="K16" s="77" t="str">
        <f>IF(NOT(ISERROR(MATCH(J16,'[17]Tabla Impacto'!$B$221:$B$223,0))),'[17]Tabla Impacto'!$F$223&amp;"Por favor no seleccionar los criterios de impacto(Afectación Económica o presupuestal y Pérdida Reputacional)",J16)</f>
        <v xml:space="preserve">     Entre 100 y 500 SMLMV </v>
      </c>
      <c r="L16" s="92" t="str">
        <f>IF(OR(K16='[17]Tabla Impacto'!$C$11,K16='[17]Tabla Impacto'!$D$11),"Leve",IF(OR(K16='[17]Tabla Impacto'!$C$12,K16='[17]Tabla Impacto'!$D$12),"Menor",IF(OR(K16='[17]Tabla Impacto'!$C$13,K16='[17]Tabla Impacto'!$D$13),"Moderado",IF(OR(K16='[17]Tabla Impacto'!$C$14,K16='[17]Tabla Impacto'!$D$14),"Mayor",IF(OR(K16='[17]Tabla Impacto'!$C$15,K16='[17]Tabla Impacto'!$D$15),"Catastrófico","")))))</f>
        <v>Mayor</v>
      </c>
      <c r="M16" s="77">
        <f>IF(L16="","",IF(L16="Leve",0.2,IF(L16="Menor",0.4,IF(L16="Moderado",0.6,IF(L16="Mayor",0.8,IF(L16="Catastrófico",1,))))))</f>
        <v>0.8</v>
      </c>
      <c r="N16" s="74" t="str">
        <f>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Alto</v>
      </c>
      <c r="O16" s="9">
        <v>1</v>
      </c>
      <c r="P16" s="10" t="s">
        <v>373</v>
      </c>
      <c r="Q16" s="11" t="str">
        <f>IF(OR(R16="Preventivo",R16="Detectivo"),"Probabilidad",IF(R16="Correctivo","Impacto",""))</f>
        <v>Probabilidad</v>
      </c>
      <c r="R16" s="12" t="s">
        <v>52</v>
      </c>
      <c r="S16" s="12" t="s">
        <v>53</v>
      </c>
      <c r="T16" s="13" t="str">
        <f>IF(AND(R16="Preventivo",S16="Automático"),"50%",IF(AND(R16="Preventivo",S16="Manual"),"40%",IF(AND(R16="Detectivo",S16="Automático"),"40%",IF(AND(R16="Detectivo",S16="Manual"),"30%",IF(AND(R16="Correctivo",S16="Automático"),"35%",IF(AND(R16="Correctivo",S16="Manual"),"25%",""))))))</f>
        <v>40%</v>
      </c>
      <c r="U16" s="12" t="s">
        <v>54</v>
      </c>
      <c r="V16" s="12" t="s">
        <v>55</v>
      </c>
      <c r="W16" s="12" t="s">
        <v>56</v>
      </c>
      <c r="X16" s="14">
        <f>IFERROR(IF(Q16="Probabilidad",(I16-(+I16*T16)),IF(Q16="Impacto",I16,"")),"")</f>
        <v>0.24</v>
      </c>
      <c r="Y16" s="15" t="str">
        <f>IFERROR(IF(X16="","",IF(X16&lt;=0.2,"Muy Baja",IF(X16&lt;=0.4,"Baja",IF(X16&lt;=0.6,"Media",IF(X16&lt;=0.8,"Alta","Muy Alta"))))),"")</f>
        <v>Baja</v>
      </c>
      <c r="Z16" s="16">
        <f>+X16</f>
        <v>0.24</v>
      </c>
      <c r="AA16" s="15" t="str">
        <f>IFERROR(IF(AB16="","",IF(AB16&lt;=0.2,"Leve",IF(AB16&lt;=0.4,"Menor",IF(AB16&lt;=0.6,"Moderado",IF(AB16&lt;=0.8,"Mayor","Catastrófico"))))),"")</f>
        <v>Mayor</v>
      </c>
      <c r="AB16" s="16">
        <f>IFERROR(IF(Q16="Impacto",(M16-(+M16*T16)),IF(Q16="Probabilidad",M16,"")),"")</f>
        <v>0.8</v>
      </c>
      <c r="AC16" s="17" t="str">
        <f>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Alto</v>
      </c>
      <c r="AD16" s="18"/>
      <c r="AE16" s="19" t="s">
        <v>374</v>
      </c>
      <c r="AF16" s="19" t="s">
        <v>367</v>
      </c>
      <c r="AG16" s="24">
        <v>45138</v>
      </c>
      <c r="AH16" s="20">
        <v>45291</v>
      </c>
      <c r="AI16" s="19" t="s">
        <v>59</v>
      </c>
      <c r="AJ16" s="21" t="s">
        <v>60</v>
      </c>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row>
    <row r="17" spans="1:68" ht="151.5" customHeight="1" x14ac:dyDescent="0.3">
      <c r="A17" s="81"/>
      <c r="B17" s="84"/>
      <c r="C17" s="84"/>
      <c r="D17" s="84"/>
      <c r="E17" s="87"/>
      <c r="F17" s="84"/>
      <c r="G17" s="90"/>
      <c r="H17" s="93"/>
      <c r="I17" s="78"/>
      <c r="J17" s="96"/>
      <c r="K17" s="78">
        <f ca="1">IF(NOT(ISERROR(MATCH(J17,_xlfn.ANCHORARRAY(E28),0))),I30&amp;"Por favor no seleccionar los criterios de impacto",J17)</f>
        <v>0</v>
      </c>
      <c r="L17" s="93"/>
      <c r="M17" s="78"/>
      <c r="N17" s="75"/>
      <c r="O17" s="9">
        <v>2</v>
      </c>
      <c r="P17" s="10" t="s">
        <v>375</v>
      </c>
      <c r="Q17" s="11" t="str">
        <f>IF(OR(R17="Preventivo",R17="Detectivo"),"Probabilidad",IF(R17="Correctivo","Impacto",""))</f>
        <v>Probabilidad</v>
      </c>
      <c r="R17" s="12" t="s">
        <v>52</v>
      </c>
      <c r="S17" s="12" t="s">
        <v>53</v>
      </c>
      <c r="T17" s="13" t="str">
        <f t="shared" ref="T17:T21" si="8">IF(AND(R17="Preventivo",S17="Automático"),"50%",IF(AND(R17="Preventivo",S17="Manual"),"40%",IF(AND(R17="Detectivo",S17="Automático"),"40%",IF(AND(R17="Detectivo",S17="Manual"),"30%",IF(AND(R17="Correctivo",S17="Automático"),"35%",IF(AND(R17="Correctivo",S17="Manual"),"25%",""))))))</f>
        <v>40%</v>
      </c>
      <c r="U17" s="12" t="s">
        <v>54</v>
      </c>
      <c r="V17" s="12" t="s">
        <v>55</v>
      </c>
      <c r="W17" s="12" t="s">
        <v>56</v>
      </c>
      <c r="X17" s="14">
        <f>IFERROR(IF(AND(Q16="Probabilidad",Q17="Probabilidad"),(Z16-(+Z16*T17)),IF(Q17="Probabilidad",(I16-(+I16*T17)),IF(Q17="Impacto",Z16,""))),"")</f>
        <v>0.14399999999999999</v>
      </c>
      <c r="Y17" s="15" t="str">
        <f t="shared" si="1"/>
        <v>Muy Baja</v>
      </c>
      <c r="Z17" s="16">
        <f t="shared" ref="Z17:Z21" si="9">+X17</f>
        <v>0.14399999999999999</v>
      </c>
      <c r="AA17" s="15" t="str">
        <f t="shared" si="3"/>
        <v>Mayor</v>
      </c>
      <c r="AB17" s="16">
        <f>IFERROR(IF(AND(Q16="Impacto",Q17="Impacto"),(AB10-(+AB10*T17)),IF(Q17="Impacto",($M$16-(+$M$16*T17)),IF(Q17="Probabilidad",AB10,""))),"")</f>
        <v>0.8</v>
      </c>
      <c r="AC17" s="17" t="str">
        <f t="shared" ref="AC17:AC18" si="10">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Alto</v>
      </c>
      <c r="AD17" s="18"/>
      <c r="AE17" s="19" t="s">
        <v>376</v>
      </c>
      <c r="AF17" s="19" t="s">
        <v>367</v>
      </c>
      <c r="AG17" s="24">
        <v>45138</v>
      </c>
      <c r="AH17" s="20">
        <v>45291</v>
      </c>
      <c r="AI17" s="19" t="s">
        <v>59</v>
      </c>
      <c r="AJ17" s="21" t="s">
        <v>60</v>
      </c>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row>
    <row r="18" spans="1:68" ht="151.5" customHeight="1" x14ac:dyDescent="0.3">
      <c r="A18" s="81"/>
      <c r="B18" s="84"/>
      <c r="C18" s="84"/>
      <c r="D18" s="84"/>
      <c r="E18" s="87"/>
      <c r="F18" s="84"/>
      <c r="G18" s="90"/>
      <c r="H18" s="93"/>
      <c r="I18" s="78"/>
      <c r="J18" s="96"/>
      <c r="K18" s="78">
        <f ca="1">IF(NOT(ISERROR(MATCH(J18,_xlfn.ANCHORARRAY(E29),0))),I31&amp;"Por favor no seleccionar los criterios de impacto",J18)</f>
        <v>0</v>
      </c>
      <c r="L18" s="93"/>
      <c r="M18" s="78"/>
      <c r="N18" s="75"/>
      <c r="O18" s="9">
        <v>3</v>
      </c>
      <c r="P18" s="10" t="s">
        <v>377</v>
      </c>
      <c r="Q18" s="11" t="str">
        <f>IF(OR(R18="Preventivo",R18="Detectivo"),"Probabilidad",IF(R18="Correctivo","Impacto",""))</f>
        <v>Probabilidad</v>
      </c>
      <c r="R18" s="12" t="s">
        <v>52</v>
      </c>
      <c r="S18" s="12" t="s">
        <v>53</v>
      </c>
      <c r="T18" s="13" t="str">
        <f t="shared" si="8"/>
        <v>40%</v>
      </c>
      <c r="U18" s="12" t="s">
        <v>54</v>
      </c>
      <c r="V18" s="12" t="s">
        <v>55</v>
      </c>
      <c r="W18" s="12" t="s">
        <v>56</v>
      </c>
      <c r="X18" s="14">
        <f>IFERROR(IF(AND(Q17="Probabilidad",Q18="Probabilidad"),(Z17-(+Z17*T18)),IF(AND(Q17="Impacto",Q18="Probabilidad"),(Z16-(+Z16*T18)),IF(Q18="Impacto",Z17,""))),"")</f>
        <v>8.6399999999999991E-2</v>
      </c>
      <c r="Y18" s="15" t="str">
        <f t="shared" si="1"/>
        <v>Muy Baja</v>
      </c>
      <c r="Z18" s="16">
        <f t="shared" si="9"/>
        <v>8.6399999999999991E-2</v>
      </c>
      <c r="AA18" s="15" t="str">
        <f t="shared" si="3"/>
        <v>Mayor</v>
      </c>
      <c r="AB18" s="16">
        <f>IFERROR(IF(AND(Q17="Impacto",Q18="Impacto"),(AB17-(+AB17*T18)),IF(AND(Q17="Probabilidad",Q18="Impacto"),(AB16-(+AB16*T18)),IF(Q18="Probabilidad",AB17,""))),"")</f>
        <v>0.8</v>
      </c>
      <c r="AC18" s="17" t="str">
        <f t="shared" si="10"/>
        <v>Alto</v>
      </c>
      <c r="AD18" s="18"/>
      <c r="AE18" s="19" t="s">
        <v>378</v>
      </c>
      <c r="AF18" s="19" t="s">
        <v>367</v>
      </c>
      <c r="AG18" s="20" t="s">
        <v>379</v>
      </c>
      <c r="AH18" s="20">
        <v>45291</v>
      </c>
      <c r="AI18" s="19" t="s">
        <v>59</v>
      </c>
      <c r="AJ18" s="21" t="s">
        <v>60</v>
      </c>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row>
    <row r="19" spans="1:68" ht="151.5" customHeight="1" x14ac:dyDescent="0.3">
      <c r="A19" s="81"/>
      <c r="B19" s="84"/>
      <c r="C19" s="84"/>
      <c r="D19" s="84"/>
      <c r="E19" s="87"/>
      <c r="F19" s="84"/>
      <c r="G19" s="90"/>
      <c r="H19" s="93"/>
      <c r="I19" s="78"/>
      <c r="J19" s="96"/>
      <c r="K19" s="78">
        <f ca="1">IF(NOT(ISERROR(MATCH(J19,_xlfn.ANCHORARRAY(E30),0))),I32&amp;"Por favor no seleccionar los criterios de impacto",J19)</f>
        <v>0</v>
      </c>
      <c r="L19" s="93"/>
      <c r="M19" s="78"/>
      <c r="N19" s="75"/>
      <c r="O19" s="9">
        <v>4</v>
      </c>
      <c r="P19" s="26"/>
      <c r="Q19" s="11" t="str">
        <f t="shared" ref="Q19:Q21" si="11">IF(OR(R19="Preventivo",R19="Detectivo"),"Probabilidad",IF(R19="Correctivo","Impacto",""))</f>
        <v/>
      </c>
      <c r="R19" s="12"/>
      <c r="S19" s="12"/>
      <c r="T19" s="13" t="str">
        <f t="shared" si="8"/>
        <v/>
      </c>
      <c r="U19" s="12"/>
      <c r="V19" s="12"/>
      <c r="W19" s="12"/>
      <c r="X19" s="14" t="str">
        <f t="shared" ref="X19:X21" si="12">IFERROR(IF(AND(Q18="Probabilidad",Q19="Probabilidad"),(Z18-(+Z18*T19)),IF(AND(Q18="Impacto",Q19="Probabilidad"),(Z17-(+Z17*T19)),IF(Q19="Impacto",Z18,""))),"")</f>
        <v/>
      </c>
      <c r="Y19" s="15" t="str">
        <f t="shared" si="1"/>
        <v/>
      </c>
      <c r="Z19" s="16" t="str">
        <f t="shared" si="9"/>
        <v/>
      </c>
      <c r="AA19" s="15" t="str">
        <f t="shared" si="3"/>
        <v/>
      </c>
      <c r="AB19" s="16" t="str">
        <f t="shared" ref="AB19:AB21" si="13">IFERROR(IF(AND(Q18="Impacto",Q19="Impacto"),(AB18-(+AB18*T19)),IF(AND(Q18="Probabilidad",Q19="Impacto"),(AB17-(+AB17*T19)),IF(Q19="Probabilidad",AB18,""))),"")</f>
        <v/>
      </c>
      <c r="AC19" s="17"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18"/>
      <c r="AE19" s="19" t="s">
        <v>380</v>
      </c>
      <c r="AF19" s="19" t="s">
        <v>367</v>
      </c>
      <c r="AG19" s="24">
        <v>45107</v>
      </c>
      <c r="AH19" s="20">
        <v>45291</v>
      </c>
      <c r="AI19" s="19" t="s">
        <v>59</v>
      </c>
      <c r="AJ19" s="21" t="s">
        <v>60</v>
      </c>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row>
    <row r="20" spans="1:68" ht="151.5" customHeight="1" x14ac:dyDescent="0.3">
      <c r="A20" s="81"/>
      <c r="B20" s="84"/>
      <c r="C20" s="84"/>
      <c r="D20" s="84"/>
      <c r="E20" s="87"/>
      <c r="F20" s="84"/>
      <c r="G20" s="90"/>
      <c r="H20" s="93"/>
      <c r="I20" s="78"/>
      <c r="J20" s="96"/>
      <c r="K20" s="78">
        <f ca="1">IF(NOT(ISERROR(MATCH(J20,_xlfn.ANCHORARRAY(E31),0))),I33&amp;"Por favor no seleccionar los criterios de impacto",J20)</f>
        <v>0</v>
      </c>
      <c r="L20" s="93"/>
      <c r="M20" s="78"/>
      <c r="N20" s="75"/>
      <c r="O20" s="9">
        <v>5</v>
      </c>
      <c r="P20" s="10"/>
      <c r="Q20" s="11" t="str">
        <f t="shared" si="11"/>
        <v/>
      </c>
      <c r="R20" s="12"/>
      <c r="S20" s="12"/>
      <c r="T20" s="13" t="str">
        <f t="shared" si="8"/>
        <v/>
      </c>
      <c r="U20" s="12"/>
      <c r="V20" s="12"/>
      <c r="W20" s="12"/>
      <c r="X20" s="14" t="str">
        <f t="shared" si="12"/>
        <v/>
      </c>
      <c r="Y20" s="15" t="str">
        <f t="shared" si="1"/>
        <v/>
      </c>
      <c r="Z20" s="16" t="str">
        <f t="shared" si="9"/>
        <v/>
      </c>
      <c r="AA20" s="15" t="str">
        <f t="shared" si="3"/>
        <v/>
      </c>
      <c r="AB20" s="16" t="str">
        <f t="shared" si="13"/>
        <v/>
      </c>
      <c r="AC20" s="17" t="str">
        <f t="shared" ref="AC20:AC21" si="14">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18"/>
      <c r="AE20" s="19"/>
      <c r="AF20" s="21"/>
      <c r="AG20" s="20"/>
      <c r="AH20" s="24"/>
      <c r="AI20" s="19"/>
      <c r="AJ20" s="2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row>
    <row r="21" spans="1:68" ht="151.5" customHeight="1" x14ac:dyDescent="0.3">
      <c r="A21" s="82"/>
      <c r="B21" s="85"/>
      <c r="C21" s="85"/>
      <c r="D21" s="85"/>
      <c r="E21" s="88"/>
      <c r="F21" s="85"/>
      <c r="G21" s="91"/>
      <c r="H21" s="94"/>
      <c r="I21" s="79"/>
      <c r="J21" s="97"/>
      <c r="K21" s="79">
        <f ca="1">IF(NOT(ISERROR(MATCH(J21,_xlfn.ANCHORARRAY(E32),0))),I34&amp;"Por favor no seleccionar los criterios de impacto",J21)</f>
        <v>0</v>
      </c>
      <c r="L21" s="94"/>
      <c r="M21" s="79"/>
      <c r="N21" s="76"/>
      <c r="O21" s="9">
        <v>6</v>
      </c>
      <c r="P21" s="10"/>
      <c r="Q21" s="11" t="str">
        <f t="shared" si="11"/>
        <v/>
      </c>
      <c r="R21" s="12"/>
      <c r="S21" s="12"/>
      <c r="T21" s="13" t="str">
        <f t="shared" si="8"/>
        <v/>
      </c>
      <c r="U21" s="12"/>
      <c r="V21" s="12"/>
      <c r="W21" s="12"/>
      <c r="X21" s="14" t="str">
        <f t="shared" si="12"/>
        <v/>
      </c>
      <c r="Y21" s="15" t="str">
        <f t="shared" si="1"/>
        <v/>
      </c>
      <c r="Z21" s="16" t="str">
        <f t="shared" si="9"/>
        <v/>
      </c>
      <c r="AA21" s="15" t="str">
        <f t="shared" si="3"/>
        <v/>
      </c>
      <c r="AB21" s="16" t="str">
        <f t="shared" si="13"/>
        <v/>
      </c>
      <c r="AC21" s="17" t="str">
        <f t="shared" si="14"/>
        <v/>
      </c>
      <c r="AD21" s="18"/>
      <c r="AE21" s="19"/>
      <c r="AF21" s="21"/>
      <c r="AG21" s="24"/>
      <c r="AH21" s="24"/>
      <c r="AI21" s="19"/>
      <c r="AJ21" s="2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row>
    <row r="22" spans="1:68" ht="151.5" customHeight="1" x14ac:dyDescent="0.3">
      <c r="A22" s="80">
        <v>3</v>
      </c>
      <c r="B22" s="83" t="s">
        <v>64</v>
      </c>
      <c r="C22" s="83" t="s">
        <v>381</v>
      </c>
      <c r="D22" s="83" t="s">
        <v>382</v>
      </c>
      <c r="E22" s="86" t="s">
        <v>383</v>
      </c>
      <c r="F22" s="83" t="s">
        <v>94</v>
      </c>
      <c r="G22" s="89">
        <v>1</v>
      </c>
      <c r="H22" s="92" t="str">
        <f>IF(G22&lt;=0,"",IF(G22&lt;=2,"Muy Baja",IF(G22&lt;=24,"Baja",IF(G22&lt;=500,"Media",IF(G22&lt;=5000,"Alta","Muy Alta")))))</f>
        <v>Muy Baja</v>
      </c>
      <c r="I22" s="77">
        <f>IF(H22="","",IF(H22="Muy Baja",0.2,IF(H22="Baja",0.4,IF(H22="Media",0.6,IF(H22="Alta",0.8,IF(H22="Muy Alta",1,))))))</f>
        <v>0.2</v>
      </c>
      <c r="J22" s="95" t="s">
        <v>130</v>
      </c>
      <c r="K22" s="77" t="str">
        <f>IF(NOT(ISERROR(MATCH(J22,'[17]Tabla Impacto'!$B$221:$B$223,0))),'[17]Tabla Impacto'!$F$223&amp;"Por favor no seleccionar los criterios de impacto(Afectación Económica o presupuestal y Pérdida Reputacional)",J22)</f>
        <v xml:space="preserve">     Entre 100 y 500 SMLMV </v>
      </c>
      <c r="L22" s="92" t="str">
        <f>IF(OR(K22='[17]Tabla Impacto'!$C$11,K22='[17]Tabla Impacto'!$D$11),"Leve",IF(OR(K22='[17]Tabla Impacto'!$C$12,K22='[17]Tabla Impacto'!$D$12),"Menor",IF(OR(K22='[17]Tabla Impacto'!$C$13,K22='[17]Tabla Impacto'!$D$13),"Moderado",IF(OR(K22='[17]Tabla Impacto'!$C$14,K22='[17]Tabla Impacto'!$D$14),"Mayor",IF(OR(K22='[17]Tabla Impacto'!$C$15,K22='[17]Tabla Impacto'!$D$15),"Catastrófico","")))))</f>
        <v>Mayor</v>
      </c>
      <c r="M22" s="77">
        <f>IF(L22="","",IF(L22="Leve",0.2,IF(L22="Menor",0.4,IF(L22="Moderado",0.6,IF(L22="Mayor",0.8,IF(L22="Catastrófico",1,))))))</f>
        <v>0.8</v>
      </c>
      <c r="N22" s="74" t="str">
        <f>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Alto</v>
      </c>
      <c r="O22" s="9">
        <v>1</v>
      </c>
      <c r="P22" s="10" t="s">
        <v>384</v>
      </c>
      <c r="Q22" s="11" t="str">
        <f>IF(OR(R22="Preventivo",R22="Detectivo"),"Probabilidad",IF(R22="Correctivo","Impacto",""))</f>
        <v>Probabilidad</v>
      </c>
      <c r="R22" s="12" t="s">
        <v>52</v>
      </c>
      <c r="S22" s="12" t="s">
        <v>53</v>
      </c>
      <c r="T22" s="13" t="str">
        <f>IF(AND(R22="Preventivo",S22="Automático"),"50%",IF(AND(R22="Preventivo",S22="Manual"),"40%",IF(AND(R22="Detectivo",S22="Automático"),"40%",IF(AND(R22="Detectivo",S22="Manual"),"30%",IF(AND(R22="Correctivo",S22="Automático"),"35%",IF(AND(R22="Correctivo",S22="Manual"),"25%",""))))))</f>
        <v>40%</v>
      </c>
      <c r="U22" s="12" t="s">
        <v>54</v>
      </c>
      <c r="V22" s="12" t="s">
        <v>55</v>
      </c>
      <c r="W22" s="12" t="s">
        <v>56</v>
      </c>
      <c r="X22" s="14">
        <f>IFERROR(IF(Q22="Probabilidad",(I22-(+I22*T22)),IF(Q22="Impacto",I22,"")),"")</f>
        <v>0.12</v>
      </c>
      <c r="Y22" s="15" t="str">
        <f>IFERROR(IF(X22="","",IF(X22&lt;=0.2,"Muy Baja",IF(X22&lt;=0.4,"Baja",IF(X22&lt;=0.6,"Media",IF(X22&lt;=0.8,"Alta","Muy Alta"))))),"")</f>
        <v>Muy Baja</v>
      </c>
      <c r="Z22" s="16">
        <f>+X22</f>
        <v>0.12</v>
      </c>
      <c r="AA22" s="15" t="str">
        <f>IFERROR(IF(AB22="","",IF(AB22&lt;=0.2,"Leve",IF(AB22&lt;=0.4,"Menor",IF(AB22&lt;=0.6,"Moderado",IF(AB22&lt;=0.8,"Mayor","Catastrófico"))))),"")</f>
        <v>Mayor</v>
      </c>
      <c r="AB22" s="16">
        <f>IFERROR(IF(Q22="Impacto",(M22-(+M22*T22)),IF(Q22="Probabilidad",M22,"")),"")</f>
        <v>0.8</v>
      </c>
      <c r="AC22" s="17" t="str">
        <f>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Alto</v>
      </c>
      <c r="AD22" s="18"/>
      <c r="AE22" s="19" t="s">
        <v>385</v>
      </c>
      <c r="AF22" s="19" t="s">
        <v>367</v>
      </c>
      <c r="AG22" s="20" t="s">
        <v>113</v>
      </c>
      <c r="AH22" s="20">
        <v>45291</v>
      </c>
      <c r="AI22" s="19" t="s">
        <v>59</v>
      </c>
      <c r="AJ22" s="21" t="s">
        <v>60</v>
      </c>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row>
    <row r="23" spans="1:68" ht="151.5" customHeight="1" x14ac:dyDescent="0.3">
      <c r="A23" s="81"/>
      <c r="B23" s="84"/>
      <c r="C23" s="84"/>
      <c r="D23" s="84"/>
      <c r="E23" s="87"/>
      <c r="F23" s="84"/>
      <c r="G23" s="90"/>
      <c r="H23" s="93"/>
      <c r="I23" s="78"/>
      <c r="J23" s="96"/>
      <c r="K23" s="78">
        <f t="shared" ref="K23:K27" ca="1" si="15">IF(NOT(ISERROR(MATCH(J23,_xlfn.ANCHORARRAY(E34),0))),I36&amp;"Por favor no seleccionar los criterios de impacto",J23)</f>
        <v>0</v>
      </c>
      <c r="L23" s="93"/>
      <c r="M23" s="78"/>
      <c r="N23" s="75"/>
      <c r="O23" s="9">
        <v>2</v>
      </c>
      <c r="P23" s="10"/>
      <c r="Q23" s="11" t="str">
        <f>IF(OR(R23="Preventivo",R23="Detectivo"),"Probabilidad",IF(R23="Correctivo","Impacto",""))</f>
        <v/>
      </c>
      <c r="R23" s="12"/>
      <c r="S23" s="12"/>
      <c r="T23" s="13" t="str">
        <f t="shared" ref="T23:T27" si="16">IF(AND(R23="Preventivo",S23="Automático"),"50%",IF(AND(R23="Preventivo",S23="Manual"),"40%",IF(AND(R23="Detectivo",S23="Automático"),"40%",IF(AND(R23="Detectivo",S23="Manual"),"30%",IF(AND(R23="Correctivo",S23="Automático"),"35%",IF(AND(R23="Correctivo",S23="Manual"),"25%",""))))))</f>
        <v/>
      </c>
      <c r="U23" s="12"/>
      <c r="V23" s="12"/>
      <c r="W23" s="12"/>
      <c r="X23" s="27" t="str">
        <f>IFERROR(IF(AND(Q22="Probabilidad",Q23="Probabilidad"),(Z22-(+Z22*T23)),IF(Q23="Probabilidad",(I22-(+I22*T23)),IF(Q23="Impacto",Z22,""))),"")</f>
        <v/>
      </c>
      <c r="Y23" s="15" t="str">
        <f t="shared" si="1"/>
        <v/>
      </c>
      <c r="Z23" s="16" t="str">
        <f t="shared" ref="Z23:Z27" si="17">+X23</f>
        <v/>
      </c>
      <c r="AA23" s="15" t="str">
        <f t="shared" si="3"/>
        <v/>
      </c>
      <c r="AB23" s="16" t="str">
        <f>IFERROR(IF(AND(Q22="Impacto",Q23="Impacto"),(AB16-(+AB16*T23)),IF(Q23="Impacto",($M$22-(+$M$22*T23)),IF(Q23="Probabilidad",AB16,""))),"")</f>
        <v/>
      </c>
      <c r="AC23" s="17" t="str">
        <f t="shared" ref="AC23:AC24" si="18">IFERROR(IF(OR(AND(Y23="Muy Baja",AA23="Leve"),AND(Y23="Muy Baja",AA23="Menor"),AND(Y23="Baja",AA23="Leve")),"Bajo",IF(OR(AND(Y23="Muy baja",AA23="Moderado"),AND(Y23="Baja",AA23="Menor"),AND(Y23="Baja",AA23="Moderado"),AND(Y23="Media",AA23="Leve"),AND(Y23="Media",AA23="Menor"),AND(Y23="Media",AA23="Moderado"),AND(Y23="Alta",AA23="Leve"),AND(Y23="Alta",AA23="Menor")),"Moderado",IF(OR(AND(Y23="Muy Baja",AA23="Mayor"),AND(Y23="Baja",AA23="Mayor"),AND(Y23="Media",AA23="Mayor"),AND(Y23="Alta",AA23="Moderado"),AND(Y23="Alta",AA23="Mayor"),AND(Y23="Muy Alta",AA23="Leve"),AND(Y23="Muy Alta",AA23="Menor"),AND(Y23="Muy Alta",AA23="Moderado"),AND(Y23="Muy Alta",AA23="Mayor")),"Alto",IF(OR(AND(Y23="Muy Baja",AA23="Catastrófico"),AND(Y23="Baja",AA23="Catastrófico"),AND(Y23="Media",AA23="Catastrófico"),AND(Y23="Alta",AA23="Catastrófico"),AND(Y23="Muy Alta",AA23="Catastrófico")),"Extremo","")))),"")</f>
        <v/>
      </c>
      <c r="AD23" s="18"/>
      <c r="AE23" s="19"/>
      <c r="AF23" s="19"/>
      <c r="AG23" s="24"/>
      <c r="AH23" s="24"/>
      <c r="AI23" s="19"/>
      <c r="AJ23" s="2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row>
    <row r="24" spans="1:68" ht="151.5" customHeight="1" x14ac:dyDescent="0.3">
      <c r="A24" s="81"/>
      <c r="B24" s="84"/>
      <c r="C24" s="84"/>
      <c r="D24" s="84"/>
      <c r="E24" s="87"/>
      <c r="F24" s="84"/>
      <c r="G24" s="90"/>
      <c r="H24" s="93"/>
      <c r="I24" s="78"/>
      <c r="J24" s="96"/>
      <c r="K24" s="78">
        <f t="shared" ca="1" si="15"/>
        <v>0</v>
      </c>
      <c r="L24" s="93"/>
      <c r="M24" s="78"/>
      <c r="N24" s="75"/>
      <c r="O24" s="9">
        <v>3</v>
      </c>
      <c r="P24" s="25"/>
      <c r="Q24" s="11" t="str">
        <f>IF(OR(R24="Preventivo",R24="Detectivo"),"Probabilidad",IF(R24="Correctivo","Impacto",""))</f>
        <v/>
      </c>
      <c r="R24" s="12"/>
      <c r="S24" s="12"/>
      <c r="T24" s="13" t="str">
        <f t="shared" si="16"/>
        <v/>
      </c>
      <c r="U24" s="12"/>
      <c r="V24" s="12"/>
      <c r="W24" s="12"/>
      <c r="X24" s="14" t="str">
        <f>IFERROR(IF(AND(Q23="Probabilidad",Q24="Probabilidad"),(Z23-(+Z23*T24)),IF(AND(Q23="Impacto",Q24="Probabilidad"),(Z22-(+Z22*T24)),IF(Q24="Impacto",Z23,""))),"")</f>
        <v/>
      </c>
      <c r="Y24" s="15" t="str">
        <f t="shared" si="1"/>
        <v/>
      </c>
      <c r="Z24" s="16" t="str">
        <f t="shared" si="17"/>
        <v/>
      </c>
      <c r="AA24" s="15" t="str">
        <f t="shared" si="3"/>
        <v/>
      </c>
      <c r="AB24" s="16" t="str">
        <f>IFERROR(IF(AND(Q23="Impacto",Q24="Impacto"),(AB23-(+AB23*T24)),IF(AND(Q23="Probabilidad",Q24="Impacto"),(AB22-(+AB22*T24)),IF(Q24="Probabilidad",AB23,""))),"")</f>
        <v/>
      </c>
      <c r="AC24" s="17" t="str">
        <f t="shared" si="18"/>
        <v/>
      </c>
      <c r="AD24" s="18"/>
      <c r="AE24" s="26"/>
      <c r="AF24" s="19"/>
      <c r="AG24" s="24"/>
      <c r="AH24" s="24"/>
      <c r="AI24" s="19"/>
      <c r="AJ24" s="2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row>
    <row r="25" spans="1:68" ht="151.5" customHeight="1" x14ac:dyDescent="0.3">
      <c r="A25" s="81"/>
      <c r="B25" s="84"/>
      <c r="C25" s="84"/>
      <c r="D25" s="84"/>
      <c r="E25" s="87"/>
      <c r="F25" s="84"/>
      <c r="G25" s="90"/>
      <c r="H25" s="93"/>
      <c r="I25" s="78"/>
      <c r="J25" s="96"/>
      <c r="K25" s="78">
        <f t="shared" ca="1" si="15"/>
        <v>0</v>
      </c>
      <c r="L25" s="93"/>
      <c r="M25" s="78"/>
      <c r="N25" s="75"/>
      <c r="O25" s="9">
        <v>4</v>
      </c>
      <c r="P25" s="10"/>
      <c r="Q25" s="11" t="str">
        <f t="shared" ref="Q25:Q27" si="19">IF(OR(R25="Preventivo",R25="Detectivo"),"Probabilidad",IF(R25="Correctivo","Impacto",""))</f>
        <v/>
      </c>
      <c r="R25" s="12"/>
      <c r="S25" s="12"/>
      <c r="T25" s="13" t="str">
        <f t="shared" si="16"/>
        <v/>
      </c>
      <c r="U25" s="12"/>
      <c r="V25" s="12"/>
      <c r="W25" s="12"/>
      <c r="X25" s="14" t="str">
        <f t="shared" ref="X25:X27" si="20">IFERROR(IF(AND(Q24="Probabilidad",Q25="Probabilidad"),(Z24-(+Z24*T25)),IF(AND(Q24="Impacto",Q25="Probabilidad"),(Z23-(+Z23*T25)),IF(Q25="Impacto",Z24,""))),"")</f>
        <v/>
      </c>
      <c r="Y25" s="15" t="str">
        <f t="shared" si="1"/>
        <v/>
      </c>
      <c r="Z25" s="16" t="str">
        <f t="shared" si="17"/>
        <v/>
      </c>
      <c r="AA25" s="15" t="str">
        <f t="shared" si="3"/>
        <v/>
      </c>
      <c r="AB25" s="16" t="str">
        <f t="shared" ref="AB25:AB27" si="21">IFERROR(IF(AND(Q24="Impacto",Q25="Impacto"),(AB24-(+AB24*T25)),IF(AND(Q24="Probabilidad",Q25="Impacto"),(AB23-(+AB23*T25)),IF(Q25="Probabilidad",AB24,""))),"")</f>
        <v/>
      </c>
      <c r="AC25" s="17"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18"/>
      <c r="AE25" s="19"/>
      <c r="AF25" s="21"/>
      <c r="AG25" s="24"/>
      <c r="AH25" s="24"/>
      <c r="AI25" s="19"/>
      <c r="AJ25" s="2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row>
    <row r="26" spans="1:68" ht="151.5" customHeight="1" x14ac:dyDescent="0.3">
      <c r="A26" s="81"/>
      <c r="B26" s="84"/>
      <c r="C26" s="84"/>
      <c r="D26" s="84"/>
      <c r="E26" s="87"/>
      <c r="F26" s="84"/>
      <c r="G26" s="90"/>
      <c r="H26" s="93"/>
      <c r="I26" s="78"/>
      <c r="J26" s="96"/>
      <c r="K26" s="78">
        <f t="shared" ca="1" si="15"/>
        <v>0</v>
      </c>
      <c r="L26" s="93"/>
      <c r="M26" s="78"/>
      <c r="N26" s="75"/>
      <c r="O26" s="9">
        <v>5</v>
      </c>
      <c r="P26" s="10"/>
      <c r="Q26" s="11" t="str">
        <f t="shared" si="19"/>
        <v/>
      </c>
      <c r="R26" s="12"/>
      <c r="S26" s="12"/>
      <c r="T26" s="13" t="str">
        <f t="shared" si="16"/>
        <v/>
      </c>
      <c r="U26" s="12"/>
      <c r="V26" s="12"/>
      <c r="W26" s="12"/>
      <c r="X26" s="14" t="str">
        <f t="shared" si="20"/>
        <v/>
      </c>
      <c r="Y26" s="15" t="str">
        <f t="shared" si="1"/>
        <v/>
      </c>
      <c r="Z26" s="16" t="str">
        <f t="shared" si="17"/>
        <v/>
      </c>
      <c r="AA26" s="15" t="str">
        <f t="shared" si="3"/>
        <v/>
      </c>
      <c r="AB26" s="16" t="str">
        <f t="shared" si="21"/>
        <v/>
      </c>
      <c r="AC26" s="17" t="str">
        <f t="shared" ref="AC26:AC27" si="22">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18"/>
      <c r="AE26" s="19"/>
      <c r="AF26" s="21"/>
      <c r="AG26" s="24"/>
      <c r="AH26" s="24"/>
      <c r="AI26" s="19"/>
      <c r="AJ26" s="2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row>
    <row r="27" spans="1:68" ht="151.5" customHeight="1" x14ac:dyDescent="0.3">
      <c r="A27" s="82"/>
      <c r="B27" s="85"/>
      <c r="C27" s="85"/>
      <c r="D27" s="85"/>
      <c r="E27" s="88"/>
      <c r="F27" s="85"/>
      <c r="G27" s="91"/>
      <c r="H27" s="94"/>
      <c r="I27" s="79"/>
      <c r="J27" s="97"/>
      <c r="K27" s="79">
        <f t="shared" ca="1" si="15"/>
        <v>0</v>
      </c>
      <c r="L27" s="94"/>
      <c r="M27" s="79"/>
      <c r="N27" s="76"/>
      <c r="O27" s="9">
        <v>6</v>
      </c>
      <c r="P27" s="10"/>
      <c r="Q27" s="11" t="str">
        <f t="shared" si="19"/>
        <v/>
      </c>
      <c r="R27" s="12"/>
      <c r="S27" s="12"/>
      <c r="T27" s="13" t="str">
        <f t="shared" si="16"/>
        <v/>
      </c>
      <c r="U27" s="12"/>
      <c r="V27" s="12"/>
      <c r="W27" s="12"/>
      <c r="X27" s="14" t="str">
        <f t="shared" si="20"/>
        <v/>
      </c>
      <c r="Y27" s="15" t="str">
        <f t="shared" si="1"/>
        <v/>
      </c>
      <c r="Z27" s="16" t="str">
        <f t="shared" si="17"/>
        <v/>
      </c>
      <c r="AA27" s="15" t="str">
        <f t="shared" si="3"/>
        <v/>
      </c>
      <c r="AB27" s="16" t="str">
        <f t="shared" si="21"/>
        <v/>
      </c>
      <c r="AC27" s="17" t="str">
        <f t="shared" si="22"/>
        <v/>
      </c>
      <c r="AD27" s="18"/>
      <c r="AE27" s="19"/>
      <c r="AF27" s="21"/>
      <c r="AG27" s="24"/>
      <c r="AH27" s="24"/>
      <c r="AI27" s="19"/>
      <c r="AJ27" s="2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row>
    <row r="28" spans="1:68" ht="151.5" customHeight="1" x14ac:dyDescent="0.3">
      <c r="A28" s="80">
        <v>4</v>
      </c>
      <c r="B28" s="83"/>
      <c r="C28" s="83"/>
      <c r="D28" s="83"/>
      <c r="E28" s="86"/>
      <c r="F28" s="83"/>
      <c r="G28" s="89"/>
      <c r="H28" s="92" t="str">
        <f>IF(G28&lt;=0,"",IF(G28&lt;=2,"Muy Baja",IF(G28&lt;=24,"Baja",IF(G28&lt;=500,"Media",IF(G28&lt;=5000,"Alta","Muy Alta")))))</f>
        <v/>
      </c>
      <c r="I28" s="77" t="str">
        <f>IF(H28="","",IF(H28="Muy Baja",0.2,IF(H28="Baja",0.4,IF(H28="Media",0.6,IF(H28="Alta",0.8,IF(H28="Muy Alta",1,))))))</f>
        <v/>
      </c>
      <c r="J28" s="95"/>
      <c r="K28" s="77">
        <f>IF(NOT(ISERROR(MATCH(J28,'[17]Tabla Impacto'!$B$221:$B$223,0))),'[17]Tabla Impacto'!$F$223&amp;"Por favor no seleccionar los criterios de impacto(Afectación Económica o presupuestal y Pérdida Reputacional)",J28)</f>
        <v>0</v>
      </c>
      <c r="L28" s="92" t="str">
        <f>IF(OR(K28='[17]Tabla Impacto'!$C$11,K28='[17]Tabla Impacto'!$D$11),"Leve",IF(OR(K28='[17]Tabla Impacto'!$C$12,K28='[17]Tabla Impacto'!$D$12),"Menor",IF(OR(K28='[17]Tabla Impacto'!$C$13,K28='[17]Tabla Impacto'!$D$13),"Moderado",IF(OR(K28='[17]Tabla Impacto'!$C$14,K28='[17]Tabla Impacto'!$D$14),"Mayor",IF(OR(K28='[17]Tabla Impacto'!$C$15,K28='[17]Tabla Impacto'!$D$15),"Catastrófico","")))))</f>
        <v/>
      </c>
      <c r="M28" s="77" t="str">
        <f>IF(L28="","",IF(L28="Leve",0.2,IF(L28="Menor",0.4,IF(L28="Moderado",0.6,IF(L28="Mayor",0.8,IF(L28="Catastrófico",1,))))))</f>
        <v/>
      </c>
      <c r="N28" s="74" t="str">
        <f>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
      </c>
      <c r="O28" s="9">
        <v>1</v>
      </c>
      <c r="P28" s="10"/>
      <c r="Q28" s="11" t="str">
        <f>IF(OR(R28="Preventivo",R28="Detectivo"),"Probabilidad",IF(R28="Correctivo","Impacto",""))</f>
        <v/>
      </c>
      <c r="R28" s="12"/>
      <c r="S28" s="12"/>
      <c r="T28" s="13" t="str">
        <f>IF(AND(R28="Preventivo",S28="Automático"),"50%",IF(AND(R28="Preventivo",S28="Manual"),"40%",IF(AND(R28="Detectivo",S28="Automático"),"40%",IF(AND(R28="Detectivo",S28="Manual"),"30%",IF(AND(R28="Correctivo",S28="Automático"),"35%",IF(AND(R28="Correctivo",S28="Manual"),"25%",""))))))</f>
        <v/>
      </c>
      <c r="U28" s="12"/>
      <c r="V28" s="12"/>
      <c r="W28" s="12"/>
      <c r="X28" s="14" t="str">
        <f>IFERROR(IF(Q28="Probabilidad",(I28-(+I28*T28)),IF(Q28="Impacto",I28,"")),"")</f>
        <v/>
      </c>
      <c r="Y28" s="15" t="str">
        <f>IFERROR(IF(X28="","",IF(X28&lt;=0.2,"Muy Baja",IF(X28&lt;=0.4,"Baja",IF(X28&lt;=0.6,"Media",IF(X28&lt;=0.8,"Alta","Muy Alta"))))),"")</f>
        <v/>
      </c>
      <c r="Z28" s="16" t="str">
        <f>+X28</f>
        <v/>
      </c>
      <c r="AA28" s="15" t="str">
        <f>IFERROR(IF(AB28="","",IF(AB28&lt;=0.2,"Leve",IF(AB28&lt;=0.4,"Menor",IF(AB28&lt;=0.6,"Moderado",IF(AB28&lt;=0.8,"Mayor","Catastrófico"))))),"")</f>
        <v/>
      </c>
      <c r="AB28" s="16" t="str">
        <f>IFERROR(IF(Q28="Impacto",(M28-(+M28*T28)),IF(Q28="Probabilidad",M28,"")),"")</f>
        <v/>
      </c>
      <c r="AC28" s="17" t="str">
        <f>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
      </c>
      <c r="AD28" s="18"/>
      <c r="AE28" s="19"/>
      <c r="AF28" s="21"/>
      <c r="AG28" s="24"/>
      <c r="AH28" s="24"/>
      <c r="AI28" s="19"/>
      <c r="AJ28" s="2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row>
    <row r="29" spans="1:68" ht="151.5" customHeight="1" x14ac:dyDescent="0.3">
      <c r="A29" s="81"/>
      <c r="B29" s="84"/>
      <c r="C29" s="84"/>
      <c r="D29" s="84"/>
      <c r="E29" s="87"/>
      <c r="F29" s="84"/>
      <c r="G29" s="90"/>
      <c r="H29" s="93"/>
      <c r="I29" s="78"/>
      <c r="J29" s="96"/>
      <c r="K29" s="78">
        <f t="shared" ref="K29:K33" ca="1" si="23">IF(NOT(ISERROR(MATCH(J29,_xlfn.ANCHORARRAY(E40),0))),I42&amp;"Por favor no seleccionar los criterios de impacto",J29)</f>
        <v>0</v>
      </c>
      <c r="L29" s="93"/>
      <c r="M29" s="78"/>
      <c r="N29" s="75"/>
      <c r="O29" s="9">
        <v>2</v>
      </c>
      <c r="P29" s="10"/>
      <c r="Q29" s="11" t="str">
        <f>IF(OR(R29="Preventivo",R29="Detectivo"),"Probabilidad",IF(R29="Correctivo","Impacto",""))</f>
        <v/>
      </c>
      <c r="R29" s="12"/>
      <c r="S29" s="12"/>
      <c r="T29" s="13" t="str">
        <f t="shared" ref="T29:T33" si="24">IF(AND(R29="Preventivo",S29="Automático"),"50%",IF(AND(R29="Preventivo",S29="Manual"),"40%",IF(AND(R29="Detectivo",S29="Automático"),"40%",IF(AND(R29="Detectivo",S29="Manual"),"30%",IF(AND(R29="Correctivo",S29="Automático"),"35%",IF(AND(R29="Correctivo",S29="Manual"),"25%",""))))))</f>
        <v/>
      </c>
      <c r="U29" s="12"/>
      <c r="V29" s="12"/>
      <c r="W29" s="12"/>
      <c r="X29" s="14" t="str">
        <f>IFERROR(IF(AND(Q28="Probabilidad",Q29="Probabilidad"),(Z28-(+Z28*T29)),IF(Q29="Probabilidad",(I28-(+I28*T29)),IF(Q29="Impacto",Z28,""))),"")</f>
        <v/>
      </c>
      <c r="Y29" s="15" t="str">
        <f t="shared" si="1"/>
        <v/>
      </c>
      <c r="Z29" s="16" t="str">
        <f t="shared" ref="Z29:Z33" si="25">+X29</f>
        <v/>
      </c>
      <c r="AA29" s="15" t="str">
        <f t="shared" si="3"/>
        <v/>
      </c>
      <c r="AB29" s="16" t="str">
        <f>IFERROR(IF(AND(Q28="Impacto",Q29="Impacto"),(AB22-(+AB22*T29)),IF(Q29="Impacto",($M$28-(+$M$28*T29)),IF(Q29="Probabilidad",AB22,""))),"")</f>
        <v/>
      </c>
      <c r="AC29" s="17" t="str">
        <f t="shared" ref="AC29:AC30" si="26">IFERROR(IF(OR(AND(Y29="Muy Baja",AA29="Leve"),AND(Y29="Muy Baja",AA29="Menor"),AND(Y29="Baja",AA29="Leve")),"Bajo",IF(OR(AND(Y29="Muy baja",AA29="Moderado"),AND(Y29="Baja",AA29="Menor"),AND(Y29="Baja",AA29="Moderado"),AND(Y29="Media",AA29="Leve"),AND(Y29="Media",AA29="Menor"),AND(Y29="Media",AA29="Moderado"),AND(Y29="Alta",AA29="Leve"),AND(Y29="Alta",AA29="Menor")),"Moderado",IF(OR(AND(Y29="Muy Baja",AA29="Mayor"),AND(Y29="Baja",AA29="Mayor"),AND(Y29="Media",AA29="Mayor"),AND(Y29="Alta",AA29="Moderado"),AND(Y29="Alta",AA29="Mayor"),AND(Y29="Muy Alta",AA29="Leve"),AND(Y29="Muy Alta",AA29="Menor"),AND(Y29="Muy Alta",AA29="Moderado"),AND(Y29="Muy Alta",AA29="Mayor")),"Alto",IF(OR(AND(Y29="Muy Baja",AA29="Catastrófico"),AND(Y29="Baja",AA29="Catastrófico"),AND(Y29="Media",AA29="Catastrófico"),AND(Y29="Alta",AA29="Catastrófico"),AND(Y29="Muy Alta",AA29="Catastrófico")),"Extremo","")))),"")</f>
        <v/>
      </c>
      <c r="AD29" s="18"/>
      <c r="AE29" s="19"/>
      <c r="AF29" s="21"/>
      <c r="AG29" s="24"/>
      <c r="AH29" s="24"/>
      <c r="AI29" s="19"/>
      <c r="AJ29" s="2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row>
    <row r="30" spans="1:68" ht="151.5" customHeight="1" x14ac:dyDescent="0.3">
      <c r="A30" s="81"/>
      <c r="B30" s="84"/>
      <c r="C30" s="84"/>
      <c r="D30" s="84"/>
      <c r="E30" s="87"/>
      <c r="F30" s="84"/>
      <c r="G30" s="90"/>
      <c r="H30" s="93"/>
      <c r="I30" s="78"/>
      <c r="J30" s="96"/>
      <c r="K30" s="78">
        <f t="shared" ca="1" si="23"/>
        <v>0</v>
      </c>
      <c r="L30" s="93"/>
      <c r="M30" s="78"/>
      <c r="N30" s="75"/>
      <c r="O30" s="9">
        <v>3</v>
      </c>
      <c r="P30" s="25"/>
      <c r="Q30" s="11" t="str">
        <f>IF(OR(R30="Preventivo",R30="Detectivo"),"Probabilidad",IF(R30="Correctivo","Impacto",""))</f>
        <v/>
      </c>
      <c r="R30" s="12"/>
      <c r="S30" s="12"/>
      <c r="T30" s="13" t="str">
        <f t="shared" si="24"/>
        <v/>
      </c>
      <c r="U30" s="12"/>
      <c r="V30" s="12"/>
      <c r="W30" s="12"/>
      <c r="X30" s="14" t="str">
        <f>IFERROR(IF(AND(Q29="Probabilidad",Q30="Probabilidad"),(Z29-(+Z29*T30)),IF(AND(Q29="Impacto",Q30="Probabilidad"),(Z28-(+Z28*T30)),IF(Q30="Impacto",Z29,""))),"")</f>
        <v/>
      </c>
      <c r="Y30" s="15" t="str">
        <f t="shared" si="1"/>
        <v/>
      </c>
      <c r="Z30" s="16" t="str">
        <f t="shared" si="25"/>
        <v/>
      </c>
      <c r="AA30" s="15" t="str">
        <f t="shared" si="3"/>
        <v/>
      </c>
      <c r="AB30" s="16" t="str">
        <f>IFERROR(IF(AND(Q29="Impacto",Q30="Impacto"),(AB29-(+AB29*T30)),IF(AND(Q29="Probabilidad",Q30="Impacto"),(AB28-(+AB28*T30)),IF(Q30="Probabilidad",AB29,""))),"")</f>
        <v/>
      </c>
      <c r="AC30" s="17" t="str">
        <f t="shared" si="26"/>
        <v/>
      </c>
      <c r="AD30" s="18"/>
      <c r="AE30" s="19"/>
      <c r="AF30" s="21"/>
      <c r="AG30" s="24"/>
      <c r="AH30" s="24"/>
      <c r="AI30" s="19"/>
      <c r="AJ30" s="2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row>
    <row r="31" spans="1:68" ht="151.5" customHeight="1" x14ac:dyDescent="0.3">
      <c r="A31" s="81"/>
      <c r="B31" s="84"/>
      <c r="C31" s="84"/>
      <c r="D31" s="84"/>
      <c r="E31" s="87"/>
      <c r="F31" s="84"/>
      <c r="G31" s="90"/>
      <c r="H31" s="93"/>
      <c r="I31" s="78"/>
      <c r="J31" s="96"/>
      <c r="K31" s="78">
        <f t="shared" ca="1" si="23"/>
        <v>0</v>
      </c>
      <c r="L31" s="93"/>
      <c r="M31" s="78"/>
      <c r="N31" s="75"/>
      <c r="O31" s="9">
        <v>4</v>
      </c>
      <c r="P31" s="10"/>
      <c r="Q31" s="11" t="str">
        <f t="shared" ref="Q31:Q33" si="27">IF(OR(R31="Preventivo",R31="Detectivo"),"Probabilidad",IF(R31="Correctivo","Impacto",""))</f>
        <v/>
      </c>
      <c r="R31" s="12"/>
      <c r="S31" s="12"/>
      <c r="T31" s="13" t="str">
        <f t="shared" si="24"/>
        <v/>
      </c>
      <c r="U31" s="12"/>
      <c r="V31" s="12"/>
      <c r="W31" s="12"/>
      <c r="X31" s="14" t="str">
        <f t="shared" ref="X31:X33" si="28">IFERROR(IF(AND(Q30="Probabilidad",Q31="Probabilidad"),(Z30-(+Z30*T31)),IF(AND(Q30="Impacto",Q31="Probabilidad"),(Z29-(+Z29*T31)),IF(Q31="Impacto",Z30,""))),"")</f>
        <v/>
      </c>
      <c r="Y31" s="15" t="str">
        <f t="shared" si="1"/>
        <v/>
      </c>
      <c r="Z31" s="16" t="str">
        <f t="shared" si="25"/>
        <v/>
      </c>
      <c r="AA31" s="15" t="str">
        <f t="shared" si="3"/>
        <v/>
      </c>
      <c r="AB31" s="16" t="str">
        <f t="shared" ref="AB31:AB33" si="29">IFERROR(IF(AND(Q30="Impacto",Q31="Impacto"),(AB30-(+AB30*T31)),IF(AND(Q30="Probabilidad",Q31="Impacto"),(AB29-(+AB29*T31)),IF(Q31="Probabilidad",AB30,""))),"")</f>
        <v/>
      </c>
      <c r="AC31" s="17" t="str">
        <f>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18"/>
      <c r="AE31" s="19"/>
      <c r="AF31" s="21"/>
      <c r="AG31" s="24"/>
      <c r="AH31" s="24"/>
      <c r="AI31" s="19"/>
      <c r="AJ31" s="2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row>
    <row r="32" spans="1:68" ht="151.5" customHeight="1" x14ac:dyDescent="0.3">
      <c r="A32" s="81"/>
      <c r="B32" s="84"/>
      <c r="C32" s="84"/>
      <c r="D32" s="84"/>
      <c r="E32" s="87"/>
      <c r="F32" s="84"/>
      <c r="G32" s="90"/>
      <c r="H32" s="93"/>
      <c r="I32" s="78"/>
      <c r="J32" s="96"/>
      <c r="K32" s="78">
        <f t="shared" ca="1" si="23"/>
        <v>0</v>
      </c>
      <c r="L32" s="93"/>
      <c r="M32" s="78"/>
      <c r="N32" s="75"/>
      <c r="O32" s="9">
        <v>5</v>
      </c>
      <c r="P32" s="10"/>
      <c r="Q32" s="11" t="str">
        <f t="shared" si="27"/>
        <v/>
      </c>
      <c r="R32" s="12"/>
      <c r="S32" s="12"/>
      <c r="T32" s="13" t="str">
        <f t="shared" si="24"/>
        <v/>
      </c>
      <c r="U32" s="12"/>
      <c r="V32" s="12"/>
      <c r="W32" s="12"/>
      <c r="X32" s="27" t="str">
        <f t="shared" si="28"/>
        <v/>
      </c>
      <c r="Y32" s="15" t="str">
        <f>IFERROR(IF(X32="","",IF(X32&lt;=0.2,"Muy Baja",IF(X32&lt;=0.4,"Baja",IF(X32&lt;=0.6,"Media",IF(X32&lt;=0.8,"Alta","Muy Alta"))))),"")</f>
        <v/>
      </c>
      <c r="Z32" s="16" t="str">
        <f t="shared" si="25"/>
        <v/>
      </c>
      <c r="AA32" s="15" t="str">
        <f t="shared" si="3"/>
        <v/>
      </c>
      <c r="AB32" s="16" t="str">
        <f t="shared" si="29"/>
        <v/>
      </c>
      <c r="AC32" s="17" t="str">
        <f t="shared" ref="AC32:AC33" si="30">IFERROR(IF(OR(AND(Y32="Muy Baja",AA32="Leve"),AND(Y32="Muy Baja",AA32="Menor"),AND(Y32="Baja",AA32="Leve")),"Bajo",IF(OR(AND(Y32="Muy baja",AA32="Moderado"),AND(Y32="Baja",AA32="Menor"),AND(Y32="Baja",AA32="Moderado"),AND(Y32="Media",AA32="Leve"),AND(Y32="Media",AA32="Menor"),AND(Y32="Media",AA32="Moderado"),AND(Y32="Alta",AA32="Leve"),AND(Y32="Alta",AA32="Menor")),"Moderado",IF(OR(AND(Y32="Muy Baja",AA32="Mayor"),AND(Y32="Baja",AA32="Mayor"),AND(Y32="Media",AA32="Mayor"),AND(Y32="Alta",AA32="Moderado"),AND(Y32="Alta",AA32="Mayor"),AND(Y32="Muy Alta",AA32="Leve"),AND(Y32="Muy Alta",AA32="Menor"),AND(Y32="Muy Alta",AA32="Moderado"),AND(Y32="Muy Alta",AA32="Mayor")),"Alto",IF(OR(AND(Y32="Muy Baja",AA32="Catastrófico"),AND(Y32="Baja",AA32="Catastrófico"),AND(Y32="Media",AA32="Catastrófico"),AND(Y32="Alta",AA32="Catastrófico"),AND(Y32="Muy Alta",AA32="Catastrófico")),"Extremo","")))),"")</f>
        <v/>
      </c>
      <c r="AD32" s="18"/>
      <c r="AE32" s="19"/>
      <c r="AF32" s="21"/>
      <c r="AG32" s="24"/>
      <c r="AH32" s="24"/>
      <c r="AI32" s="19"/>
      <c r="AJ32" s="2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row>
    <row r="33" spans="1:68" ht="151.5" customHeight="1" x14ac:dyDescent="0.3">
      <c r="A33" s="82"/>
      <c r="B33" s="85"/>
      <c r="C33" s="85"/>
      <c r="D33" s="85"/>
      <c r="E33" s="88"/>
      <c r="F33" s="85"/>
      <c r="G33" s="91"/>
      <c r="H33" s="94"/>
      <c r="I33" s="79"/>
      <c r="J33" s="97"/>
      <c r="K33" s="79">
        <f t="shared" ca="1" si="23"/>
        <v>0</v>
      </c>
      <c r="L33" s="94"/>
      <c r="M33" s="79"/>
      <c r="N33" s="76"/>
      <c r="O33" s="9">
        <v>6</v>
      </c>
      <c r="P33" s="10"/>
      <c r="Q33" s="11" t="str">
        <f t="shared" si="27"/>
        <v/>
      </c>
      <c r="R33" s="12"/>
      <c r="S33" s="12"/>
      <c r="T33" s="13" t="str">
        <f t="shared" si="24"/>
        <v/>
      </c>
      <c r="U33" s="12"/>
      <c r="V33" s="12"/>
      <c r="W33" s="12"/>
      <c r="X33" s="14" t="str">
        <f t="shared" si="28"/>
        <v/>
      </c>
      <c r="Y33" s="15" t="str">
        <f t="shared" si="1"/>
        <v/>
      </c>
      <c r="Z33" s="16" t="str">
        <f t="shared" si="25"/>
        <v/>
      </c>
      <c r="AA33" s="15" t="str">
        <f t="shared" si="3"/>
        <v/>
      </c>
      <c r="AB33" s="16" t="str">
        <f t="shared" si="29"/>
        <v/>
      </c>
      <c r="AC33" s="17" t="str">
        <f t="shared" si="30"/>
        <v/>
      </c>
      <c r="AD33" s="18"/>
      <c r="AE33" s="19"/>
      <c r="AF33" s="21"/>
      <c r="AG33" s="24"/>
      <c r="AH33" s="24"/>
      <c r="AI33" s="19"/>
      <c r="AJ33" s="2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row>
    <row r="34" spans="1:68" ht="151.5" customHeight="1" x14ac:dyDescent="0.3">
      <c r="A34" s="80">
        <v>5</v>
      </c>
      <c r="B34" s="83"/>
      <c r="C34" s="83"/>
      <c r="D34" s="83"/>
      <c r="E34" s="86"/>
      <c r="F34" s="83"/>
      <c r="G34" s="89"/>
      <c r="H34" s="92" t="str">
        <f>IF(G34&lt;=0,"",IF(G34&lt;=2,"Muy Baja",IF(G34&lt;=24,"Baja",IF(G34&lt;=500,"Media",IF(G34&lt;=5000,"Alta","Muy Alta")))))</f>
        <v/>
      </c>
      <c r="I34" s="77" t="str">
        <f>IF(H34="","",IF(H34="Muy Baja",0.2,IF(H34="Baja",0.4,IF(H34="Media",0.6,IF(H34="Alta",0.8,IF(H34="Muy Alta",1,))))))</f>
        <v/>
      </c>
      <c r="J34" s="95"/>
      <c r="K34" s="77">
        <f>IF(NOT(ISERROR(MATCH(J34,'[17]Tabla Impacto'!$B$221:$B$223,0))),'[17]Tabla Impacto'!$F$223&amp;"Por favor no seleccionar los criterios de impacto(Afectación Económica o presupuestal y Pérdida Reputacional)",J34)</f>
        <v>0</v>
      </c>
      <c r="L34" s="92" t="str">
        <f>IF(OR(K34='[17]Tabla Impacto'!$C$11,K34='[17]Tabla Impacto'!$D$11),"Leve",IF(OR(K34='[17]Tabla Impacto'!$C$12,K34='[17]Tabla Impacto'!$D$12),"Menor",IF(OR(K34='[17]Tabla Impacto'!$C$13,K34='[17]Tabla Impacto'!$D$13),"Moderado",IF(OR(K34='[17]Tabla Impacto'!$C$14,K34='[17]Tabla Impacto'!$D$14),"Mayor",IF(OR(K34='[17]Tabla Impacto'!$C$15,K34='[17]Tabla Impacto'!$D$15),"Catastrófico","")))))</f>
        <v/>
      </c>
      <c r="M34" s="77" t="str">
        <f>IF(L34="","",IF(L34="Leve",0.2,IF(L34="Menor",0.4,IF(L34="Moderado",0.6,IF(L34="Mayor",0.8,IF(L34="Catastrófico",1,))))))</f>
        <v/>
      </c>
      <c r="N34" s="74" t="str">
        <f>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9">
        <v>1</v>
      </c>
      <c r="P34" s="10"/>
      <c r="Q34" s="11" t="str">
        <f>IF(OR(R34="Preventivo",R34="Detectivo"),"Probabilidad",IF(R34="Correctivo","Impacto",""))</f>
        <v/>
      </c>
      <c r="R34" s="12"/>
      <c r="S34" s="12"/>
      <c r="T34" s="13" t="str">
        <f>IF(AND(R34="Preventivo",S34="Automático"),"50%",IF(AND(R34="Preventivo",S34="Manual"),"40%",IF(AND(R34="Detectivo",S34="Automático"),"40%",IF(AND(R34="Detectivo",S34="Manual"),"30%",IF(AND(R34="Correctivo",S34="Automático"),"35%",IF(AND(R34="Correctivo",S34="Manual"),"25%",""))))))</f>
        <v/>
      </c>
      <c r="U34" s="12"/>
      <c r="V34" s="12"/>
      <c r="W34" s="12"/>
      <c r="X34" s="14" t="str">
        <f>IFERROR(IF(Q34="Probabilidad",(I34-(+I34*T34)),IF(Q34="Impacto",I34,"")),"")</f>
        <v/>
      </c>
      <c r="Y34" s="15" t="str">
        <f>IFERROR(IF(X34="","",IF(X34&lt;=0.2,"Muy Baja",IF(X34&lt;=0.4,"Baja",IF(X34&lt;=0.6,"Media",IF(X34&lt;=0.8,"Alta","Muy Alta"))))),"")</f>
        <v/>
      </c>
      <c r="Z34" s="16" t="str">
        <f>+X34</f>
        <v/>
      </c>
      <c r="AA34" s="15" t="str">
        <f>IFERROR(IF(AB34="","",IF(AB34&lt;=0.2,"Leve",IF(AB34&lt;=0.4,"Menor",IF(AB34&lt;=0.6,"Moderado",IF(AB34&lt;=0.8,"Mayor","Catastrófico"))))),"")</f>
        <v/>
      </c>
      <c r="AB34" s="16" t="str">
        <f>IFERROR(IF(Q34="Impacto",(M34-(+M34*T34)),IF(Q34="Probabilidad",M34,"")),"")</f>
        <v/>
      </c>
      <c r="AC34" s="17" t="str">
        <f>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
      </c>
      <c r="AD34" s="18"/>
      <c r="AE34" s="19"/>
      <c r="AF34" s="21"/>
      <c r="AG34" s="24"/>
      <c r="AH34" s="24"/>
      <c r="AI34" s="19"/>
      <c r="AJ34" s="2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row>
    <row r="35" spans="1:68" ht="151.5" customHeight="1" x14ac:dyDescent="0.3">
      <c r="A35" s="81"/>
      <c r="B35" s="84"/>
      <c r="C35" s="84"/>
      <c r="D35" s="84"/>
      <c r="E35" s="87"/>
      <c r="F35" s="84"/>
      <c r="G35" s="90"/>
      <c r="H35" s="93"/>
      <c r="I35" s="78"/>
      <c r="J35" s="96"/>
      <c r="K35" s="78">
        <f t="shared" ref="K35:K39" ca="1" si="31">IF(NOT(ISERROR(MATCH(J35,_xlfn.ANCHORARRAY(E46),0))),I48&amp;"Por favor no seleccionar los criterios de impacto",J35)</f>
        <v>0</v>
      </c>
      <c r="L35" s="93"/>
      <c r="M35" s="78"/>
      <c r="N35" s="75"/>
      <c r="O35" s="9">
        <v>2</v>
      </c>
      <c r="P35" s="10"/>
      <c r="Q35" s="11" t="str">
        <f>IF(OR(R35="Preventivo",R35="Detectivo"),"Probabilidad",IF(R35="Correctivo","Impacto",""))</f>
        <v/>
      </c>
      <c r="R35" s="12"/>
      <c r="S35" s="12"/>
      <c r="T35" s="13" t="str">
        <f t="shared" ref="T35:T39" si="32">IF(AND(R35="Preventivo",S35="Automático"),"50%",IF(AND(R35="Preventivo",S35="Manual"),"40%",IF(AND(R35="Detectivo",S35="Automático"),"40%",IF(AND(R35="Detectivo",S35="Manual"),"30%",IF(AND(R35="Correctivo",S35="Automático"),"35%",IF(AND(R35="Correctivo",S35="Manual"),"25%",""))))))</f>
        <v/>
      </c>
      <c r="U35" s="12"/>
      <c r="V35" s="12"/>
      <c r="W35" s="12"/>
      <c r="X35" s="14" t="str">
        <f>IFERROR(IF(AND(Q34="Probabilidad",Q35="Probabilidad"),(Z34-(+Z34*T35)),IF(Q35="Probabilidad",(I34-(+I34*T35)),IF(Q35="Impacto",Z34,""))),"")</f>
        <v/>
      </c>
      <c r="Y35" s="15" t="str">
        <f t="shared" si="1"/>
        <v/>
      </c>
      <c r="Z35" s="16" t="str">
        <f t="shared" ref="Z35:Z39" si="33">+X35</f>
        <v/>
      </c>
      <c r="AA35" s="15" t="str">
        <f t="shared" si="3"/>
        <v/>
      </c>
      <c r="AB35" s="16" t="str">
        <f>IFERROR(IF(AND(Q34="Impacto",Q35="Impacto"),(AB28-(+AB28*T35)),IF(Q35="Impacto",($M$34-(+$M$34*T35)),IF(Q35="Probabilidad",AB28,""))),"")</f>
        <v/>
      </c>
      <c r="AC35" s="17" t="str">
        <f t="shared" ref="AC35:AC36" si="34">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
      </c>
      <c r="AD35" s="18"/>
      <c r="AE35" s="19"/>
      <c r="AF35" s="21"/>
      <c r="AG35" s="24"/>
      <c r="AH35" s="24"/>
      <c r="AI35" s="19"/>
      <c r="AJ35" s="2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row>
    <row r="36" spans="1:68" ht="151.5" customHeight="1" x14ac:dyDescent="0.3">
      <c r="A36" s="81"/>
      <c r="B36" s="84"/>
      <c r="C36" s="84"/>
      <c r="D36" s="84"/>
      <c r="E36" s="87"/>
      <c r="F36" s="84"/>
      <c r="G36" s="90"/>
      <c r="H36" s="93"/>
      <c r="I36" s="78"/>
      <c r="J36" s="96"/>
      <c r="K36" s="78">
        <f t="shared" ca="1" si="31"/>
        <v>0</v>
      </c>
      <c r="L36" s="93"/>
      <c r="M36" s="78"/>
      <c r="N36" s="75"/>
      <c r="O36" s="9">
        <v>3</v>
      </c>
      <c r="P36" s="25"/>
      <c r="Q36" s="11" t="str">
        <f>IF(OR(R36="Preventivo",R36="Detectivo"),"Probabilidad",IF(R36="Correctivo","Impacto",""))</f>
        <v/>
      </c>
      <c r="R36" s="12"/>
      <c r="S36" s="12"/>
      <c r="T36" s="13" t="str">
        <f t="shared" si="32"/>
        <v/>
      </c>
      <c r="U36" s="12"/>
      <c r="V36" s="12"/>
      <c r="W36" s="12"/>
      <c r="X36" s="14" t="str">
        <f>IFERROR(IF(AND(Q35="Probabilidad",Q36="Probabilidad"),(Z35-(+Z35*T36)),IF(AND(Q35="Impacto",Q36="Probabilidad"),(Z34-(+Z34*T36)),IF(Q36="Impacto",Z35,""))),"")</f>
        <v/>
      </c>
      <c r="Y36" s="15" t="str">
        <f t="shared" si="1"/>
        <v/>
      </c>
      <c r="Z36" s="16" t="str">
        <f t="shared" si="33"/>
        <v/>
      </c>
      <c r="AA36" s="15" t="str">
        <f t="shared" si="3"/>
        <v/>
      </c>
      <c r="AB36" s="16" t="str">
        <f>IFERROR(IF(AND(Q35="Impacto",Q36="Impacto"),(AB35-(+AB35*T36)),IF(AND(Q35="Probabilidad",Q36="Impacto"),(AB34-(+AB34*T36)),IF(Q36="Probabilidad",AB35,""))),"")</f>
        <v/>
      </c>
      <c r="AC36" s="17" t="str">
        <f t="shared" si="34"/>
        <v/>
      </c>
      <c r="AD36" s="18"/>
      <c r="AE36" s="19"/>
      <c r="AF36" s="21"/>
      <c r="AG36" s="24"/>
      <c r="AH36" s="24"/>
      <c r="AI36" s="19"/>
      <c r="AJ36" s="2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row>
    <row r="37" spans="1:68" ht="151.5" customHeight="1" x14ac:dyDescent="0.3">
      <c r="A37" s="81"/>
      <c r="B37" s="84"/>
      <c r="C37" s="84"/>
      <c r="D37" s="84"/>
      <c r="E37" s="87"/>
      <c r="F37" s="84"/>
      <c r="G37" s="90"/>
      <c r="H37" s="93"/>
      <c r="I37" s="78"/>
      <c r="J37" s="96"/>
      <c r="K37" s="78">
        <f t="shared" ca="1" si="31"/>
        <v>0</v>
      </c>
      <c r="L37" s="93"/>
      <c r="M37" s="78"/>
      <c r="N37" s="75"/>
      <c r="O37" s="9">
        <v>4</v>
      </c>
      <c r="P37" s="10"/>
      <c r="Q37" s="11" t="str">
        <f t="shared" ref="Q37:Q39" si="35">IF(OR(R37="Preventivo",R37="Detectivo"),"Probabilidad",IF(R37="Correctivo","Impacto",""))</f>
        <v/>
      </c>
      <c r="R37" s="12"/>
      <c r="S37" s="12"/>
      <c r="T37" s="13" t="str">
        <f t="shared" si="32"/>
        <v/>
      </c>
      <c r="U37" s="12"/>
      <c r="V37" s="12"/>
      <c r="W37" s="12"/>
      <c r="X37" s="14" t="str">
        <f t="shared" ref="X37:X39" si="36">IFERROR(IF(AND(Q36="Probabilidad",Q37="Probabilidad"),(Z36-(+Z36*T37)),IF(AND(Q36="Impacto",Q37="Probabilidad"),(Z35-(+Z35*T37)),IF(Q37="Impacto",Z36,""))),"")</f>
        <v/>
      </c>
      <c r="Y37" s="15" t="str">
        <f t="shared" si="1"/>
        <v/>
      </c>
      <c r="Z37" s="16" t="str">
        <f t="shared" si="33"/>
        <v/>
      </c>
      <c r="AA37" s="15" t="str">
        <f t="shared" si="3"/>
        <v/>
      </c>
      <c r="AB37" s="16" t="str">
        <f t="shared" ref="AB37:AB39" si="37">IFERROR(IF(AND(Q36="Impacto",Q37="Impacto"),(AB36-(+AB36*T37)),IF(AND(Q36="Probabilidad",Q37="Impacto"),(AB35-(+AB35*T37)),IF(Q37="Probabilidad",AB36,""))),"")</f>
        <v/>
      </c>
      <c r="AC37" s="17" t="str">
        <f>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
      </c>
      <c r="AD37" s="18"/>
      <c r="AE37" s="19"/>
      <c r="AF37" s="21"/>
      <c r="AG37" s="24"/>
      <c r="AH37" s="24"/>
      <c r="AI37" s="19"/>
      <c r="AJ37" s="2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row>
    <row r="38" spans="1:68" ht="151.5" customHeight="1" x14ac:dyDescent="0.3">
      <c r="A38" s="81"/>
      <c r="B38" s="84"/>
      <c r="C38" s="84"/>
      <c r="D38" s="84"/>
      <c r="E38" s="87"/>
      <c r="F38" s="84"/>
      <c r="G38" s="90"/>
      <c r="H38" s="93"/>
      <c r="I38" s="78"/>
      <c r="J38" s="96"/>
      <c r="K38" s="78">
        <f t="shared" ca="1" si="31"/>
        <v>0</v>
      </c>
      <c r="L38" s="93"/>
      <c r="M38" s="78"/>
      <c r="N38" s="75"/>
      <c r="O38" s="9">
        <v>5</v>
      </c>
      <c r="P38" s="10"/>
      <c r="Q38" s="11" t="str">
        <f t="shared" si="35"/>
        <v/>
      </c>
      <c r="R38" s="12"/>
      <c r="S38" s="12"/>
      <c r="T38" s="13" t="str">
        <f t="shared" si="32"/>
        <v/>
      </c>
      <c r="U38" s="12"/>
      <c r="V38" s="12"/>
      <c r="W38" s="12"/>
      <c r="X38" s="14" t="str">
        <f t="shared" si="36"/>
        <v/>
      </c>
      <c r="Y38" s="15" t="str">
        <f t="shared" si="1"/>
        <v/>
      </c>
      <c r="Z38" s="16" t="str">
        <f t="shared" si="33"/>
        <v/>
      </c>
      <c r="AA38" s="15" t="str">
        <f t="shared" si="3"/>
        <v/>
      </c>
      <c r="AB38" s="16" t="str">
        <f t="shared" si="37"/>
        <v/>
      </c>
      <c r="AC38" s="17" t="str">
        <f t="shared" ref="AC38:AC39" si="38">IFERROR(IF(OR(AND(Y38="Muy Baja",AA38="Leve"),AND(Y38="Muy Baja",AA38="Menor"),AND(Y38="Baja",AA38="Leve")),"Bajo",IF(OR(AND(Y38="Muy baja",AA38="Moderado"),AND(Y38="Baja",AA38="Menor"),AND(Y38="Baja",AA38="Moderado"),AND(Y38="Media",AA38="Leve"),AND(Y38="Media",AA38="Menor"),AND(Y38="Media",AA38="Moderado"),AND(Y38="Alta",AA38="Leve"),AND(Y38="Alta",AA38="Menor")),"Moderado",IF(OR(AND(Y38="Muy Baja",AA38="Mayor"),AND(Y38="Baja",AA38="Mayor"),AND(Y38="Media",AA38="Mayor"),AND(Y38="Alta",AA38="Moderado"),AND(Y38="Alta",AA38="Mayor"),AND(Y38="Muy Alta",AA38="Leve"),AND(Y38="Muy Alta",AA38="Menor"),AND(Y38="Muy Alta",AA38="Moderado"),AND(Y38="Muy Alta",AA38="Mayor")),"Alto",IF(OR(AND(Y38="Muy Baja",AA38="Catastrófico"),AND(Y38="Baja",AA38="Catastrófico"),AND(Y38="Media",AA38="Catastrófico"),AND(Y38="Alta",AA38="Catastrófico"),AND(Y38="Muy Alta",AA38="Catastrófico")),"Extremo","")))),"")</f>
        <v/>
      </c>
      <c r="AD38" s="18"/>
      <c r="AE38" s="19"/>
      <c r="AF38" s="21"/>
      <c r="AG38" s="24"/>
      <c r="AH38" s="24"/>
      <c r="AI38" s="19"/>
      <c r="AJ38" s="2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row>
    <row r="39" spans="1:68" ht="151.5" customHeight="1" x14ac:dyDescent="0.3">
      <c r="A39" s="82"/>
      <c r="B39" s="85"/>
      <c r="C39" s="85"/>
      <c r="D39" s="85"/>
      <c r="E39" s="88"/>
      <c r="F39" s="85"/>
      <c r="G39" s="91"/>
      <c r="H39" s="94"/>
      <c r="I39" s="79"/>
      <c r="J39" s="97"/>
      <c r="K39" s="79">
        <f t="shared" ca="1" si="31"/>
        <v>0</v>
      </c>
      <c r="L39" s="94"/>
      <c r="M39" s="79"/>
      <c r="N39" s="76"/>
      <c r="O39" s="9">
        <v>6</v>
      </c>
      <c r="P39" s="10"/>
      <c r="Q39" s="11" t="str">
        <f t="shared" si="35"/>
        <v/>
      </c>
      <c r="R39" s="12"/>
      <c r="S39" s="12"/>
      <c r="T39" s="13" t="str">
        <f t="shared" si="32"/>
        <v/>
      </c>
      <c r="U39" s="12"/>
      <c r="V39" s="12"/>
      <c r="W39" s="12"/>
      <c r="X39" s="14" t="str">
        <f t="shared" si="36"/>
        <v/>
      </c>
      <c r="Y39" s="15" t="str">
        <f t="shared" si="1"/>
        <v/>
      </c>
      <c r="Z39" s="16" t="str">
        <f t="shared" si="33"/>
        <v/>
      </c>
      <c r="AA39" s="15" t="str">
        <f t="shared" si="3"/>
        <v/>
      </c>
      <c r="AB39" s="16" t="str">
        <f t="shared" si="37"/>
        <v/>
      </c>
      <c r="AC39" s="17" t="str">
        <f t="shared" si="38"/>
        <v/>
      </c>
      <c r="AD39" s="18"/>
      <c r="AE39" s="19"/>
      <c r="AF39" s="21"/>
      <c r="AG39" s="24"/>
      <c r="AH39" s="24"/>
      <c r="AI39" s="19"/>
      <c r="AJ39" s="2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row>
    <row r="40" spans="1:68" ht="151.5" customHeight="1" x14ac:dyDescent="0.3">
      <c r="A40" s="80">
        <v>6</v>
      </c>
      <c r="B40" s="83"/>
      <c r="C40" s="83"/>
      <c r="D40" s="83"/>
      <c r="E40" s="86"/>
      <c r="F40" s="83"/>
      <c r="G40" s="89"/>
      <c r="H40" s="92" t="str">
        <f>IF(G40&lt;=0,"",IF(G40&lt;=2,"Muy Baja",IF(G40&lt;=24,"Baja",IF(G40&lt;=500,"Media",IF(G40&lt;=5000,"Alta","Muy Alta")))))</f>
        <v/>
      </c>
      <c r="I40" s="77" t="str">
        <f>IF(H40="","",IF(H40="Muy Baja",0.2,IF(H40="Baja",0.4,IF(H40="Media",0.6,IF(H40="Alta",0.8,IF(H40="Muy Alta",1,))))))</f>
        <v/>
      </c>
      <c r="J40" s="95"/>
      <c r="K40" s="77">
        <f>IF(NOT(ISERROR(MATCH(J40,'[17]Tabla Impacto'!$B$221:$B$223,0))),'[17]Tabla Impacto'!$F$223&amp;"Por favor no seleccionar los criterios de impacto(Afectación Económica o presupuestal y Pérdida Reputacional)",J40)</f>
        <v>0</v>
      </c>
      <c r="L40" s="92" t="str">
        <f>IF(OR(K40='[17]Tabla Impacto'!$C$11,K40='[17]Tabla Impacto'!$D$11),"Leve",IF(OR(K40='[17]Tabla Impacto'!$C$12,K40='[17]Tabla Impacto'!$D$12),"Menor",IF(OR(K40='[17]Tabla Impacto'!$C$13,K40='[17]Tabla Impacto'!$D$13),"Moderado",IF(OR(K40='[17]Tabla Impacto'!$C$14,K40='[17]Tabla Impacto'!$D$14),"Mayor",IF(OR(K40='[17]Tabla Impacto'!$C$15,K40='[17]Tabla Impacto'!$D$15),"Catastrófico","")))))</f>
        <v/>
      </c>
      <c r="M40" s="77" t="str">
        <f>IF(L40="","",IF(L40="Leve",0.2,IF(L40="Menor",0.4,IF(L40="Moderado",0.6,IF(L40="Mayor",0.8,IF(L40="Catastrófico",1,))))))</f>
        <v/>
      </c>
      <c r="N40" s="74" t="str">
        <f>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9">
        <v>1</v>
      </c>
      <c r="P40" s="10"/>
      <c r="Q40" s="11" t="str">
        <f>IF(OR(R40="Preventivo",R40="Detectivo"),"Probabilidad",IF(R40="Correctivo","Impacto",""))</f>
        <v/>
      </c>
      <c r="R40" s="12"/>
      <c r="S40" s="12"/>
      <c r="T40" s="13" t="str">
        <f>IF(AND(R40="Preventivo",S40="Automático"),"50%",IF(AND(R40="Preventivo",S40="Manual"),"40%",IF(AND(R40="Detectivo",S40="Automático"),"40%",IF(AND(R40="Detectivo",S40="Manual"),"30%",IF(AND(R40="Correctivo",S40="Automático"),"35%",IF(AND(R40="Correctivo",S40="Manual"),"25%",""))))))</f>
        <v/>
      </c>
      <c r="U40" s="12"/>
      <c r="V40" s="12"/>
      <c r="W40" s="12"/>
      <c r="X40" s="14" t="str">
        <f>IFERROR(IF(Q40="Probabilidad",(I40-(+I40*T40)),IF(Q40="Impacto",I40,"")),"")</f>
        <v/>
      </c>
      <c r="Y40" s="15" t="str">
        <f>IFERROR(IF(X40="","",IF(X40&lt;=0.2,"Muy Baja",IF(X40&lt;=0.4,"Baja",IF(X40&lt;=0.6,"Media",IF(X40&lt;=0.8,"Alta","Muy Alta"))))),"")</f>
        <v/>
      </c>
      <c r="Z40" s="16" t="str">
        <f>+X40</f>
        <v/>
      </c>
      <c r="AA40" s="15" t="str">
        <f>IFERROR(IF(AB40="","",IF(AB40&lt;=0.2,"Leve",IF(AB40&lt;=0.4,"Menor",IF(AB40&lt;=0.6,"Moderado",IF(AB40&lt;=0.8,"Mayor","Catastrófico"))))),"")</f>
        <v/>
      </c>
      <c r="AB40" s="16" t="str">
        <f>IFERROR(IF(Q40="Impacto",(M40-(+M40*T40)),IF(Q40="Probabilidad",M40,"")),"")</f>
        <v/>
      </c>
      <c r="AC40" s="17" t="str">
        <f>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18"/>
      <c r="AE40" s="19"/>
      <c r="AF40" s="21"/>
      <c r="AG40" s="24"/>
      <c r="AH40" s="24"/>
      <c r="AI40" s="19"/>
      <c r="AJ40" s="2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row>
    <row r="41" spans="1:68" ht="151.5" customHeight="1" x14ac:dyDescent="0.3">
      <c r="A41" s="81"/>
      <c r="B41" s="84"/>
      <c r="C41" s="84"/>
      <c r="D41" s="84"/>
      <c r="E41" s="87"/>
      <c r="F41" s="84"/>
      <c r="G41" s="90"/>
      <c r="H41" s="93"/>
      <c r="I41" s="78"/>
      <c r="J41" s="96"/>
      <c r="K41" s="78">
        <f t="shared" ref="K41:K45" ca="1" si="39">IF(NOT(ISERROR(MATCH(J41,_xlfn.ANCHORARRAY(E52),0))),I54&amp;"Por favor no seleccionar los criterios de impacto",J41)</f>
        <v>0</v>
      </c>
      <c r="L41" s="93"/>
      <c r="M41" s="78"/>
      <c r="N41" s="75"/>
      <c r="O41" s="9">
        <v>2</v>
      </c>
      <c r="P41" s="10"/>
      <c r="Q41" s="11" t="str">
        <f>IF(OR(R41="Preventivo",R41="Detectivo"),"Probabilidad",IF(R41="Correctivo","Impacto",""))</f>
        <v/>
      </c>
      <c r="R41" s="12"/>
      <c r="S41" s="12"/>
      <c r="T41" s="13" t="str">
        <f t="shared" ref="T41:T45" si="40">IF(AND(R41="Preventivo",S41="Automático"),"50%",IF(AND(R41="Preventivo",S41="Manual"),"40%",IF(AND(R41="Detectivo",S41="Automático"),"40%",IF(AND(R41="Detectivo",S41="Manual"),"30%",IF(AND(R41="Correctivo",S41="Automático"),"35%",IF(AND(R41="Correctivo",S41="Manual"),"25%",""))))))</f>
        <v/>
      </c>
      <c r="U41" s="12"/>
      <c r="V41" s="12"/>
      <c r="W41" s="12"/>
      <c r="X41" s="14" t="str">
        <f>IFERROR(IF(AND(Q40="Probabilidad",Q41="Probabilidad"),(Z40-(+Z40*T41)),IF(Q41="Probabilidad",(I40-(+I40*T41)),IF(Q41="Impacto",Z40,""))),"")</f>
        <v/>
      </c>
      <c r="Y41" s="15" t="str">
        <f t="shared" si="1"/>
        <v/>
      </c>
      <c r="Z41" s="16" t="str">
        <f t="shared" ref="Z41:Z45" si="41">+X41</f>
        <v/>
      </c>
      <c r="AA41" s="15" t="str">
        <f t="shared" si="3"/>
        <v/>
      </c>
      <c r="AB41" s="16" t="str">
        <f>IFERROR(IF(AND(Q40="Impacto",Q41="Impacto"),(AB34-(+AB34*T41)),IF(Q41="Impacto",($M$40-(+$M$40*T41)),IF(Q41="Probabilidad",AB34,""))),"")</f>
        <v/>
      </c>
      <c r="AC41" s="17" t="str">
        <f t="shared" ref="AC41:AC42" si="42">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
      </c>
      <c r="AD41" s="18"/>
      <c r="AE41" s="19"/>
      <c r="AF41" s="21"/>
      <c r="AG41" s="24"/>
      <c r="AH41" s="24"/>
      <c r="AI41" s="19"/>
      <c r="AJ41" s="2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row>
    <row r="42" spans="1:68" ht="151.5" customHeight="1" x14ac:dyDescent="0.3">
      <c r="A42" s="81"/>
      <c r="B42" s="84"/>
      <c r="C42" s="84"/>
      <c r="D42" s="84"/>
      <c r="E42" s="87"/>
      <c r="F42" s="84"/>
      <c r="G42" s="90"/>
      <c r="H42" s="93"/>
      <c r="I42" s="78"/>
      <c r="J42" s="96"/>
      <c r="K42" s="78">
        <f t="shared" ca="1" si="39"/>
        <v>0</v>
      </c>
      <c r="L42" s="93"/>
      <c r="M42" s="78"/>
      <c r="N42" s="75"/>
      <c r="O42" s="9">
        <v>3</v>
      </c>
      <c r="P42" s="25"/>
      <c r="Q42" s="11" t="str">
        <f>IF(OR(R42="Preventivo",R42="Detectivo"),"Probabilidad",IF(R42="Correctivo","Impacto",""))</f>
        <v/>
      </c>
      <c r="R42" s="12"/>
      <c r="S42" s="12"/>
      <c r="T42" s="13" t="str">
        <f t="shared" si="40"/>
        <v/>
      </c>
      <c r="U42" s="12"/>
      <c r="V42" s="12"/>
      <c r="W42" s="12"/>
      <c r="X42" s="14" t="str">
        <f>IFERROR(IF(AND(Q41="Probabilidad",Q42="Probabilidad"),(Z41-(+Z41*T42)),IF(AND(Q41="Impacto",Q42="Probabilidad"),(Z40-(+Z40*T42)),IF(Q42="Impacto",Z41,""))),"")</f>
        <v/>
      </c>
      <c r="Y42" s="15" t="str">
        <f t="shared" si="1"/>
        <v/>
      </c>
      <c r="Z42" s="16" t="str">
        <f t="shared" si="41"/>
        <v/>
      </c>
      <c r="AA42" s="15" t="str">
        <f t="shared" si="3"/>
        <v/>
      </c>
      <c r="AB42" s="16" t="str">
        <f>IFERROR(IF(AND(Q41="Impacto",Q42="Impacto"),(AB41-(+AB41*T42)),IF(AND(Q41="Probabilidad",Q42="Impacto"),(AB40-(+AB40*T42)),IF(Q42="Probabilidad",AB41,""))),"")</f>
        <v/>
      </c>
      <c r="AC42" s="17" t="str">
        <f t="shared" si="42"/>
        <v/>
      </c>
      <c r="AD42" s="18"/>
      <c r="AE42" s="19"/>
      <c r="AF42" s="21"/>
      <c r="AG42" s="24"/>
      <c r="AH42" s="24"/>
      <c r="AI42" s="19"/>
      <c r="AJ42" s="2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row>
    <row r="43" spans="1:68" ht="151.5" customHeight="1" x14ac:dyDescent="0.3">
      <c r="A43" s="81"/>
      <c r="B43" s="84"/>
      <c r="C43" s="84"/>
      <c r="D43" s="84"/>
      <c r="E43" s="87"/>
      <c r="F43" s="84"/>
      <c r="G43" s="90"/>
      <c r="H43" s="93"/>
      <c r="I43" s="78"/>
      <c r="J43" s="96"/>
      <c r="K43" s="78">
        <f t="shared" ca="1" si="39"/>
        <v>0</v>
      </c>
      <c r="L43" s="93"/>
      <c r="M43" s="78"/>
      <c r="N43" s="75"/>
      <c r="O43" s="9">
        <v>4</v>
      </c>
      <c r="P43" s="10"/>
      <c r="Q43" s="11" t="str">
        <f t="shared" ref="Q43:Q45" si="43">IF(OR(R43="Preventivo",R43="Detectivo"),"Probabilidad",IF(R43="Correctivo","Impacto",""))</f>
        <v/>
      </c>
      <c r="R43" s="12"/>
      <c r="S43" s="12"/>
      <c r="T43" s="13" t="str">
        <f t="shared" si="40"/>
        <v/>
      </c>
      <c r="U43" s="12"/>
      <c r="V43" s="12"/>
      <c r="W43" s="12"/>
      <c r="X43" s="14" t="str">
        <f t="shared" ref="X43:X45" si="44">IFERROR(IF(AND(Q42="Probabilidad",Q43="Probabilidad"),(Z42-(+Z42*T43)),IF(AND(Q42="Impacto",Q43="Probabilidad"),(Z41-(+Z41*T43)),IF(Q43="Impacto",Z42,""))),"")</f>
        <v/>
      </c>
      <c r="Y43" s="15" t="str">
        <f t="shared" si="1"/>
        <v/>
      </c>
      <c r="Z43" s="16" t="str">
        <f t="shared" si="41"/>
        <v/>
      </c>
      <c r="AA43" s="15" t="str">
        <f t="shared" si="3"/>
        <v/>
      </c>
      <c r="AB43" s="16" t="str">
        <f t="shared" ref="AB43:AB45" si="45">IFERROR(IF(AND(Q42="Impacto",Q43="Impacto"),(AB42-(+AB42*T43)),IF(AND(Q42="Probabilidad",Q43="Impacto"),(AB41-(+AB41*T43)),IF(Q43="Probabilidad",AB42,""))),"")</f>
        <v/>
      </c>
      <c r="AC43" s="17" t="str">
        <f>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
      </c>
      <c r="AD43" s="18"/>
      <c r="AE43" s="19"/>
      <c r="AF43" s="21"/>
      <c r="AG43" s="24"/>
      <c r="AH43" s="24"/>
      <c r="AI43" s="19"/>
      <c r="AJ43" s="2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row>
    <row r="44" spans="1:68" ht="151.5" customHeight="1" x14ac:dyDescent="0.3">
      <c r="A44" s="81"/>
      <c r="B44" s="84"/>
      <c r="C44" s="84"/>
      <c r="D44" s="84"/>
      <c r="E44" s="87"/>
      <c r="F44" s="84"/>
      <c r="G44" s="90"/>
      <c r="H44" s="93"/>
      <c r="I44" s="78"/>
      <c r="J44" s="96"/>
      <c r="K44" s="78">
        <f t="shared" ca="1" si="39"/>
        <v>0</v>
      </c>
      <c r="L44" s="93"/>
      <c r="M44" s="78"/>
      <c r="N44" s="75"/>
      <c r="O44" s="9">
        <v>5</v>
      </c>
      <c r="P44" s="10"/>
      <c r="Q44" s="11" t="str">
        <f t="shared" si="43"/>
        <v/>
      </c>
      <c r="R44" s="12"/>
      <c r="S44" s="12"/>
      <c r="T44" s="13" t="str">
        <f t="shared" si="40"/>
        <v/>
      </c>
      <c r="U44" s="12"/>
      <c r="V44" s="12"/>
      <c r="W44" s="12"/>
      <c r="X44" s="14" t="str">
        <f t="shared" si="44"/>
        <v/>
      </c>
      <c r="Y44" s="15" t="str">
        <f t="shared" si="1"/>
        <v/>
      </c>
      <c r="Z44" s="16" t="str">
        <f t="shared" si="41"/>
        <v/>
      </c>
      <c r="AA44" s="15" t="str">
        <f t="shared" si="3"/>
        <v/>
      </c>
      <c r="AB44" s="16" t="str">
        <f t="shared" si="45"/>
        <v/>
      </c>
      <c r="AC44" s="17" t="str">
        <f t="shared" ref="AC44" si="46">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18"/>
      <c r="AE44" s="19"/>
      <c r="AF44" s="21"/>
      <c r="AG44" s="24"/>
      <c r="AH44" s="24"/>
      <c r="AI44" s="19"/>
      <c r="AJ44" s="2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row>
    <row r="45" spans="1:68" ht="151.5" customHeight="1" x14ac:dyDescent="0.3">
      <c r="A45" s="82"/>
      <c r="B45" s="85"/>
      <c r="C45" s="85"/>
      <c r="D45" s="85"/>
      <c r="E45" s="88"/>
      <c r="F45" s="85"/>
      <c r="G45" s="91"/>
      <c r="H45" s="94"/>
      <c r="I45" s="79"/>
      <c r="J45" s="97"/>
      <c r="K45" s="79">
        <f t="shared" ca="1" si="39"/>
        <v>0</v>
      </c>
      <c r="L45" s="94"/>
      <c r="M45" s="79"/>
      <c r="N45" s="76"/>
      <c r="O45" s="9">
        <v>6</v>
      </c>
      <c r="P45" s="10"/>
      <c r="Q45" s="11" t="str">
        <f t="shared" si="43"/>
        <v/>
      </c>
      <c r="R45" s="12"/>
      <c r="S45" s="12"/>
      <c r="T45" s="13" t="str">
        <f t="shared" si="40"/>
        <v/>
      </c>
      <c r="U45" s="12"/>
      <c r="V45" s="12"/>
      <c r="W45" s="12"/>
      <c r="X45" s="14" t="str">
        <f t="shared" si="44"/>
        <v/>
      </c>
      <c r="Y45" s="15" t="str">
        <f t="shared" si="1"/>
        <v/>
      </c>
      <c r="Z45" s="16" t="str">
        <f t="shared" si="41"/>
        <v/>
      </c>
      <c r="AA45" s="15" t="str">
        <f>IFERROR(IF(AB45="","",IF(AB45&lt;=0.2,"Leve",IF(AB45&lt;=0.4,"Menor",IF(AB45&lt;=0.6,"Moderado",IF(AB45&lt;=0.8,"Mayor","Catastrófico"))))),"")</f>
        <v/>
      </c>
      <c r="AB45" s="16" t="str">
        <f t="shared" si="45"/>
        <v/>
      </c>
      <c r="AC45" s="17" t="str">
        <f>IFERROR(IF(OR(AND(Y45="Muy Baja",AA45="Leve"),AND(Y45="Muy Baja",AA45="Menor"),AND(Y45="Baja",AA45="Leve")),"Bajo",IF(OR(AND(Y45="Muy baja",AA45="Moderado"),AND(Y45="Baja",AA45="Menor"),AND(Y45="Baja",AA45="Moderado"),AND(Y45="Media",AA45="Leve"),AND(Y45="Media",AA45="Menor"),AND(Y45="Media",AA45="Moderado"),AND(Y45="Alta",AA45="Leve"),AND(Y45="Alta",AA45="Menor")),"Moderado",IF(OR(AND(Y45="Muy Baja",AA45="Mayor"),AND(Y45="Baja",AA45="Mayor"),AND(Y45="Media",AA45="Mayor"),AND(Y45="Alta",AA45="Moderado"),AND(Y45="Alta",AA45="Mayor"),AND(Y45="Muy Alta",AA45="Leve"),AND(Y45="Muy Alta",AA45="Menor"),AND(Y45="Muy Alta",AA45="Moderado"),AND(Y45="Muy Alta",AA45="Mayor")),"Alto",IF(OR(AND(Y45="Muy Baja",AA45="Catastrófico"),AND(Y45="Baja",AA45="Catastrófico"),AND(Y45="Media",AA45="Catastrófico"),AND(Y45="Alta",AA45="Catastrófico"),AND(Y45="Muy Alta",AA45="Catastrófico")),"Extremo","")))),"")</f>
        <v/>
      </c>
      <c r="AD45" s="18"/>
      <c r="AE45" s="19"/>
      <c r="AF45" s="21"/>
      <c r="AG45" s="24"/>
      <c r="AH45" s="24"/>
      <c r="AI45" s="19"/>
      <c r="AJ45" s="2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row>
    <row r="46" spans="1:68" ht="151.5" customHeight="1" x14ac:dyDescent="0.3">
      <c r="A46" s="80">
        <v>7</v>
      </c>
      <c r="B46" s="83"/>
      <c r="C46" s="83"/>
      <c r="D46" s="83"/>
      <c r="E46" s="86"/>
      <c r="F46" s="83"/>
      <c r="G46" s="89"/>
      <c r="H46" s="92" t="str">
        <f>IF(G46&lt;=0,"",IF(G46&lt;=2,"Muy Baja",IF(G46&lt;=24,"Baja",IF(G46&lt;=500,"Media",IF(G46&lt;=5000,"Alta","Muy Alta")))))</f>
        <v/>
      </c>
      <c r="I46" s="77" t="str">
        <f>IF(H46="","",IF(H46="Muy Baja",0.2,IF(H46="Baja",0.4,IF(H46="Media",0.6,IF(H46="Alta",0.8,IF(H46="Muy Alta",1,))))))</f>
        <v/>
      </c>
      <c r="J46" s="95"/>
      <c r="K46" s="77">
        <f>IF(NOT(ISERROR(MATCH(J46,'[17]Tabla Impacto'!$B$221:$B$223,0))),'[17]Tabla Impacto'!$F$223&amp;"Por favor no seleccionar los criterios de impacto(Afectación Económica o presupuestal y Pérdida Reputacional)",J46)</f>
        <v>0</v>
      </c>
      <c r="L46" s="92" t="str">
        <f>IF(OR(K46='[17]Tabla Impacto'!$C$11,K46='[17]Tabla Impacto'!$D$11),"Leve",IF(OR(K46='[17]Tabla Impacto'!$C$12,K46='[17]Tabla Impacto'!$D$12),"Menor",IF(OR(K46='[17]Tabla Impacto'!$C$13,K46='[17]Tabla Impacto'!$D$13),"Moderado",IF(OR(K46='[17]Tabla Impacto'!$C$14,K46='[17]Tabla Impacto'!$D$14),"Mayor",IF(OR(K46='[17]Tabla Impacto'!$C$15,K46='[17]Tabla Impacto'!$D$15),"Catastrófico","")))))</f>
        <v/>
      </c>
      <c r="M46" s="77" t="str">
        <f>IF(L46="","",IF(L46="Leve",0.2,IF(L46="Menor",0.4,IF(L46="Moderado",0.6,IF(L46="Mayor",0.8,IF(L46="Catastrófico",1,))))))</f>
        <v/>
      </c>
      <c r="N46" s="74" t="str">
        <f>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9">
        <v>1</v>
      </c>
      <c r="P46" s="10"/>
      <c r="Q46" s="11" t="str">
        <f>IF(OR(R46="Preventivo",R46="Detectivo"),"Probabilidad",IF(R46="Correctivo","Impacto",""))</f>
        <v/>
      </c>
      <c r="R46" s="12"/>
      <c r="S46" s="12"/>
      <c r="T46" s="13" t="str">
        <f>IF(AND(R46="Preventivo",S46="Automático"),"50%",IF(AND(R46="Preventivo",S46="Manual"),"40%",IF(AND(R46="Detectivo",S46="Automático"),"40%",IF(AND(R46="Detectivo",S46="Manual"),"30%",IF(AND(R46="Correctivo",S46="Automático"),"35%",IF(AND(R46="Correctivo",S46="Manual"),"25%",""))))))</f>
        <v/>
      </c>
      <c r="U46" s="12"/>
      <c r="V46" s="12"/>
      <c r="W46" s="12"/>
      <c r="X46" s="14" t="str">
        <f>IFERROR(IF(Q46="Probabilidad",(I46-(+I46*T46)),IF(Q46="Impacto",I46,"")),"")</f>
        <v/>
      </c>
      <c r="Y46" s="15" t="str">
        <f>IFERROR(IF(X46="","",IF(X46&lt;=0.2,"Muy Baja",IF(X46&lt;=0.4,"Baja",IF(X46&lt;=0.6,"Media",IF(X46&lt;=0.8,"Alta","Muy Alta"))))),"")</f>
        <v/>
      </c>
      <c r="Z46" s="16" t="str">
        <f>+X46</f>
        <v/>
      </c>
      <c r="AA46" s="15" t="str">
        <f>IFERROR(IF(AB46="","",IF(AB46&lt;=0.2,"Leve",IF(AB46&lt;=0.4,"Menor",IF(AB46&lt;=0.6,"Moderado",IF(AB46&lt;=0.8,"Mayor","Catastrófico"))))),"")</f>
        <v/>
      </c>
      <c r="AB46" s="16" t="str">
        <f>IFERROR(IF(Q46="Impacto",(M46-(+M46*T46)),IF(Q46="Probabilidad",M46,"")),"")</f>
        <v/>
      </c>
      <c r="AC46" s="17"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18"/>
      <c r="AE46" s="19"/>
      <c r="AF46" s="21"/>
      <c r="AG46" s="24"/>
      <c r="AH46" s="24"/>
      <c r="AI46" s="19"/>
      <c r="AJ46" s="2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row>
    <row r="47" spans="1:68" ht="151.5" customHeight="1" x14ac:dyDescent="0.3">
      <c r="A47" s="81"/>
      <c r="B47" s="84"/>
      <c r="C47" s="84"/>
      <c r="D47" s="84"/>
      <c r="E47" s="87"/>
      <c r="F47" s="84"/>
      <c r="G47" s="90"/>
      <c r="H47" s="93"/>
      <c r="I47" s="78"/>
      <c r="J47" s="96"/>
      <c r="K47" s="78">
        <f t="shared" ref="K47:K51" ca="1" si="47">IF(NOT(ISERROR(MATCH(J47,_xlfn.ANCHORARRAY(E58),0))),I60&amp;"Por favor no seleccionar los criterios de impacto",J47)</f>
        <v>0</v>
      </c>
      <c r="L47" s="93"/>
      <c r="M47" s="78"/>
      <c r="N47" s="75"/>
      <c r="O47" s="9">
        <v>2</v>
      </c>
      <c r="P47" s="10"/>
      <c r="Q47" s="11" t="str">
        <f>IF(OR(R47="Preventivo",R47="Detectivo"),"Probabilidad",IF(R47="Correctivo","Impacto",""))</f>
        <v/>
      </c>
      <c r="R47" s="12"/>
      <c r="S47" s="12"/>
      <c r="T47" s="13" t="str">
        <f t="shared" ref="T47:T51" si="48">IF(AND(R47="Preventivo",S47="Automático"),"50%",IF(AND(R47="Preventivo",S47="Manual"),"40%",IF(AND(R47="Detectivo",S47="Automático"),"40%",IF(AND(R47="Detectivo",S47="Manual"),"30%",IF(AND(R47="Correctivo",S47="Automático"),"35%",IF(AND(R47="Correctivo",S47="Manual"),"25%",""))))))</f>
        <v/>
      </c>
      <c r="U47" s="12"/>
      <c r="V47" s="12"/>
      <c r="W47" s="12"/>
      <c r="X47" s="14" t="str">
        <f>IFERROR(IF(AND(Q46="Probabilidad",Q47="Probabilidad"),(Z46-(+Z46*T47)),IF(Q47="Probabilidad",(I46-(+I46*T47)),IF(Q47="Impacto",Z46,""))),"")</f>
        <v/>
      </c>
      <c r="Y47" s="15" t="str">
        <f t="shared" si="1"/>
        <v/>
      </c>
      <c r="Z47" s="16" t="str">
        <f t="shared" ref="Z47:Z51" si="49">+X47</f>
        <v/>
      </c>
      <c r="AA47" s="15" t="str">
        <f t="shared" si="3"/>
        <v/>
      </c>
      <c r="AB47" s="16" t="str">
        <f>IFERROR(IF(AND(Q46="Impacto",Q47="Impacto"),(AB40-(+AB40*T47)),IF(Q47="Impacto",($M$46-(+$M$46*T47)),IF(Q47="Probabilidad",AB40,""))),"")</f>
        <v/>
      </c>
      <c r="AC47" s="17" t="str">
        <f t="shared" ref="AC47:AC48" si="50">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18"/>
      <c r="AE47" s="19"/>
      <c r="AF47" s="21"/>
      <c r="AG47" s="24"/>
      <c r="AH47" s="24"/>
      <c r="AI47" s="19"/>
      <c r="AJ47" s="2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row>
    <row r="48" spans="1:68" ht="151.5" customHeight="1" x14ac:dyDescent="0.3">
      <c r="A48" s="81"/>
      <c r="B48" s="84"/>
      <c r="C48" s="84"/>
      <c r="D48" s="84"/>
      <c r="E48" s="87"/>
      <c r="F48" s="84"/>
      <c r="G48" s="90"/>
      <c r="H48" s="93"/>
      <c r="I48" s="78"/>
      <c r="J48" s="96"/>
      <c r="K48" s="78">
        <f t="shared" ca="1" si="47"/>
        <v>0</v>
      </c>
      <c r="L48" s="93"/>
      <c r="M48" s="78"/>
      <c r="N48" s="75"/>
      <c r="O48" s="9">
        <v>3</v>
      </c>
      <c r="P48" s="25"/>
      <c r="Q48" s="11" t="str">
        <f>IF(OR(R48="Preventivo",R48="Detectivo"),"Probabilidad",IF(R48="Correctivo","Impacto",""))</f>
        <v/>
      </c>
      <c r="R48" s="12"/>
      <c r="S48" s="12"/>
      <c r="T48" s="13" t="str">
        <f t="shared" si="48"/>
        <v/>
      </c>
      <c r="U48" s="12"/>
      <c r="V48" s="12"/>
      <c r="W48" s="12"/>
      <c r="X48" s="14" t="str">
        <f>IFERROR(IF(AND(Q47="Probabilidad",Q48="Probabilidad"),(Z47-(+Z47*T48)),IF(AND(Q47="Impacto",Q48="Probabilidad"),(Z46-(+Z46*T48)),IF(Q48="Impacto",Z47,""))),"")</f>
        <v/>
      </c>
      <c r="Y48" s="15" t="str">
        <f t="shared" si="1"/>
        <v/>
      </c>
      <c r="Z48" s="16" t="str">
        <f t="shared" si="49"/>
        <v/>
      </c>
      <c r="AA48" s="15" t="str">
        <f t="shared" si="3"/>
        <v/>
      </c>
      <c r="AB48" s="16" t="str">
        <f>IFERROR(IF(AND(Q47="Impacto",Q48="Impacto"),(AB47-(+AB47*T48)),IF(AND(Q47="Probabilidad",Q48="Impacto"),(AB46-(+AB46*T48)),IF(Q48="Probabilidad",AB47,""))),"")</f>
        <v/>
      </c>
      <c r="AC48" s="17" t="str">
        <f t="shared" si="50"/>
        <v/>
      </c>
      <c r="AD48" s="18"/>
      <c r="AE48" s="19"/>
      <c r="AF48" s="21"/>
      <c r="AG48" s="24"/>
      <c r="AH48" s="24"/>
      <c r="AI48" s="19"/>
      <c r="AJ48" s="2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row>
    <row r="49" spans="1:68" ht="151.5" customHeight="1" x14ac:dyDescent="0.3">
      <c r="A49" s="81"/>
      <c r="B49" s="84"/>
      <c r="C49" s="84"/>
      <c r="D49" s="84"/>
      <c r="E49" s="87"/>
      <c r="F49" s="84"/>
      <c r="G49" s="90"/>
      <c r="H49" s="93"/>
      <c r="I49" s="78"/>
      <c r="J49" s="96"/>
      <c r="K49" s="78">
        <f t="shared" ca="1" si="47"/>
        <v>0</v>
      </c>
      <c r="L49" s="93"/>
      <c r="M49" s="78"/>
      <c r="N49" s="75"/>
      <c r="O49" s="9">
        <v>4</v>
      </c>
      <c r="P49" s="10"/>
      <c r="Q49" s="11" t="str">
        <f t="shared" ref="Q49:Q51" si="51">IF(OR(R49="Preventivo",R49="Detectivo"),"Probabilidad",IF(R49="Correctivo","Impacto",""))</f>
        <v/>
      </c>
      <c r="R49" s="12"/>
      <c r="S49" s="12"/>
      <c r="T49" s="13" t="str">
        <f t="shared" si="48"/>
        <v/>
      </c>
      <c r="U49" s="12"/>
      <c r="V49" s="12"/>
      <c r="W49" s="12"/>
      <c r="X49" s="14" t="str">
        <f t="shared" ref="X49:X51" si="52">IFERROR(IF(AND(Q48="Probabilidad",Q49="Probabilidad"),(Z48-(+Z48*T49)),IF(AND(Q48="Impacto",Q49="Probabilidad"),(Z47-(+Z47*T49)),IF(Q49="Impacto",Z48,""))),"")</f>
        <v/>
      </c>
      <c r="Y49" s="15" t="str">
        <f t="shared" si="1"/>
        <v/>
      </c>
      <c r="Z49" s="16" t="str">
        <f t="shared" si="49"/>
        <v/>
      </c>
      <c r="AA49" s="15" t="str">
        <f t="shared" si="3"/>
        <v/>
      </c>
      <c r="AB49" s="16" t="str">
        <f t="shared" ref="AB49:AB51" si="53">IFERROR(IF(AND(Q48="Impacto",Q49="Impacto"),(AB48-(+AB48*T49)),IF(AND(Q48="Probabilidad",Q49="Impacto"),(AB47-(+AB47*T49)),IF(Q49="Probabilidad",AB48,""))),"")</f>
        <v/>
      </c>
      <c r="AC49" s="17" t="str">
        <f>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18"/>
      <c r="AE49" s="19"/>
      <c r="AF49" s="21"/>
      <c r="AG49" s="24"/>
      <c r="AH49" s="24"/>
      <c r="AI49" s="19"/>
      <c r="AJ49" s="2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row>
    <row r="50" spans="1:68" ht="151.5" customHeight="1" x14ac:dyDescent="0.3">
      <c r="A50" s="81"/>
      <c r="B50" s="84"/>
      <c r="C50" s="84"/>
      <c r="D50" s="84"/>
      <c r="E50" s="87"/>
      <c r="F50" s="84"/>
      <c r="G50" s="90"/>
      <c r="H50" s="93"/>
      <c r="I50" s="78"/>
      <c r="J50" s="96"/>
      <c r="K50" s="78">
        <f t="shared" ca="1" si="47"/>
        <v>0</v>
      </c>
      <c r="L50" s="93"/>
      <c r="M50" s="78"/>
      <c r="N50" s="75"/>
      <c r="O50" s="9">
        <v>5</v>
      </c>
      <c r="P50" s="10"/>
      <c r="Q50" s="11" t="str">
        <f t="shared" si="51"/>
        <v/>
      </c>
      <c r="R50" s="12"/>
      <c r="S50" s="12"/>
      <c r="T50" s="13" t="str">
        <f t="shared" si="48"/>
        <v/>
      </c>
      <c r="U50" s="12"/>
      <c r="V50" s="12"/>
      <c r="W50" s="12"/>
      <c r="X50" s="14" t="str">
        <f t="shared" si="52"/>
        <v/>
      </c>
      <c r="Y50" s="15" t="str">
        <f t="shared" si="1"/>
        <v/>
      </c>
      <c r="Z50" s="16" t="str">
        <f t="shared" si="49"/>
        <v/>
      </c>
      <c r="AA50" s="15" t="str">
        <f t="shared" si="3"/>
        <v/>
      </c>
      <c r="AB50" s="16" t="str">
        <f t="shared" si="53"/>
        <v/>
      </c>
      <c r="AC50" s="17" t="str">
        <f t="shared" ref="AC50:AC51" si="54">IFERROR(IF(OR(AND(Y50="Muy Baja",AA50="Leve"),AND(Y50="Muy Baja",AA50="Menor"),AND(Y50="Baja",AA50="Leve")),"Bajo",IF(OR(AND(Y50="Muy baja",AA50="Moderado"),AND(Y50="Baja",AA50="Menor"),AND(Y50="Baja",AA50="Moderado"),AND(Y50="Media",AA50="Leve"),AND(Y50="Media",AA50="Menor"),AND(Y50="Media",AA50="Moderado"),AND(Y50="Alta",AA50="Leve"),AND(Y50="Alta",AA50="Menor")),"Moderado",IF(OR(AND(Y50="Muy Baja",AA50="Mayor"),AND(Y50="Baja",AA50="Mayor"),AND(Y50="Media",AA50="Mayor"),AND(Y50="Alta",AA50="Moderado"),AND(Y50="Alta",AA50="Mayor"),AND(Y50="Muy Alta",AA50="Leve"),AND(Y50="Muy Alta",AA50="Menor"),AND(Y50="Muy Alta",AA50="Moderado"),AND(Y50="Muy Alta",AA50="Mayor")),"Alto",IF(OR(AND(Y50="Muy Baja",AA50="Catastrófico"),AND(Y50="Baja",AA50="Catastrófico"),AND(Y50="Media",AA50="Catastrófico"),AND(Y50="Alta",AA50="Catastrófico"),AND(Y50="Muy Alta",AA50="Catastrófico")),"Extremo","")))),"")</f>
        <v/>
      </c>
      <c r="AD50" s="18"/>
      <c r="AE50" s="19"/>
      <c r="AF50" s="21"/>
      <c r="AG50" s="24"/>
      <c r="AH50" s="24"/>
      <c r="AI50" s="19"/>
      <c r="AJ50" s="2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row>
    <row r="51" spans="1:68" ht="151.5" customHeight="1" x14ac:dyDescent="0.3">
      <c r="A51" s="82"/>
      <c r="B51" s="85"/>
      <c r="C51" s="85"/>
      <c r="D51" s="85"/>
      <c r="E51" s="88"/>
      <c r="F51" s="85"/>
      <c r="G51" s="91"/>
      <c r="H51" s="94"/>
      <c r="I51" s="79"/>
      <c r="J51" s="97"/>
      <c r="K51" s="79">
        <f t="shared" ca="1" si="47"/>
        <v>0</v>
      </c>
      <c r="L51" s="94"/>
      <c r="M51" s="79"/>
      <c r="N51" s="76"/>
      <c r="O51" s="9">
        <v>6</v>
      </c>
      <c r="P51" s="10"/>
      <c r="Q51" s="11" t="str">
        <f t="shared" si="51"/>
        <v/>
      </c>
      <c r="R51" s="12"/>
      <c r="S51" s="12"/>
      <c r="T51" s="13" t="str">
        <f t="shared" si="48"/>
        <v/>
      </c>
      <c r="U51" s="12"/>
      <c r="V51" s="12"/>
      <c r="W51" s="12"/>
      <c r="X51" s="14" t="str">
        <f t="shared" si="52"/>
        <v/>
      </c>
      <c r="Y51" s="15" t="str">
        <f t="shared" si="1"/>
        <v/>
      </c>
      <c r="Z51" s="16" t="str">
        <f t="shared" si="49"/>
        <v/>
      </c>
      <c r="AA51" s="15" t="str">
        <f t="shared" si="3"/>
        <v/>
      </c>
      <c r="AB51" s="16" t="str">
        <f t="shared" si="53"/>
        <v/>
      </c>
      <c r="AC51" s="17" t="str">
        <f t="shared" si="54"/>
        <v/>
      </c>
      <c r="AD51" s="18"/>
      <c r="AE51" s="19"/>
      <c r="AF51" s="21"/>
      <c r="AG51" s="24"/>
      <c r="AH51" s="24"/>
      <c r="AI51" s="19"/>
      <c r="AJ51" s="2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row>
    <row r="52" spans="1:68" ht="151.5" customHeight="1" x14ac:dyDescent="0.3">
      <c r="A52" s="80">
        <v>8</v>
      </c>
      <c r="B52" s="83"/>
      <c r="C52" s="83"/>
      <c r="D52" s="83"/>
      <c r="E52" s="86"/>
      <c r="F52" s="83"/>
      <c r="G52" s="89"/>
      <c r="H52" s="92" t="str">
        <f>IF(G52&lt;=0,"",IF(G52&lt;=2,"Muy Baja",IF(G52&lt;=24,"Baja",IF(G52&lt;=500,"Media",IF(G52&lt;=5000,"Alta","Muy Alta")))))</f>
        <v/>
      </c>
      <c r="I52" s="77" t="str">
        <f>IF(H52="","",IF(H52="Muy Baja",0.2,IF(H52="Baja",0.4,IF(H52="Media",0.6,IF(H52="Alta",0.8,IF(H52="Muy Alta",1,))))))</f>
        <v/>
      </c>
      <c r="J52" s="95"/>
      <c r="K52" s="77">
        <f>IF(NOT(ISERROR(MATCH(J52,'[17]Tabla Impacto'!$B$221:$B$223,0))),'[17]Tabla Impacto'!$F$223&amp;"Por favor no seleccionar los criterios de impacto(Afectación Económica o presupuestal y Pérdida Reputacional)",J52)</f>
        <v>0</v>
      </c>
      <c r="L52" s="92" t="str">
        <f>IF(OR(K52='[17]Tabla Impacto'!$C$11,K52='[17]Tabla Impacto'!$D$11),"Leve",IF(OR(K52='[17]Tabla Impacto'!$C$12,K52='[17]Tabla Impacto'!$D$12),"Menor",IF(OR(K52='[17]Tabla Impacto'!$C$13,K52='[17]Tabla Impacto'!$D$13),"Moderado",IF(OR(K52='[17]Tabla Impacto'!$C$14,K52='[17]Tabla Impacto'!$D$14),"Mayor",IF(OR(K52='[17]Tabla Impacto'!$C$15,K52='[17]Tabla Impacto'!$D$15),"Catastrófico","")))))</f>
        <v/>
      </c>
      <c r="M52" s="77" t="str">
        <f>IF(L52="","",IF(L52="Leve",0.2,IF(L52="Menor",0.4,IF(L52="Moderado",0.6,IF(L52="Mayor",0.8,IF(L52="Catastrófico",1,))))))</f>
        <v/>
      </c>
      <c r="N52" s="74" t="str">
        <f>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9">
        <v>1</v>
      </c>
      <c r="P52" s="10"/>
      <c r="Q52" s="11" t="str">
        <f>IF(OR(R52="Preventivo",R52="Detectivo"),"Probabilidad",IF(R52="Correctivo","Impacto",""))</f>
        <v/>
      </c>
      <c r="R52" s="12"/>
      <c r="S52" s="12"/>
      <c r="T52" s="13" t="str">
        <f>IF(AND(R52="Preventivo",S52="Automático"),"50%",IF(AND(R52="Preventivo",S52="Manual"),"40%",IF(AND(R52="Detectivo",S52="Automático"),"40%",IF(AND(R52="Detectivo",S52="Manual"),"30%",IF(AND(R52="Correctivo",S52="Automático"),"35%",IF(AND(R52="Correctivo",S52="Manual"),"25%",""))))))</f>
        <v/>
      </c>
      <c r="U52" s="12"/>
      <c r="V52" s="12"/>
      <c r="W52" s="12"/>
      <c r="X52" s="14" t="str">
        <f>IFERROR(IF(Q52="Probabilidad",(I52-(+I52*T52)),IF(Q52="Impacto",I52,"")),"")</f>
        <v/>
      </c>
      <c r="Y52" s="15" t="str">
        <f>IFERROR(IF(X52="","",IF(X52&lt;=0.2,"Muy Baja",IF(X52&lt;=0.4,"Baja",IF(X52&lt;=0.6,"Media",IF(X52&lt;=0.8,"Alta","Muy Alta"))))),"")</f>
        <v/>
      </c>
      <c r="Z52" s="16" t="str">
        <f>+X52</f>
        <v/>
      </c>
      <c r="AA52" s="15" t="str">
        <f>IFERROR(IF(AB52="","",IF(AB52&lt;=0.2,"Leve",IF(AB52&lt;=0.4,"Menor",IF(AB52&lt;=0.6,"Moderado",IF(AB52&lt;=0.8,"Mayor","Catastrófico"))))),"")</f>
        <v/>
      </c>
      <c r="AB52" s="16" t="str">
        <f>IFERROR(IF(Q52="Impacto",(M52-(+M52*T52)),IF(Q52="Probabilidad",M52,"")),"")</f>
        <v/>
      </c>
      <c r="AC52" s="17" t="str">
        <f>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18"/>
      <c r="AE52" s="19"/>
      <c r="AF52" s="21"/>
      <c r="AG52" s="24"/>
      <c r="AH52" s="24"/>
      <c r="AI52" s="19"/>
      <c r="AJ52" s="2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row>
    <row r="53" spans="1:68" ht="151.5" customHeight="1" x14ac:dyDescent="0.3">
      <c r="A53" s="81"/>
      <c r="B53" s="84"/>
      <c r="C53" s="84"/>
      <c r="D53" s="84"/>
      <c r="E53" s="87"/>
      <c r="F53" s="84"/>
      <c r="G53" s="90"/>
      <c r="H53" s="93"/>
      <c r="I53" s="78"/>
      <c r="J53" s="96"/>
      <c r="K53" s="78">
        <f ca="1">IF(NOT(ISERROR(MATCH(J53,_xlfn.ANCHORARRAY(E64),0))),I66&amp;"Por favor no seleccionar los criterios de impacto",J53)</f>
        <v>0</v>
      </c>
      <c r="L53" s="93"/>
      <c r="M53" s="78"/>
      <c r="N53" s="75"/>
      <c r="O53" s="9">
        <v>2</v>
      </c>
      <c r="P53" s="10"/>
      <c r="Q53" s="11" t="str">
        <f>IF(OR(R53="Preventivo",R53="Detectivo"),"Probabilidad",IF(R53="Correctivo","Impacto",""))</f>
        <v/>
      </c>
      <c r="R53" s="12"/>
      <c r="S53" s="12"/>
      <c r="T53" s="13" t="str">
        <f t="shared" ref="T53:T57" si="55">IF(AND(R53="Preventivo",S53="Automático"),"50%",IF(AND(R53="Preventivo",S53="Manual"),"40%",IF(AND(R53="Detectivo",S53="Automático"),"40%",IF(AND(R53="Detectivo",S53="Manual"),"30%",IF(AND(R53="Correctivo",S53="Automático"),"35%",IF(AND(R53="Correctivo",S53="Manual"),"25%",""))))))</f>
        <v/>
      </c>
      <c r="U53" s="12"/>
      <c r="V53" s="12"/>
      <c r="W53" s="12"/>
      <c r="X53" s="14" t="str">
        <f>IFERROR(IF(AND(Q52="Probabilidad",Q53="Probabilidad"),(Z52-(+Z52*T53)),IF(Q53="Probabilidad",(I52-(+I52*T53)),IF(Q53="Impacto",Z52,""))),"")</f>
        <v/>
      </c>
      <c r="Y53" s="15" t="str">
        <f t="shared" si="1"/>
        <v/>
      </c>
      <c r="Z53" s="16" t="str">
        <f t="shared" ref="Z53:Z57" si="56">+X53</f>
        <v/>
      </c>
      <c r="AA53" s="15" t="str">
        <f t="shared" si="3"/>
        <v/>
      </c>
      <c r="AB53" s="16" t="str">
        <f>IFERROR(IF(AND(Q52="Impacto",Q53="Impacto"),(AB46-(+AB46*T53)),IF(Q53="Impacto",($M$52-(+$M$52*T53)),IF(Q53="Probabilidad",AB46,""))),"")</f>
        <v/>
      </c>
      <c r="AC53" s="17" t="str">
        <f t="shared" ref="AC53:AC54" si="57">IFERROR(IF(OR(AND(Y53="Muy Baja",AA53="Leve"),AND(Y53="Muy Baja",AA53="Menor"),AND(Y53="Baja",AA53="Leve")),"Bajo",IF(OR(AND(Y53="Muy baja",AA53="Moderado"),AND(Y53="Baja",AA53="Menor"),AND(Y53="Baja",AA53="Moderado"),AND(Y53="Media",AA53="Leve"),AND(Y53="Media",AA53="Menor"),AND(Y53="Media",AA53="Moderado"),AND(Y53="Alta",AA53="Leve"),AND(Y53="Alta",AA53="Menor")),"Moderado",IF(OR(AND(Y53="Muy Baja",AA53="Mayor"),AND(Y53="Baja",AA53="Mayor"),AND(Y53="Media",AA53="Mayor"),AND(Y53="Alta",AA53="Moderado"),AND(Y53="Alta",AA53="Mayor"),AND(Y53="Muy Alta",AA53="Leve"),AND(Y53="Muy Alta",AA53="Menor"),AND(Y53="Muy Alta",AA53="Moderado"),AND(Y53="Muy Alta",AA53="Mayor")),"Alto",IF(OR(AND(Y53="Muy Baja",AA53="Catastrófico"),AND(Y53="Baja",AA53="Catastrófico"),AND(Y53="Media",AA53="Catastrófico"),AND(Y53="Alta",AA53="Catastrófico"),AND(Y53="Muy Alta",AA53="Catastrófico")),"Extremo","")))),"")</f>
        <v/>
      </c>
      <c r="AD53" s="18"/>
      <c r="AE53" s="19"/>
      <c r="AF53" s="21"/>
      <c r="AG53" s="24"/>
      <c r="AH53" s="24"/>
      <c r="AI53" s="19"/>
      <c r="AJ53" s="2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row>
    <row r="54" spans="1:68" ht="151.5" customHeight="1" x14ac:dyDescent="0.3">
      <c r="A54" s="81"/>
      <c r="B54" s="84"/>
      <c r="C54" s="84"/>
      <c r="D54" s="84"/>
      <c r="E54" s="87"/>
      <c r="F54" s="84"/>
      <c r="G54" s="90"/>
      <c r="H54" s="93"/>
      <c r="I54" s="78"/>
      <c r="J54" s="96"/>
      <c r="K54" s="78">
        <f ca="1">IF(NOT(ISERROR(MATCH(J54,_xlfn.ANCHORARRAY(E65),0))),I67&amp;"Por favor no seleccionar los criterios de impacto",J54)</f>
        <v>0</v>
      </c>
      <c r="L54" s="93"/>
      <c r="M54" s="78"/>
      <c r="N54" s="75"/>
      <c r="O54" s="9">
        <v>3</v>
      </c>
      <c r="P54" s="25"/>
      <c r="Q54" s="11" t="str">
        <f>IF(OR(R54="Preventivo",R54="Detectivo"),"Probabilidad",IF(R54="Correctivo","Impacto",""))</f>
        <v/>
      </c>
      <c r="R54" s="12"/>
      <c r="S54" s="12"/>
      <c r="T54" s="13" t="str">
        <f t="shared" si="55"/>
        <v/>
      </c>
      <c r="U54" s="12"/>
      <c r="V54" s="12"/>
      <c r="W54" s="12"/>
      <c r="X54" s="14" t="str">
        <f>IFERROR(IF(AND(Q53="Probabilidad",Q54="Probabilidad"),(Z53-(+Z53*T54)),IF(AND(Q53="Impacto",Q54="Probabilidad"),(Z52-(+Z52*T54)),IF(Q54="Impacto",Z53,""))),"")</f>
        <v/>
      </c>
      <c r="Y54" s="15" t="str">
        <f t="shared" si="1"/>
        <v/>
      </c>
      <c r="Z54" s="16" t="str">
        <f t="shared" si="56"/>
        <v/>
      </c>
      <c r="AA54" s="15" t="str">
        <f t="shared" si="3"/>
        <v/>
      </c>
      <c r="AB54" s="16" t="str">
        <f>IFERROR(IF(AND(Q53="Impacto",Q54="Impacto"),(AB53-(+AB53*T54)),IF(AND(Q53="Probabilidad",Q54="Impacto"),(AB52-(+AB52*T54)),IF(Q54="Probabilidad",AB53,""))),"")</f>
        <v/>
      </c>
      <c r="AC54" s="17" t="str">
        <f t="shared" si="57"/>
        <v/>
      </c>
      <c r="AD54" s="18"/>
      <c r="AE54" s="19"/>
      <c r="AF54" s="21"/>
      <c r="AG54" s="24"/>
      <c r="AH54" s="24"/>
      <c r="AI54" s="19"/>
      <c r="AJ54" s="2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row>
    <row r="55" spans="1:68" ht="151.5" customHeight="1" x14ac:dyDescent="0.3">
      <c r="A55" s="81"/>
      <c r="B55" s="84"/>
      <c r="C55" s="84"/>
      <c r="D55" s="84"/>
      <c r="E55" s="87"/>
      <c r="F55" s="84"/>
      <c r="G55" s="90"/>
      <c r="H55" s="93"/>
      <c r="I55" s="78"/>
      <c r="J55" s="96"/>
      <c r="K55" s="78">
        <f ca="1">IF(NOT(ISERROR(MATCH(J55,_xlfn.ANCHORARRAY(E66),0))),I68&amp;"Por favor no seleccionar los criterios de impacto",J55)</f>
        <v>0</v>
      </c>
      <c r="L55" s="93"/>
      <c r="M55" s="78"/>
      <c r="N55" s="75"/>
      <c r="O55" s="9">
        <v>4</v>
      </c>
      <c r="P55" s="10"/>
      <c r="Q55" s="11" t="str">
        <f t="shared" ref="Q55:Q57" si="58">IF(OR(R55="Preventivo",R55="Detectivo"),"Probabilidad",IF(R55="Correctivo","Impacto",""))</f>
        <v/>
      </c>
      <c r="R55" s="12"/>
      <c r="S55" s="12"/>
      <c r="T55" s="13" t="str">
        <f t="shared" si="55"/>
        <v/>
      </c>
      <c r="U55" s="12"/>
      <c r="V55" s="12"/>
      <c r="W55" s="12"/>
      <c r="X55" s="14" t="str">
        <f t="shared" ref="X55:X57" si="59">IFERROR(IF(AND(Q54="Probabilidad",Q55="Probabilidad"),(Z54-(+Z54*T55)),IF(AND(Q54="Impacto",Q55="Probabilidad"),(Z53-(+Z53*T55)),IF(Q55="Impacto",Z54,""))),"")</f>
        <v/>
      </c>
      <c r="Y55" s="15" t="str">
        <f t="shared" si="1"/>
        <v/>
      </c>
      <c r="Z55" s="16" t="str">
        <f t="shared" si="56"/>
        <v/>
      </c>
      <c r="AA55" s="15" t="str">
        <f t="shared" si="3"/>
        <v/>
      </c>
      <c r="AB55" s="16" t="str">
        <f t="shared" ref="AB55:AB57" si="60">IFERROR(IF(AND(Q54="Impacto",Q55="Impacto"),(AB54-(+AB54*T55)),IF(AND(Q54="Probabilidad",Q55="Impacto"),(AB53-(+AB53*T55)),IF(Q55="Probabilidad",AB54,""))),"")</f>
        <v/>
      </c>
      <c r="AC55" s="17" t="str">
        <f>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18"/>
      <c r="AE55" s="19"/>
      <c r="AF55" s="21"/>
      <c r="AG55" s="24"/>
      <c r="AH55" s="24"/>
      <c r="AI55" s="19"/>
      <c r="AJ55" s="2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row>
    <row r="56" spans="1:68" ht="151.5" customHeight="1" x14ac:dyDescent="0.3">
      <c r="A56" s="81"/>
      <c r="B56" s="84"/>
      <c r="C56" s="84"/>
      <c r="D56" s="84"/>
      <c r="E56" s="87"/>
      <c r="F56" s="84"/>
      <c r="G56" s="90"/>
      <c r="H56" s="93"/>
      <c r="I56" s="78"/>
      <c r="J56" s="96"/>
      <c r="K56" s="78">
        <f ca="1">IF(NOT(ISERROR(MATCH(J56,_xlfn.ANCHORARRAY(E67),0))),I69&amp;"Por favor no seleccionar los criterios de impacto",J56)</f>
        <v>0</v>
      </c>
      <c r="L56" s="93"/>
      <c r="M56" s="78"/>
      <c r="N56" s="75"/>
      <c r="O56" s="9">
        <v>5</v>
      </c>
      <c r="P56" s="10"/>
      <c r="Q56" s="11" t="str">
        <f t="shared" si="58"/>
        <v/>
      </c>
      <c r="R56" s="12"/>
      <c r="S56" s="12"/>
      <c r="T56" s="13" t="str">
        <f t="shared" si="55"/>
        <v/>
      </c>
      <c r="U56" s="12"/>
      <c r="V56" s="12"/>
      <c r="W56" s="12"/>
      <c r="X56" s="14" t="str">
        <f t="shared" si="59"/>
        <v/>
      </c>
      <c r="Y56" s="15" t="str">
        <f t="shared" si="1"/>
        <v/>
      </c>
      <c r="Z56" s="16" t="str">
        <f t="shared" si="56"/>
        <v/>
      </c>
      <c r="AA56" s="15" t="str">
        <f t="shared" si="3"/>
        <v/>
      </c>
      <c r="AB56" s="16" t="str">
        <f t="shared" si="60"/>
        <v/>
      </c>
      <c r="AC56" s="17" t="str">
        <f t="shared" ref="AC56:AC57" si="61">IFERROR(IF(OR(AND(Y56="Muy Baja",AA56="Leve"),AND(Y56="Muy Baja",AA56="Menor"),AND(Y56="Baja",AA56="Leve")),"Bajo",IF(OR(AND(Y56="Muy baja",AA56="Moderado"),AND(Y56="Baja",AA56="Menor"),AND(Y56="Baja",AA56="Moderado"),AND(Y56="Media",AA56="Leve"),AND(Y56="Media",AA56="Menor"),AND(Y56="Media",AA56="Moderado"),AND(Y56="Alta",AA56="Leve"),AND(Y56="Alta",AA56="Menor")),"Moderado",IF(OR(AND(Y56="Muy Baja",AA56="Mayor"),AND(Y56="Baja",AA56="Mayor"),AND(Y56="Media",AA56="Mayor"),AND(Y56="Alta",AA56="Moderado"),AND(Y56="Alta",AA56="Mayor"),AND(Y56="Muy Alta",AA56="Leve"),AND(Y56="Muy Alta",AA56="Menor"),AND(Y56="Muy Alta",AA56="Moderado"),AND(Y56="Muy Alta",AA56="Mayor")),"Alto",IF(OR(AND(Y56="Muy Baja",AA56="Catastrófico"),AND(Y56="Baja",AA56="Catastrófico"),AND(Y56="Media",AA56="Catastrófico"),AND(Y56="Alta",AA56="Catastrófico"),AND(Y56="Muy Alta",AA56="Catastrófico")),"Extremo","")))),"")</f>
        <v/>
      </c>
      <c r="AD56" s="18"/>
      <c r="AE56" s="19"/>
      <c r="AF56" s="21"/>
      <c r="AG56" s="24"/>
      <c r="AH56" s="24"/>
      <c r="AI56" s="19"/>
      <c r="AJ56" s="2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row>
    <row r="57" spans="1:68" ht="151.5" customHeight="1" x14ac:dyDescent="0.3">
      <c r="A57" s="82"/>
      <c r="B57" s="85"/>
      <c r="C57" s="85"/>
      <c r="D57" s="85"/>
      <c r="E57" s="88"/>
      <c r="F57" s="85"/>
      <c r="G57" s="91"/>
      <c r="H57" s="94"/>
      <c r="I57" s="79"/>
      <c r="J57" s="97"/>
      <c r="K57" s="79">
        <f ca="1">IF(NOT(ISERROR(MATCH(J57,_xlfn.ANCHORARRAY(E68),0))),I70&amp;"Por favor no seleccionar los criterios de impacto",J57)</f>
        <v>0</v>
      </c>
      <c r="L57" s="94"/>
      <c r="M57" s="79"/>
      <c r="N57" s="76"/>
      <c r="O57" s="9">
        <v>6</v>
      </c>
      <c r="P57" s="10"/>
      <c r="Q57" s="11" t="str">
        <f t="shared" si="58"/>
        <v/>
      </c>
      <c r="R57" s="12"/>
      <c r="S57" s="12"/>
      <c r="T57" s="13" t="str">
        <f t="shared" si="55"/>
        <v/>
      </c>
      <c r="U57" s="12"/>
      <c r="V57" s="12"/>
      <c r="W57" s="12"/>
      <c r="X57" s="14" t="str">
        <f t="shared" si="59"/>
        <v/>
      </c>
      <c r="Y57" s="15" t="str">
        <f t="shared" si="1"/>
        <v/>
      </c>
      <c r="Z57" s="16" t="str">
        <f t="shared" si="56"/>
        <v/>
      </c>
      <c r="AA57" s="15" t="str">
        <f t="shared" si="3"/>
        <v/>
      </c>
      <c r="AB57" s="16" t="str">
        <f t="shared" si="60"/>
        <v/>
      </c>
      <c r="AC57" s="17" t="str">
        <f t="shared" si="61"/>
        <v/>
      </c>
      <c r="AD57" s="18"/>
      <c r="AE57" s="19"/>
      <c r="AF57" s="21"/>
      <c r="AG57" s="24"/>
      <c r="AH57" s="24"/>
      <c r="AI57" s="19"/>
      <c r="AJ57" s="2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row>
    <row r="58" spans="1:68" ht="151.5" customHeight="1" x14ac:dyDescent="0.3">
      <c r="A58" s="80">
        <v>9</v>
      </c>
      <c r="B58" s="83"/>
      <c r="C58" s="83"/>
      <c r="D58" s="83"/>
      <c r="E58" s="86"/>
      <c r="F58" s="83"/>
      <c r="G58" s="89"/>
      <c r="H58" s="92" t="str">
        <f>IF(G58&lt;=0,"",IF(G58&lt;=2,"Muy Baja",IF(G58&lt;=24,"Baja",IF(G58&lt;=500,"Media",IF(G58&lt;=5000,"Alta","Muy Alta")))))</f>
        <v/>
      </c>
      <c r="I58" s="77" t="str">
        <f>IF(H58="","",IF(H58="Muy Baja",0.2,IF(H58="Baja",0.4,IF(H58="Media",0.6,IF(H58="Alta",0.8,IF(H58="Muy Alta",1,))))))</f>
        <v/>
      </c>
      <c r="J58" s="95"/>
      <c r="K58" s="77">
        <f>IF(NOT(ISERROR(MATCH(J58,'[17]Tabla Impacto'!$B$221:$B$223,0))),'[17]Tabla Impacto'!$F$223&amp;"Por favor no seleccionar los criterios de impacto(Afectación Económica o presupuestal y Pérdida Reputacional)",J58)</f>
        <v>0</v>
      </c>
      <c r="L58" s="92" t="str">
        <f>IF(OR(K58='[17]Tabla Impacto'!$C$11,K58='[17]Tabla Impacto'!$D$11),"Leve",IF(OR(K58='[17]Tabla Impacto'!$C$12,K58='[17]Tabla Impacto'!$D$12),"Menor",IF(OR(K58='[17]Tabla Impacto'!$C$13,K58='[17]Tabla Impacto'!$D$13),"Moderado",IF(OR(K58='[17]Tabla Impacto'!$C$14,K58='[17]Tabla Impacto'!$D$14),"Mayor",IF(OR(K58='[17]Tabla Impacto'!$C$15,K58='[17]Tabla Impacto'!$D$15),"Catastrófico","")))))</f>
        <v/>
      </c>
      <c r="M58" s="77" t="str">
        <f>IF(L58="","",IF(L58="Leve",0.2,IF(L58="Menor",0.4,IF(L58="Moderado",0.6,IF(L58="Mayor",0.8,IF(L58="Catastrófico",1,))))))</f>
        <v/>
      </c>
      <c r="N58" s="74" t="str">
        <f>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9">
        <v>1</v>
      </c>
      <c r="P58" s="10"/>
      <c r="Q58" s="11" t="str">
        <f>IF(OR(R58="Preventivo",R58="Detectivo"),"Probabilidad",IF(R58="Correctivo","Impacto",""))</f>
        <v/>
      </c>
      <c r="R58" s="12"/>
      <c r="S58" s="12"/>
      <c r="T58" s="13" t="str">
        <f>IF(AND(R58="Preventivo",S58="Automático"),"50%",IF(AND(R58="Preventivo",S58="Manual"),"40%",IF(AND(R58="Detectivo",S58="Automático"),"40%",IF(AND(R58="Detectivo",S58="Manual"),"30%",IF(AND(R58="Correctivo",S58="Automático"),"35%",IF(AND(R58="Correctivo",S58="Manual"),"25%",""))))))</f>
        <v/>
      </c>
      <c r="U58" s="12"/>
      <c r="V58" s="12"/>
      <c r="W58" s="12"/>
      <c r="X58" s="14" t="str">
        <f>IFERROR(IF(Q58="Probabilidad",(I58-(+I58*T58)),IF(Q58="Impacto",I58,"")),"")</f>
        <v/>
      </c>
      <c r="Y58" s="15" t="str">
        <f>IFERROR(IF(X58="","",IF(X58&lt;=0.2,"Muy Baja",IF(X58&lt;=0.4,"Baja",IF(X58&lt;=0.6,"Media",IF(X58&lt;=0.8,"Alta","Muy Alta"))))),"")</f>
        <v/>
      </c>
      <c r="Z58" s="16" t="str">
        <f>+X58</f>
        <v/>
      </c>
      <c r="AA58" s="15" t="str">
        <f>IFERROR(IF(AB58="","",IF(AB58&lt;=0.2,"Leve",IF(AB58&lt;=0.4,"Menor",IF(AB58&lt;=0.6,"Moderado",IF(AB58&lt;=0.8,"Mayor","Catastrófico"))))),"")</f>
        <v/>
      </c>
      <c r="AB58" s="16" t="str">
        <f>IFERROR(IF(Q58="Impacto",(M58-(+M58*T58)),IF(Q58="Probabilidad",M58,"")),"")</f>
        <v/>
      </c>
      <c r="AC58" s="17" t="str">
        <f>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18"/>
      <c r="AE58" s="19"/>
      <c r="AF58" s="21"/>
      <c r="AG58" s="24"/>
      <c r="AH58" s="24"/>
      <c r="AI58" s="19"/>
      <c r="AJ58" s="2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row>
    <row r="59" spans="1:68" ht="151.5" customHeight="1" x14ac:dyDescent="0.3">
      <c r="A59" s="81"/>
      <c r="B59" s="84"/>
      <c r="C59" s="84"/>
      <c r="D59" s="84"/>
      <c r="E59" s="87"/>
      <c r="F59" s="84"/>
      <c r="G59" s="90"/>
      <c r="H59" s="93"/>
      <c r="I59" s="78"/>
      <c r="J59" s="96"/>
      <c r="K59" s="78">
        <f ca="1">IF(NOT(ISERROR(MATCH(J59,_xlfn.ANCHORARRAY(E70),0))),I72&amp;"Por favor no seleccionar los criterios de impacto",J59)</f>
        <v>0</v>
      </c>
      <c r="L59" s="93"/>
      <c r="M59" s="78"/>
      <c r="N59" s="75"/>
      <c r="O59" s="9">
        <v>2</v>
      </c>
      <c r="P59" s="10"/>
      <c r="Q59" s="11" t="str">
        <f>IF(OR(R59="Preventivo",R59="Detectivo"),"Probabilidad",IF(R59="Correctivo","Impacto",""))</f>
        <v/>
      </c>
      <c r="R59" s="12"/>
      <c r="S59" s="12"/>
      <c r="T59" s="13" t="str">
        <f t="shared" ref="T59:T63" si="62">IF(AND(R59="Preventivo",S59="Automático"),"50%",IF(AND(R59="Preventivo",S59="Manual"),"40%",IF(AND(R59="Detectivo",S59="Automático"),"40%",IF(AND(R59="Detectivo",S59="Manual"),"30%",IF(AND(R59="Correctivo",S59="Automático"),"35%",IF(AND(R59="Correctivo",S59="Manual"),"25%",""))))))</f>
        <v/>
      </c>
      <c r="U59" s="12"/>
      <c r="V59" s="12"/>
      <c r="W59" s="12"/>
      <c r="X59" s="14" t="str">
        <f>IFERROR(IF(AND(Q58="Probabilidad",Q59="Probabilidad"),(Z58-(+Z58*T59)),IF(Q59="Probabilidad",(I58-(+I58*T59)),IF(Q59="Impacto",Z58,""))),"")</f>
        <v/>
      </c>
      <c r="Y59" s="15" t="str">
        <f t="shared" si="1"/>
        <v/>
      </c>
      <c r="Z59" s="16" t="str">
        <f t="shared" ref="Z59:Z63" si="63">+X59</f>
        <v/>
      </c>
      <c r="AA59" s="15" t="str">
        <f t="shared" si="3"/>
        <v/>
      </c>
      <c r="AB59" s="16" t="str">
        <f>IFERROR(IF(AND(Q58="Impacto",Q59="Impacto"),(AB52-(+AB52*T59)),IF(Q59="Impacto",($M$58-(+$M$58*T59)),IF(Q59="Probabilidad",AB52,""))),"")</f>
        <v/>
      </c>
      <c r="AC59" s="17" t="str">
        <f t="shared" ref="AC59:AC60" si="64">IFERROR(IF(OR(AND(Y59="Muy Baja",AA59="Leve"),AND(Y59="Muy Baja",AA59="Menor"),AND(Y59="Baja",AA59="Leve")),"Bajo",IF(OR(AND(Y59="Muy baja",AA59="Moderado"),AND(Y59="Baja",AA59="Menor"),AND(Y59="Baja",AA59="Moderado"),AND(Y59="Media",AA59="Leve"),AND(Y59="Media",AA59="Menor"),AND(Y59="Media",AA59="Moderado"),AND(Y59="Alta",AA59="Leve"),AND(Y59="Alta",AA59="Menor")),"Moderado",IF(OR(AND(Y59="Muy Baja",AA59="Mayor"),AND(Y59="Baja",AA59="Mayor"),AND(Y59="Media",AA59="Mayor"),AND(Y59="Alta",AA59="Moderado"),AND(Y59="Alta",AA59="Mayor"),AND(Y59="Muy Alta",AA59="Leve"),AND(Y59="Muy Alta",AA59="Menor"),AND(Y59="Muy Alta",AA59="Moderado"),AND(Y59="Muy Alta",AA59="Mayor")),"Alto",IF(OR(AND(Y59="Muy Baja",AA59="Catastrófico"),AND(Y59="Baja",AA59="Catastrófico"),AND(Y59="Media",AA59="Catastrófico"),AND(Y59="Alta",AA59="Catastrófico"),AND(Y59="Muy Alta",AA59="Catastrófico")),"Extremo","")))),"")</f>
        <v/>
      </c>
      <c r="AD59" s="18"/>
      <c r="AE59" s="19"/>
      <c r="AF59" s="21"/>
      <c r="AG59" s="24"/>
      <c r="AH59" s="24"/>
      <c r="AI59" s="19"/>
      <c r="AJ59" s="2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row>
    <row r="60" spans="1:68" ht="151.5" customHeight="1" x14ac:dyDescent="0.3">
      <c r="A60" s="81"/>
      <c r="B60" s="84"/>
      <c r="C60" s="84"/>
      <c r="D60" s="84"/>
      <c r="E60" s="87"/>
      <c r="F60" s="84"/>
      <c r="G60" s="90"/>
      <c r="H60" s="93"/>
      <c r="I60" s="78"/>
      <c r="J60" s="96"/>
      <c r="K60" s="78">
        <f ca="1">IF(NOT(ISERROR(MATCH(J60,_xlfn.ANCHORARRAY(E71),0))),I73&amp;"Por favor no seleccionar los criterios de impacto",J60)</f>
        <v>0</v>
      </c>
      <c r="L60" s="93"/>
      <c r="M60" s="78"/>
      <c r="N60" s="75"/>
      <c r="O60" s="9">
        <v>3</v>
      </c>
      <c r="P60" s="25"/>
      <c r="Q60" s="11" t="str">
        <f>IF(OR(R60="Preventivo",R60="Detectivo"),"Probabilidad",IF(R60="Correctivo","Impacto",""))</f>
        <v/>
      </c>
      <c r="R60" s="12"/>
      <c r="S60" s="12"/>
      <c r="T60" s="13" t="str">
        <f t="shared" si="62"/>
        <v/>
      </c>
      <c r="U60" s="12"/>
      <c r="V60" s="12"/>
      <c r="W60" s="12"/>
      <c r="X60" s="14" t="str">
        <f>IFERROR(IF(AND(Q59="Probabilidad",Q60="Probabilidad"),(Z59-(+Z59*T60)),IF(AND(Q59="Impacto",Q60="Probabilidad"),(Z58-(+Z58*T60)),IF(Q60="Impacto",Z59,""))),"")</f>
        <v/>
      </c>
      <c r="Y60" s="15" t="str">
        <f t="shared" si="1"/>
        <v/>
      </c>
      <c r="Z60" s="16" t="str">
        <f t="shared" si="63"/>
        <v/>
      </c>
      <c r="AA60" s="15" t="str">
        <f t="shared" si="3"/>
        <v/>
      </c>
      <c r="AB60" s="16" t="str">
        <f>IFERROR(IF(AND(Q59="Impacto",Q60="Impacto"),(AB59-(+AB59*T60)),IF(AND(Q59="Probabilidad",Q60="Impacto"),(AB58-(+AB58*T60)),IF(Q60="Probabilidad",AB59,""))),"")</f>
        <v/>
      </c>
      <c r="AC60" s="17" t="str">
        <f t="shared" si="64"/>
        <v/>
      </c>
      <c r="AD60" s="18"/>
      <c r="AE60" s="19"/>
      <c r="AF60" s="21"/>
      <c r="AG60" s="24"/>
      <c r="AH60" s="24"/>
      <c r="AI60" s="19"/>
      <c r="AJ60" s="2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row>
    <row r="61" spans="1:68" ht="151.5" customHeight="1" x14ac:dyDescent="0.3">
      <c r="A61" s="81"/>
      <c r="B61" s="84"/>
      <c r="C61" s="84"/>
      <c r="D61" s="84"/>
      <c r="E61" s="87"/>
      <c r="F61" s="84"/>
      <c r="G61" s="90"/>
      <c r="H61" s="93"/>
      <c r="I61" s="78"/>
      <c r="J61" s="96"/>
      <c r="K61" s="78">
        <f ca="1">IF(NOT(ISERROR(MATCH(J61,_xlfn.ANCHORARRAY(E72),0))),I74&amp;"Por favor no seleccionar los criterios de impacto",J61)</f>
        <v>0</v>
      </c>
      <c r="L61" s="93"/>
      <c r="M61" s="78"/>
      <c r="N61" s="75"/>
      <c r="O61" s="9">
        <v>4</v>
      </c>
      <c r="P61" s="10"/>
      <c r="Q61" s="11" t="str">
        <f t="shared" ref="Q61:Q63" si="65">IF(OR(R61="Preventivo",R61="Detectivo"),"Probabilidad",IF(R61="Correctivo","Impacto",""))</f>
        <v/>
      </c>
      <c r="R61" s="12"/>
      <c r="S61" s="12"/>
      <c r="T61" s="13" t="str">
        <f t="shared" si="62"/>
        <v/>
      </c>
      <c r="U61" s="12"/>
      <c r="V61" s="12"/>
      <c r="W61" s="12"/>
      <c r="X61" s="14" t="str">
        <f t="shared" ref="X61:X63" si="66">IFERROR(IF(AND(Q60="Probabilidad",Q61="Probabilidad"),(Z60-(+Z60*T61)),IF(AND(Q60="Impacto",Q61="Probabilidad"),(Z59-(+Z59*T61)),IF(Q61="Impacto",Z60,""))),"")</f>
        <v/>
      </c>
      <c r="Y61" s="15" t="str">
        <f t="shared" si="1"/>
        <v/>
      </c>
      <c r="Z61" s="16" t="str">
        <f t="shared" si="63"/>
        <v/>
      </c>
      <c r="AA61" s="15" t="str">
        <f t="shared" si="3"/>
        <v/>
      </c>
      <c r="AB61" s="16" t="str">
        <f t="shared" ref="AB61:AB63" si="67">IFERROR(IF(AND(Q60="Impacto",Q61="Impacto"),(AB60-(+AB60*T61)),IF(AND(Q60="Probabilidad",Q61="Impacto"),(AB59-(+AB59*T61)),IF(Q61="Probabilidad",AB60,""))),"")</f>
        <v/>
      </c>
      <c r="AC61" s="17" t="str">
        <f>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18"/>
      <c r="AE61" s="19"/>
      <c r="AF61" s="21"/>
      <c r="AG61" s="24"/>
      <c r="AH61" s="24"/>
      <c r="AI61" s="19"/>
      <c r="AJ61" s="2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row>
    <row r="62" spans="1:68" ht="151.5" customHeight="1" x14ac:dyDescent="0.3">
      <c r="A62" s="81"/>
      <c r="B62" s="84"/>
      <c r="C62" s="84"/>
      <c r="D62" s="84"/>
      <c r="E62" s="87"/>
      <c r="F62" s="84"/>
      <c r="G62" s="90"/>
      <c r="H62" s="93"/>
      <c r="I62" s="78"/>
      <c r="J62" s="96"/>
      <c r="K62" s="78">
        <f ca="1">IF(NOT(ISERROR(MATCH(J62,_xlfn.ANCHORARRAY(E73),0))),I75&amp;"Por favor no seleccionar los criterios de impacto",J62)</f>
        <v>0</v>
      </c>
      <c r="L62" s="93"/>
      <c r="M62" s="78"/>
      <c r="N62" s="75"/>
      <c r="O62" s="9">
        <v>5</v>
      </c>
      <c r="P62" s="10"/>
      <c r="Q62" s="11" t="str">
        <f t="shared" si="65"/>
        <v/>
      </c>
      <c r="R62" s="12"/>
      <c r="S62" s="12"/>
      <c r="T62" s="13" t="str">
        <f t="shared" si="62"/>
        <v/>
      </c>
      <c r="U62" s="12"/>
      <c r="V62" s="12"/>
      <c r="W62" s="12"/>
      <c r="X62" s="14" t="str">
        <f t="shared" si="66"/>
        <v/>
      </c>
      <c r="Y62" s="15" t="str">
        <f t="shared" si="1"/>
        <v/>
      </c>
      <c r="Z62" s="16" t="str">
        <f t="shared" si="63"/>
        <v/>
      </c>
      <c r="AA62" s="15" t="str">
        <f t="shared" si="3"/>
        <v/>
      </c>
      <c r="AB62" s="16" t="str">
        <f t="shared" si="67"/>
        <v/>
      </c>
      <c r="AC62" s="17" t="str">
        <f t="shared" ref="AC62:AC63" si="68">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18"/>
      <c r="AE62" s="19"/>
      <c r="AF62" s="21"/>
      <c r="AG62" s="24"/>
      <c r="AH62" s="24"/>
      <c r="AI62" s="19"/>
      <c r="AJ62" s="2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row>
    <row r="63" spans="1:68" ht="151.5" customHeight="1" x14ac:dyDescent="0.3">
      <c r="A63" s="82"/>
      <c r="B63" s="85"/>
      <c r="C63" s="85"/>
      <c r="D63" s="85"/>
      <c r="E63" s="88"/>
      <c r="F63" s="85"/>
      <c r="G63" s="91"/>
      <c r="H63" s="94"/>
      <c r="I63" s="79"/>
      <c r="J63" s="97"/>
      <c r="K63" s="79">
        <f ca="1">IF(NOT(ISERROR(MATCH(J63,_xlfn.ANCHORARRAY(E74),0))),I76&amp;"Por favor no seleccionar los criterios de impacto",J63)</f>
        <v>0</v>
      </c>
      <c r="L63" s="94"/>
      <c r="M63" s="79"/>
      <c r="N63" s="76"/>
      <c r="O63" s="9">
        <v>6</v>
      </c>
      <c r="P63" s="10"/>
      <c r="Q63" s="11" t="str">
        <f t="shared" si="65"/>
        <v/>
      </c>
      <c r="R63" s="12"/>
      <c r="S63" s="12"/>
      <c r="T63" s="13" t="str">
        <f t="shared" si="62"/>
        <v/>
      </c>
      <c r="U63" s="12"/>
      <c r="V63" s="12"/>
      <c r="W63" s="12"/>
      <c r="X63" s="14" t="str">
        <f t="shared" si="66"/>
        <v/>
      </c>
      <c r="Y63" s="15" t="str">
        <f t="shared" si="1"/>
        <v/>
      </c>
      <c r="Z63" s="16" t="str">
        <f t="shared" si="63"/>
        <v/>
      </c>
      <c r="AA63" s="15" t="str">
        <f t="shared" si="3"/>
        <v/>
      </c>
      <c r="AB63" s="16" t="str">
        <f t="shared" si="67"/>
        <v/>
      </c>
      <c r="AC63" s="17" t="str">
        <f t="shared" si="68"/>
        <v/>
      </c>
      <c r="AD63" s="18"/>
      <c r="AE63" s="19"/>
      <c r="AF63" s="21"/>
      <c r="AG63" s="24"/>
      <c r="AH63" s="24"/>
      <c r="AI63" s="19"/>
      <c r="AJ63" s="2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row>
    <row r="64" spans="1:68" ht="151.5" customHeight="1" x14ac:dyDescent="0.3">
      <c r="A64" s="80">
        <v>10</v>
      </c>
      <c r="B64" s="83"/>
      <c r="C64" s="83"/>
      <c r="D64" s="83"/>
      <c r="E64" s="86"/>
      <c r="F64" s="83"/>
      <c r="G64" s="89"/>
      <c r="H64" s="92" t="str">
        <f>IF(G64&lt;=0,"",IF(G64&lt;=2,"Muy Baja",IF(G64&lt;=24,"Baja",IF(G64&lt;=500,"Media",IF(G64&lt;=5000,"Alta","Muy Alta")))))</f>
        <v/>
      </c>
      <c r="I64" s="77" t="str">
        <f>IF(H64="","",IF(H64="Muy Baja",0.2,IF(H64="Baja",0.4,IF(H64="Media",0.6,IF(H64="Alta",0.8,IF(H64="Muy Alta",1,))))))</f>
        <v/>
      </c>
      <c r="J64" s="95"/>
      <c r="K64" s="77">
        <f>IF(NOT(ISERROR(MATCH(J64,'[17]Tabla Impacto'!$B$221:$B$223,0))),'[17]Tabla Impacto'!$F$223&amp;"Por favor no seleccionar los criterios de impacto(Afectación Económica o presupuestal y Pérdida Reputacional)",J64)</f>
        <v>0</v>
      </c>
      <c r="L64" s="92" t="str">
        <f>IF(OR(K64='[17]Tabla Impacto'!$C$11,K64='[17]Tabla Impacto'!$D$11),"Leve",IF(OR(K64='[17]Tabla Impacto'!$C$12,K64='[17]Tabla Impacto'!$D$12),"Menor",IF(OR(K64='[17]Tabla Impacto'!$C$13,K64='[17]Tabla Impacto'!$D$13),"Moderado",IF(OR(K64='[17]Tabla Impacto'!$C$14,K64='[17]Tabla Impacto'!$D$14),"Mayor",IF(OR(K64='[17]Tabla Impacto'!$C$15,K64='[17]Tabla Impacto'!$D$15),"Catastrófico","")))))</f>
        <v/>
      </c>
      <c r="M64" s="77" t="str">
        <f>IF(L64="","",IF(L64="Leve",0.2,IF(L64="Menor",0.4,IF(L64="Moderado",0.6,IF(L64="Mayor",0.8,IF(L64="Catastrófico",1,))))))</f>
        <v/>
      </c>
      <c r="N64" s="74" t="str">
        <f>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9">
        <v>1</v>
      </c>
      <c r="P64" s="10"/>
      <c r="Q64" s="11" t="str">
        <f>IF(OR(R64="Preventivo",R64="Detectivo"),"Probabilidad",IF(R64="Correctivo","Impacto",""))</f>
        <v/>
      </c>
      <c r="R64" s="12"/>
      <c r="S64" s="12"/>
      <c r="T64" s="13" t="str">
        <f>IF(AND(R64="Preventivo",S64="Automático"),"50%",IF(AND(R64="Preventivo",S64="Manual"),"40%",IF(AND(R64="Detectivo",S64="Automático"),"40%",IF(AND(R64="Detectivo",S64="Manual"),"30%",IF(AND(R64="Correctivo",S64="Automático"),"35%",IF(AND(R64="Correctivo",S64="Manual"),"25%",""))))))</f>
        <v/>
      </c>
      <c r="U64" s="12"/>
      <c r="V64" s="12"/>
      <c r="W64" s="12"/>
      <c r="X64" s="14" t="str">
        <f>IFERROR(IF(Q64="Probabilidad",(I64-(+I64*T64)),IF(Q64="Impacto",I64,"")),"")</f>
        <v/>
      </c>
      <c r="Y64" s="15" t="str">
        <f>IFERROR(IF(X64="","",IF(X64&lt;=0.2,"Muy Baja",IF(X64&lt;=0.4,"Baja",IF(X64&lt;=0.6,"Media",IF(X64&lt;=0.8,"Alta","Muy Alta"))))),"")</f>
        <v/>
      </c>
      <c r="Z64" s="16" t="str">
        <f>+X64</f>
        <v/>
      </c>
      <c r="AA64" s="15" t="str">
        <f>IFERROR(IF(AB64="","",IF(AB64&lt;=0.2,"Leve",IF(AB64&lt;=0.4,"Menor",IF(AB64&lt;=0.6,"Moderado",IF(AB64&lt;=0.8,"Mayor","Catastrófico"))))),"")</f>
        <v/>
      </c>
      <c r="AB64" s="16" t="str">
        <f>IFERROR(IF(Q64="Impacto",(M64-(+M64*T64)),IF(Q64="Probabilidad",M64,"")),"")</f>
        <v/>
      </c>
      <c r="AC64" s="17"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18"/>
      <c r="AE64" s="19"/>
      <c r="AF64" s="21"/>
      <c r="AG64" s="24"/>
      <c r="AH64" s="24"/>
      <c r="AI64" s="19"/>
      <c r="AJ64" s="2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row>
    <row r="65" spans="1:36" ht="151.5" customHeight="1" x14ac:dyDescent="0.3">
      <c r="A65" s="81"/>
      <c r="B65" s="84"/>
      <c r="C65" s="84"/>
      <c r="D65" s="84"/>
      <c r="E65" s="87"/>
      <c r="F65" s="84"/>
      <c r="G65" s="90"/>
      <c r="H65" s="93"/>
      <c r="I65" s="78"/>
      <c r="J65" s="96"/>
      <c r="K65" s="78">
        <f ca="1">IF(NOT(ISERROR(MATCH(J65,_xlfn.ANCHORARRAY(E76),0))),I78&amp;"Por favor no seleccionar los criterios de impacto",J65)</f>
        <v>0</v>
      </c>
      <c r="L65" s="93"/>
      <c r="M65" s="78"/>
      <c r="N65" s="75"/>
      <c r="O65" s="9">
        <v>2</v>
      </c>
      <c r="P65" s="10"/>
      <c r="Q65" s="11" t="str">
        <f>IF(OR(R65="Preventivo",R65="Detectivo"),"Probabilidad",IF(R65="Correctivo","Impacto",""))</f>
        <v/>
      </c>
      <c r="R65" s="12"/>
      <c r="S65" s="12"/>
      <c r="T65" s="13" t="str">
        <f t="shared" ref="T65:T69" si="69">IF(AND(R65="Preventivo",S65="Automático"),"50%",IF(AND(R65="Preventivo",S65="Manual"),"40%",IF(AND(R65="Detectivo",S65="Automático"),"40%",IF(AND(R65="Detectivo",S65="Manual"),"30%",IF(AND(R65="Correctivo",S65="Automático"),"35%",IF(AND(R65="Correctivo",S65="Manual"),"25%",""))))))</f>
        <v/>
      </c>
      <c r="U65" s="12"/>
      <c r="V65" s="12"/>
      <c r="W65" s="12"/>
      <c r="X65" s="14" t="str">
        <f>IFERROR(IF(AND(Q64="Probabilidad",Q65="Probabilidad"),(Z64-(+Z64*T65)),IF(Q65="Probabilidad",(I64-(+I64*T65)),IF(Q65="Impacto",Z64,""))),"")</f>
        <v/>
      </c>
      <c r="Y65" s="15" t="str">
        <f t="shared" si="1"/>
        <v/>
      </c>
      <c r="Z65" s="16" t="str">
        <f t="shared" ref="Z65:Z69" si="70">+X65</f>
        <v/>
      </c>
      <c r="AA65" s="15" t="str">
        <f t="shared" si="3"/>
        <v/>
      </c>
      <c r="AB65" s="16" t="str">
        <f>IFERROR(IF(AND(Q64="Impacto",Q65="Impacto"),(AB58-(+AB58*T65)),IF(Q65="Impacto",($M$64-(+$M$64*T65)),IF(Q65="Probabilidad",AB58,""))),"")</f>
        <v/>
      </c>
      <c r="AC65" s="17" t="str">
        <f t="shared" ref="AC65:AC66" si="71">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18"/>
      <c r="AE65" s="19"/>
      <c r="AF65" s="21"/>
      <c r="AG65" s="24"/>
      <c r="AH65" s="24"/>
      <c r="AI65" s="19"/>
      <c r="AJ65" s="21"/>
    </row>
    <row r="66" spans="1:36" ht="151.5" customHeight="1" x14ac:dyDescent="0.3">
      <c r="A66" s="81"/>
      <c r="B66" s="84"/>
      <c r="C66" s="84"/>
      <c r="D66" s="84"/>
      <c r="E66" s="87"/>
      <c r="F66" s="84"/>
      <c r="G66" s="90"/>
      <c r="H66" s="93"/>
      <c r="I66" s="78"/>
      <c r="J66" s="96"/>
      <c r="K66" s="78">
        <f ca="1">IF(NOT(ISERROR(MATCH(J66,_xlfn.ANCHORARRAY(E77),0))),I79&amp;"Por favor no seleccionar los criterios de impacto",J66)</f>
        <v>0</v>
      </c>
      <c r="L66" s="93"/>
      <c r="M66" s="78"/>
      <c r="N66" s="75"/>
      <c r="O66" s="9">
        <v>3</v>
      </c>
      <c r="P66" s="25"/>
      <c r="Q66" s="11" t="str">
        <f>IF(OR(R66="Preventivo",R66="Detectivo"),"Probabilidad",IF(R66="Correctivo","Impacto",""))</f>
        <v/>
      </c>
      <c r="R66" s="12"/>
      <c r="S66" s="12"/>
      <c r="T66" s="13" t="str">
        <f t="shared" si="69"/>
        <v/>
      </c>
      <c r="U66" s="12"/>
      <c r="V66" s="12"/>
      <c r="W66" s="12"/>
      <c r="X66" s="14" t="str">
        <f>IFERROR(IF(AND(Q65="Probabilidad",Q66="Probabilidad"),(Z65-(+Z65*T66)),IF(AND(Q65="Impacto",Q66="Probabilidad"),(Z64-(+Z64*T66)),IF(Q66="Impacto",Z65,""))),"")</f>
        <v/>
      </c>
      <c r="Y66" s="15" t="str">
        <f t="shared" si="1"/>
        <v/>
      </c>
      <c r="Z66" s="16" t="str">
        <f t="shared" si="70"/>
        <v/>
      </c>
      <c r="AA66" s="15" t="str">
        <f t="shared" si="3"/>
        <v/>
      </c>
      <c r="AB66" s="16" t="str">
        <f>IFERROR(IF(AND(Q65="Impacto",Q66="Impacto"),(AB65-(+AB65*T66)),IF(AND(Q65="Probabilidad",Q66="Impacto"),(AB64-(+AB64*T66)),IF(Q66="Probabilidad",AB65,""))),"")</f>
        <v/>
      </c>
      <c r="AC66" s="17" t="str">
        <f t="shared" si="71"/>
        <v/>
      </c>
      <c r="AD66" s="18"/>
      <c r="AE66" s="19"/>
      <c r="AF66" s="21"/>
      <c r="AG66" s="24"/>
      <c r="AH66" s="24"/>
      <c r="AI66" s="19"/>
      <c r="AJ66" s="21"/>
    </row>
    <row r="67" spans="1:36" ht="151.5" customHeight="1" x14ac:dyDescent="0.3">
      <c r="A67" s="81"/>
      <c r="B67" s="84"/>
      <c r="C67" s="84"/>
      <c r="D67" s="84"/>
      <c r="E67" s="87"/>
      <c r="F67" s="84"/>
      <c r="G67" s="90"/>
      <c r="H67" s="93"/>
      <c r="I67" s="78"/>
      <c r="J67" s="96"/>
      <c r="K67" s="78">
        <f ca="1">IF(NOT(ISERROR(MATCH(J67,_xlfn.ANCHORARRAY(E78),0))),I80&amp;"Por favor no seleccionar los criterios de impacto",J67)</f>
        <v>0</v>
      </c>
      <c r="L67" s="93"/>
      <c r="M67" s="78"/>
      <c r="N67" s="75"/>
      <c r="O67" s="9">
        <v>4</v>
      </c>
      <c r="P67" s="10"/>
      <c r="Q67" s="11" t="str">
        <f t="shared" ref="Q67:Q69" si="72">IF(OR(R67="Preventivo",R67="Detectivo"),"Probabilidad",IF(R67="Correctivo","Impacto",""))</f>
        <v/>
      </c>
      <c r="R67" s="12"/>
      <c r="S67" s="12"/>
      <c r="T67" s="13" t="str">
        <f t="shared" si="69"/>
        <v/>
      </c>
      <c r="U67" s="12"/>
      <c r="V67" s="12"/>
      <c r="W67" s="12"/>
      <c r="X67" s="14" t="str">
        <f t="shared" ref="X67:X69" si="73">IFERROR(IF(AND(Q66="Probabilidad",Q67="Probabilidad"),(Z66-(+Z66*T67)),IF(AND(Q66="Impacto",Q67="Probabilidad"),(Z65-(+Z65*T67)),IF(Q67="Impacto",Z66,""))),"")</f>
        <v/>
      </c>
      <c r="Y67" s="15" t="str">
        <f t="shared" si="1"/>
        <v/>
      </c>
      <c r="Z67" s="16" t="str">
        <f t="shared" si="70"/>
        <v/>
      </c>
      <c r="AA67" s="15" t="str">
        <f t="shared" si="3"/>
        <v/>
      </c>
      <c r="AB67" s="16" t="str">
        <f t="shared" ref="AB67:AB69" si="74">IFERROR(IF(AND(Q66="Impacto",Q67="Impacto"),(AB66-(+AB66*T67)),IF(AND(Q66="Probabilidad",Q67="Impacto"),(AB65-(+AB65*T67)),IF(Q67="Probabilidad",AB66,""))),"")</f>
        <v/>
      </c>
      <c r="AC67" s="17" t="str">
        <f>IFERROR(IF(OR(AND(Y67="Muy Baja",AA67="Leve"),AND(Y67="Muy Baja",AA67="Menor"),AND(Y67="Baja",AA67="Leve")),"Bajo",IF(OR(AND(Y67="Muy baja",AA67="Moderado"),AND(Y67="Baja",AA67="Menor"),AND(Y67="Baja",AA67="Moderado"),AND(Y67="Media",AA67="Leve"),AND(Y67="Media",AA67="Menor"),AND(Y67="Media",AA67="Moderado"),AND(Y67="Alta",AA67="Leve"),AND(Y67="Alta",AA67="Menor")),"Moderado",IF(OR(AND(Y67="Muy Baja",AA67="Mayor"),AND(Y67="Baja",AA67="Mayor"),AND(Y67="Media",AA67="Mayor"),AND(Y67="Alta",AA67="Moderado"),AND(Y67="Alta",AA67="Mayor"),AND(Y67="Muy Alta",AA67="Leve"),AND(Y67="Muy Alta",AA67="Menor"),AND(Y67="Muy Alta",AA67="Moderado"),AND(Y67="Muy Alta",AA67="Mayor")),"Alto",IF(OR(AND(Y67="Muy Baja",AA67="Catastrófico"),AND(Y67="Baja",AA67="Catastrófico"),AND(Y67="Media",AA67="Catastrófico"),AND(Y67="Alta",AA67="Catastrófico"),AND(Y67="Muy Alta",AA67="Catastrófico")),"Extremo","")))),"")</f>
        <v/>
      </c>
      <c r="AD67" s="18"/>
      <c r="AE67" s="19"/>
      <c r="AF67" s="21"/>
      <c r="AG67" s="24"/>
      <c r="AH67" s="24"/>
      <c r="AI67" s="19"/>
      <c r="AJ67" s="21"/>
    </row>
    <row r="68" spans="1:36" ht="151.5" customHeight="1" x14ac:dyDescent="0.3">
      <c r="A68" s="81"/>
      <c r="B68" s="84"/>
      <c r="C68" s="84"/>
      <c r="D68" s="84"/>
      <c r="E68" s="87"/>
      <c r="F68" s="84"/>
      <c r="G68" s="90"/>
      <c r="H68" s="93"/>
      <c r="I68" s="78"/>
      <c r="J68" s="96"/>
      <c r="K68" s="78">
        <f ca="1">IF(NOT(ISERROR(MATCH(J68,_xlfn.ANCHORARRAY(E79),0))),I81&amp;"Por favor no seleccionar los criterios de impacto",J68)</f>
        <v>0</v>
      </c>
      <c r="L68" s="93"/>
      <c r="M68" s="78"/>
      <c r="N68" s="75"/>
      <c r="O68" s="9">
        <v>5</v>
      </c>
      <c r="P68" s="10"/>
      <c r="Q68" s="11" t="str">
        <f t="shared" si="72"/>
        <v/>
      </c>
      <c r="R68" s="12"/>
      <c r="S68" s="12"/>
      <c r="T68" s="13" t="str">
        <f t="shared" si="69"/>
        <v/>
      </c>
      <c r="U68" s="12"/>
      <c r="V68" s="12"/>
      <c r="W68" s="12"/>
      <c r="X68" s="14" t="str">
        <f t="shared" si="73"/>
        <v/>
      </c>
      <c r="Y68" s="15" t="str">
        <f t="shared" si="1"/>
        <v/>
      </c>
      <c r="Z68" s="16" t="str">
        <f t="shared" si="70"/>
        <v/>
      </c>
      <c r="AA68" s="15" t="str">
        <f t="shared" si="3"/>
        <v/>
      </c>
      <c r="AB68" s="16" t="str">
        <f t="shared" si="74"/>
        <v/>
      </c>
      <c r="AC68" s="17" t="str">
        <f t="shared" ref="AC68:AC69" si="75">IFERROR(IF(OR(AND(Y68="Muy Baja",AA68="Leve"),AND(Y68="Muy Baja",AA68="Menor"),AND(Y68="Baja",AA68="Leve")),"Bajo",IF(OR(AND(Y68="Muy baja",AA68="Moderado"),AND(Y68="Baja",AA68="Menor"),AND(Y68="Baja",AA68="Moderado"),AND(Y68="Media",AA68="Leve"),AND(Y68="Media",AA68="Menor"),AND(Y68="Media",AA68="Moderado"),AND(Y68="Alta",AA68="Leve"),AND(Y68="Alta",AA68="Menor")),"Moderado",IF(OR(AND(Y68="Muy Baja",AA68="Mayor"),AND(Y68="Baja",AA68="Mayor"),AND(Y68="Media",AA68="Mayor"),AND(Y68="Alta",AA68="Moderado"),AND(Y68="Alta",AA68="Mayor"),AND(Y68="Muy Alta",AA68="Leve"),AND(Y68="Muy Alta",AA68="Menor"),AND(Y68="Muy Alta",AA68="Moderado"),AND(Y68="Muy Alta",AA68="Mayor")),"Alto",IF(OR(AND(Y68="Muy Baja",AA68="Catastrófico"),AND(Y68="Baja",AA68="Catastrófico"),AND(Y68="Media",AA68="Catastrófico"),AND(Y68="Alta",AA68="Catastrófico"),AND(Y68="Muy Alta",AA68="Catastrófico")),"Extremo","")))),"")</f>
        <v/>
      </c>
      <c r="AD68" s="18"/>
      <c r="AE68" s="19"/>
      <c r="AF68" s="21"/>
      <c r="AG68" s="24"/>
      <c r="AH68" s="24"/>
      <c r="AI68" s="19"/>
      <c r="AJ68" s="21"/>
    </row>
    <row r="69" spans="1:36" ht="151.5" customHeight="1" x14ac:dyDescent="0.3">
      <c r="A69" s="82"/>
      <c r="B69" s="85"/>
      <c r="C69" s="85"/>
      <c r="D69" s="85"/>
      <c r="E69" s="88"/>
      <c r="F69" s="85"/>
      <c r="G69" s="91"/>
      <c r="H69" s="94"/>
      <c r="I69" s="79"/>
      <c r="J69" s="97"/>
      <c r="K69" s="79">
        <f ca="1">IF(NOT(ISERROR(MATCH(J69,_xlfn.ANCHORARRAY(E80),0))),I82&amp;"Por favor no seleccionar los criterios de impacto",J69)</f>
        <v>0</v>
      </c>
      <c r="L69" s="94"/>
      <c r="M69" s="79"/>
      <c r="N69" s="76"/>
      <c r="O69" s="9">
        <v>6</v>
      </c>
      <c r="P69" s="10"/>
      <c r="Q69" s="11" t="str">
        <f t="shared" si="72"/>
        <v/>
      </c>
      <c r="R69" s="12"/>
      <c r="S69" s="12"/>
      <c r="T69" s="13" t="str">
        <f t="shared" si="69"/>
        <v/>
      </c>
      <c r="U69" s="12"/>
      <c r="V69" s="12"/>
      <c r="W69" s="12"/>
      <c r="X69" s="14" t="str">
        <f t="shared" si="73"/>
        <v/>
      </c>
      <c r="Y69" s="15" t="str">
        <f t="shared" si="1"/>
        <v/>
      </c>
      <c r="Z69" s="16" t="str">
        <f t="shared" si="70"/>
        <v/>
      </c>
      <c r="AA69" s="15" t="str">
        <f t="shared" si="3"/>
        <v/>
      </c>
      <c r="AB69" s="16" t="str">
        <f t="shared" si="74"/>
        <v/>
      </c>
      <c r="AC69" s="17" t="str">
        <f t="shared" si="75"/>
        <v/>
      </c>
      <c r="AD69" s="18"/>
      <c r="AE69" s="19"/>
      <c r="AF69" s="21"/>
      <c r="AG69" s="24"/>
      <c r="AH69" s="24"/>
      <c r="AI69" s="19"/>
      <c r="AJ69" s="21"/>
    </row>
    <row r="70" spans="1:36" ht="49.5" customHeight="1" x14ac:dyDescent="0.3">
      <c r="A70" s="9"/>
      <c r="B70" s="98" t="s">
        <v>74</v>
      </c>
      <c r="C70" s="99"/>
      <c r="D70" s="99"/>
      <c r="E70" s="99"/>
      <c r="F70" s="99"/>
      <c r="G70" s="99"/>
      <c r="H70" s="99"/>
      <c r="I70" s="99"/>
      <c r="J70" s="99"/>
      <c r="K70" s="99"/>
      <c r="L70" s="99"/>
      <c r="M70" s="99"/>
      <c r="N70" s="99"/>
      <c r="O70" s="99"/>
      <c r="P70" s="99"/>
      <c r="Q70" s="99"/>
      <c r="R70" s="99"/>
      <c r="S70" s="99"/>
      <c r="T70" s="99"/>
      <c r="U70" s="99"/>
      <c r="V70" s="99"/>
      <c r="W70" s="99"/>
      <c r="X70" s="99"/>
      <c r="Y70" s="99"/>
      <c r="Z70" s="99"/>
      <c r="AA70" s="99"/>
      <c r="AB70" s="99"/>
      <c r="AC70" s="99"/>
      <c r="AD70" s="99"/>
      <c r="AE70" s="99"/>
      <c r="AF70" s="99"/>
      <c r="AG70" s="99"/>
      <c r="AH70" s="99"/>
      <c r="AI70" s="99"/>
      <c r="AJ70" s="100"/>
    </row>
    <row r="72" spans="1:36" x14ac:dyDescent="0.3">
      <c r="A72" s="2"/>
      <c r="B72" s="28" t="s">
        <v>75</v>
      </c>
      <c r="C72" s="2"/>
      <c r="D72" s="2"/>
      <c r="F72" s="2"/>
    </row>
  </sheetData>
  <sheetProtection algorithmName="SHA-512" hashValue="sVoqu7kJshpFydYKkkW8R62PwbHkQ9zgyUzrQTDSexXBIdbfmbh3HSh+Gofw37b3YGg2PRU2wgjt3LhxsWd93g==" saltValue="gArFcdkKpQaxc61f24i61A==" spinCount="100000" sheet="1" objects="1" scenarios="1"/>
  <dataConsolidate/>
  <mergeCells count="185">
    <mergeCell ref="B70:AJ70"/>
    <mergeCell ref="I64:I69"/>
    <mergeCell ref="J64:J69"/>
    <mergeCell ref="K64:K69"/>
    <mergeCell ref="L64:L69"/>
    <mergeCell ref="M64:M69"/>
    <mergeCell ref="N64:N69"/>
    <mergeCell ref="M58:M63"/>
    <mergeCell ref="N58:N63"/>
    <mergeCell ref="I58:I63"/>
    <mergeCell ref="J58:J63"/>
    <mergeCell ref="K58:K63"/>
    <mergeCell ref="L58:L63"/>
    <mergeCell ref="A64:A69"/>
    <mergeCell ref="B64:B69"/>
    <mergeCell ref="C64:C69"/>
    <mergeCell ref="D64:D69"/>
    <mergeCell ref="E64:E69"/>
    <mergeCell ref="F64:F69"/>
    <mergeCell ref="G64:G69"/>
    <mergeCell ref="H64:H69"/>
    <mergeCell ref="G58:G63"/>
    <mergeCell ref="H58:H63"/>
    <mergeCell ref="A58:A63"/>
    <mergeCell ref="B58:B63"/>
    <mergeCell ref="C58:C63"/>
    <mergeCell ref="D58:D63"/>
    <mergeCell ref="E58:E63"/>
    <mergeCell ref="F58:F63"/>
    <mergeCell ref="I52:I57"/>
    <mergeCell ref="J52:J57"/>
    <mergeCell ref="K52:K57"/>
    <mergeCell ref="L52:L57"/>
    <mergeCell ref="M52:M57"/>
    <mergeCell ref="N52:N57"/>
    <mergeCell ref="M46:M51"/>
    <mergeCell ref="N46:N51"/>
    <mergeCell ref="A52:A57"/>
    <mergeCell ref="B52:B57"/>
    <mergeCell ref="C52:C57"/>
    <mergeCell ref="D52:D57"/>
    <mergeCell ref="E52:E57"/>
    <mergeCell ref="F52:F57"/>
    <mergeCell ref="G52:G57"/>
    <mergeCell ref="H52:H57"/>
    <mergeCell ref="G46:G51"/>
    <mergeCell ref="H46:H51"/>
    <mergeCell ref="I46:I51"/>
    <mergeCell ref="J46:J51"/>
    <mergeCell ref="K46:K51"/>
    <mergeCell ref="L46:L51"/>
    <mergeCell ref="A46:A51"/>
    <mergeCell ref="B46:B51"/>
    <mergeCell ref="C46:C51"/>
    <mergeCell ref="D46:D51"/>
    <mergeCell ref="E46:E51"/>
    <mergeCell ref="F46:F51"/>
    <mergeCell ref="I40:I45"/>
    <mergeCell ref="J40:J45"/>
    <mergeCell ref="K40:K45"/>
    <mergeCell ref="L40:L45"/>
    <mergeCell ref="M40:M45"/>
    <mergeCell ref="N40:N45"/>
    <mergeCell ref="M34:M39"/>
    <mergeCell ref="N34:N39"/>
    <mergeCell ref="A40:A45"/>
    <mergeCell ref="B40:B45"/>
    <mergeCell ref="C40:C45"/>
    <mergeCell ref="D40:D45"/>
    <mergeCell ref="E40:E45"/>
    <mergeCell ref="F40:F45"/>
    <mergeCell ref="G40:G45"/>
    <mergeCell ref="H40:H45"/>
    <mergeCell ref="G34:G39"/>
    <mergeCell ref="H34:H39"/>
    <mergeCell ref="I34:I39"/>
    <mergeCell ref="J34:J39"/>
    <mergeCell ref="K34:K39"/>
    <mergeCell ref="L34:L39"/>
    <mergeCell ref="A34:A39"/>
    <mergeCell ref="B34:B39"/>
    <mergeCell ref="C34:C39"/>
    <mergeCell ref="D34:D39"/>
    <mergeCell ref="E34:E39"/>
    <mergeCell ref="F34:F39"/>
    <mergeCell ref="I28:I33"/>
    <mergeCell ref="J28:J33"/>
    <mergeCell ref="K28:K33"/>
    <mergeCell ref="L28:L33"/>
    <mergeCell ref="M28:M33"/>
    <mergeCell ref="N28:N33"/>
    <mergeCell ref="M22:M27"/>
    <mergeCell ref="N22:N27"/>
    <mergeCell ref="A28:A33"/>
    <mergeCell ref="B28:B33"/>
    <mergeCell ref="C28:C33"/>
    <mergeCell ref="D28:D33"/>
    <mergeCell ref="E28:E33"/>
    <mergeCell ref="F28:F33"/>
    <mergeCell ref="G28:G33"/>
    <mergeCell ref="H28:H33"/>
    <mergeCell ref="G22:G27"/>
    <mergeCell ref="H22:H27"/>
    <mergeCell ref="I22:I27"/>
    <mergeCell ref="J22:J27"/>
    <mergeCell ref="K22:K27"/>
    <mergeCell ref="L22:L27"/>
    <mergeCell ref="A22:A27"/>
    <mergeCell ref="B22:B27"/>
    <mergeCell ref="C22:C27"/>
    <mergeCell ref="D22:D27"/>
    <mergeCell ref="E22:E27"/>
    <mergeCell ref="F22:F27"/>
    <mergeCell ref="I16:I21"/>
    <mergeCell ref="J16:J21"/>
    <mergeCell ref="K16:K21"/>
    <mergeCell ref="L16:L21"/>
    <mergeCell ref="M16:M21"/>
    <mergeCell ref="M10:M15"/>
    <mergeCell ref="N10:N15"/>
    <mergeCell ref="A16:A21"/>
    <mergeCell ref="B16:B21"/>
    <mergeCell ref="C16:C21"/>
    <mergeCell ref="D16:D21"/>
    <mergeCell ref="E16:E21"/>
    <mergeCell ref="F16:F21"/>
    <mergeCell ref="G16:G21"/>
    <mergeCell ref="H16:H21"/>
    <mergeCell ref="G10:G15"/>
    <mergeCell ref="H10:H15"/>
    <mergeCell ref="I10:I15"/>
    <mergeCell ref="J10:J15"/>
    <mergeCell ref="K10:K15"/>
    <mergeCell ref="L10:L15"/>
    <mergeCell ref="A10:A15"/>
    <mergeCell ref="B10:B15"/>
    <mergeCell ref="C10:C15"/>
    <mergeCell ref="D10:D15"/>
    <mergeCell ref="E10:E15"/>
    <mergeCell ref="F10:F15"/>
    <mergeCell ref="AB8:AB9"/>
    <mergeCell ref="AC8:AC9"/>
    <mergeCell ref="P8:P9"/>
    <mergeCell ref="Q8:Q9"/>
    <mergeCell ref="R8:W8"/>
    <mergeCell ref="X8:X9"/>
    <mergeCell ref="Y8:Y9"/>
    <mergeCell ref="Z8:Z9"/>
    <mergeCell ref="N16:N21"/>
    <mergeCell ref="J8:J9"/>
    <mergeCell ref="K8:K9"/>
    <mergeCell ref="L8:L9"/>
    <mergeCell ref="M8:M9"/>
    <mergeCell ref="N8:N9"/>
    <mergeCell ref="O8:O9"/>
    <mergeCell ref="AE7:AJ7"/>
    <mergeCell ref="A8:A9"/>
    <mergeCell ref="B8:B9"/>
    <mergeCell ref="C8:C9"/>
    <mergeCell ref="D8:D9"/>
    <mergeCell ref="E8:E9"/>
    <mergeCell ref="F8:F9"/>
    <mergeCell ref="G8:G9"/>
    <mergeCell ref="H8:H9"/>
    <mergeCell ref="I8:I9"/>
    <mergeCell ref="AG8:AG9"/>
    <mergeCell ref="AH8:AH9"/>
    <mergeCell ref="AI8:AI9"/>
    <mergeCell ref="AJ8:AJ9"/>
    <mergeCell ref="AD8:AD9"/>
    <mergeCell ref="AE8:AE9"/>
    <mergeCell ref="AF8:AF9"/>
    <mergeCell ref="AA8:AA9"/>
    <mergeCell ref="A6:B6"/>
    <mergeCell ref="C6:N6"/>
    <mergeCell ref="A7:G7"/>
    <mergeCell ref="H7:N7"/>
    <mergeCell ref="O7:W7"/>
    <mergeCell ref="X7:AD7"/>
    <mergeCell ref="A1:AJ2"/>
    <mergeCell ref="A4:B4"/>
    <mergeCell ref="C4:N4"/>
    <mergeCell ref="O4:Q4"/>
    <mergeCell ref="A5:B5"/>
    <mergeCell ref="C5:N5"/>
  </mergeCells>
  <conditionalFormatting sqref="H10 H16">
    <cfRule type="cellIs" dxfId="461" priority="227" operator="equal">
      <formula>"Muy Alta"</formula>
    </cfRule>
    <cfRule type="cellIs" dxfId="460" priority="228" operator="equal">
      <formula>"Alta"</formula>
    </cfRule>
    <cfRule type="cellIs" dxfId="459" priority="229" operator="equal">
      <formula>"Media"</formula>
    </cfRule>
    <cfRule type="cellIs" dxfId="458" priority="230" operator="equal">
      <formula>"Baja"</formula>
    </cfRule>
    <cfRule type="cellIs" dxfId="457" priority="231" operator="equal">
      <formula>"Muy Baja"</formula>
    </cfRule>
  </conditionalFormatting>
  <conditionalFormatting sqref="L10 L16 L22 L28 L34 L40 L46 L52 L58 L64">
    <cfRule type="cellIs" dxfId="456" priority="222" operator="equal">
      <formula>"Catastrófico"</formula>
    </cfRule>
    <cfRule type="cellIs" dxfId="455" priority="223" operator="equal">
      <formula>"Mayor"</formula>
    </cfRule>
    <cfRule type="cellIs" dxfId="454" priority="224" operator="equal">
      <formula>"Moderado"</formula>
    </cfRule>
    <cfRule type="cellIs" dxfId="453" priority="225" operator="equal">
      <formula>"Menor"</formula>
    </cfRule>
    <cfRule type="cellIs" dxfId="452" priority="226" operator="equal">
      <formula>"Leve"</formula>
    </cfRule>
  </conditionalFormatting>
  <conditionalFormatting sqref="N10">
    <cfRule type="cellIs" dxfId="451" priority="218" operator="equal">
      <formula>"Extremo"</formula>
    </cfRule>
    <cfRule type="cellIs" dxfId="450" priority="219" operator="equal">
      <formula>"Alto"</formula>
    </cfRule>
    <cfRule type="cellIs" dxfId="449" priority="220" operator="equal">
      <formula>"Moderado"</formula>
    </cfRule>
    <cfRule type="cellIs" dxfId="448" priority="221" operator="equal">
      <formula>"Bajo"</formula>
    </cfRule>
  </conditionalFormatting>
  <conditionalFormatting sqref="Y10:Y15">
    <cfRule type="cellIs" dxfId="447" priority="213" operator="equal">
      <formula>"Muy Alta"</formula>
    </cfRule>
    <cfRule type="cellIs" dxfId="446" priority="214" operator="equal">
      <formula>"Alta"</formula>
    </cfRule>
    <cfRule type="cellIs" dxfId="445" priority="215" operator="equal">
      <formula>"Media"</formula>
    </cfRule>
    <cfRule type="cellIs" dxfId="444" priority="216" operator="equal">
      <formula>"Baja"</formula>
    </cfRule>
    <cfRule type="cellIs" dxfId="443" priority="217" operator="equal">
      <formula>"Muy Baja"</formula>
    </cfRule>
  </conditionalFormatting>
  <conditionalFormatting sqref="AA10:AA15">
    <cfRule type="cellIs" dxfId="442" priority="208" operator="equal">
      <formula>"Catastrófico"</formula>
    </cfRule>
    <cfRule type="cellIs" dxfId="441" priority="209" operator="equal">
      <formula>"Mayor"</formula>
    </cfRule>
    <cfRule type="cellIs" dxfId="440" priority="210" operator="equal">
      <formula>"Moderado"</formula>
    </cfRule>
    <cfRule type="cellIs" dxfId="439" priority="211" operator="equal">
      <formula>"Menor"</formula>
    </cfRule>
    <cfRule type="cellIs" dxfId="438" priority="212" operator="equal">
      <formula>"Leve"</formula>
    </cfRule>
  </conditionalFormatting>
  <conditionalFormatting sqref="AC10:AC15">
    <cfRule type="cellIs" dxfId="437" priority="204" operator="equal">
      <formula>"Extremo"</formula>
    </cfRule>
    <cfRule type="cellIs" dxfId="436" priority="205" operator="equal">
      <formula>"Alto"</formula>
    </cfRule>
    <cfRule type="cellIs" dxfId="435" priority="206" operator="equal">
      <formula>"Moderado"</formula>
    </cfRule>
    <cfRule type="cellIs" dxfId="434" priority="207" operator="equal">
      <formula>"Bajo"</formula>
    </cfRule>
  </conditionalFormatting>
  <conditionalFormatting sqref="H58">
    <cfRule type="cellIs" dxfId="433" priority="43" operator="equal">
      <formula>"Muy Alta"</formula>
    </cfRule>
    <cfRule type="cellIs" dxfId="432" priority="44" operator="equal">
      <formula>"Alta"</formula>
    </cfRule>
    <cfRule type="cellIs" dxfId="431" priority="45" operator="equal">
      <formula>"Media"</formula>
    </cfRule>
    <cfRule type="cellIs" dxfId="430" priority="46" operator="equal">
      <formula>"Baja"</formula>
    </cfRule>
    <cfRule type="cellIs" dxfId="429" priority="47" operator="equal">
      <formula>"Muy Baja"</formula>
    </cfRule>
  </conditionalFormatting>
  <conditionalFormatting sqref="N16">
    <cfRule type="cellIs" dxfId="428" priority="200" operator="equal">
      <formula>"Extremo"</formula>
    </cfRule>
    <cfRule type="cellIs" dxfId="427" priority="201" operator="equal">
      <formula>"Alto"</formula>
    </cfRule>
    <cfRule type="cellIs" dxfId="426" priority="202" operator="equal">
      <formula>"Moderado"</formula>
    </cfRule>
    <cfRule type="cellIs" dxfId="425" priority="203" operator="equal">
      <formula>"Bajo"</formula>
    </cfRule>
  </conditionalFormatting>
  <conditionalFormatting sqref="Y16:Y21">
    <cfRule type="cellIs" dxfId="424" priority="195" operator="equal">
      <formula>"Muy Alta"</formula>
    </cfRule>
    <cfRule type="cellIs" dxfId="423" priority="196" operator="equal">
      <formula>"Alta"</formula>
    </cfRule>
    <cfRule type="cellIs" dxfId="422" priority="197" operator="equal">
      <formula>"Media"</formula>
    </cfRule>
    <cfRule type="cellIs" dxfId="421" priority="198" operator="equal">
      <formula>"Baja"</formula>
    </cfRule>
    <cfRule type="cellIs" dxfId="420" priority="199" operator="equal">
      <formula>"Muy Baja"</formula>
    </cfRule>
  </conditionalFormatting>
  <conditionalFormatting sqref="AA16:AA21">
    <cfRule type="cellIs" dxfId="419" priority="190" operator="equal">
      <formula>"Catastrófico"</formula>
    </cfRule>
    <cfRule type="cellIs" dxfId="418" priority="191" operator="equal">
      <formula>"Mayor"</formula>
    </cfRule>
    <cfRule type="cellIs" dxfId="417" priority="192" operator="equal">
      <formula>"Moderado"</formula>
    </cfRule>
    <cfRule type="cellIs" dxfId="416" priority="193" operator="equal">
      <formula>"Menor"</formula>
    </cfRule>
    <cfRule type="cellIs" dxfId="415" priority="194" operator="equal">
      <formula>"Leve"</formula>
    </cfRule>
  </conditionalFormatting>
  <conditionalFormatting sqref="AC16:AC21">
    <cfRule type="cellIs" dxfId="414" priority="186" operator="equal">
      <formula>"Extremo"</formula>
    </cfRule>
    <cfRule type="cellIs" dxfId="413" priority="187" operator="equal">
      <formula>"Alto"</formula>
    </cfRule>
    <cfRule type="cellIs" dxfId="412" priority="188" operator="equal">
      <formula>"Moderado"</formula>
    </cfRule>
    <cfRule type="cellIs" dxfId="411" priority="189" operator="equal">
      <formula>"Bajo"</formula>
    </cfRule>
  </conditionalFormatting>
  <conditionalFormatting sqref="H22">
    <cfRule type="cellIs" dxfId="410" priority="181" operator="equal">
      <formula>"Muy Alta"</formula>
    </cfRule>
    <cfRule type="cellIs" dxfId="409" priority="182" operator="equal">
      <formula>"Alta"</formula>
    </cfRule>
    <cfRule type="cellIs" dxfId="408" priority="183" operator="equal">
      <formula>"Media"</formula>
    </cfRule>
    <cfRule type="cellIs" dxfId="407" priority="184" operator="equal">
      <formula>"Baja"</formula>
    </cfRule>
    <cfRule type="cellIs" dxfId="406" priority="185" operator="equal">
      <formula>"Muy Baja"</formula>
    </cfRule>
  </conditionalFormatting>
  <conditionalFormatting sqref="N22">
    <cfRule type="cellIs" dxfId="405" priority="177" operator="equal">
      <formula>"Extremo"</formula>
    </cfRule>
    <cfRule type="cellIs" dxfId="404" priority="178" operator="equal">
      <formula>"Alto"</formula>
    </cfRule>
    <cfRule type="cellIs" dxfId="403" priority="179" operator="equal">
      <formula>"Moderado"</formula>
    </cfRule>
    <cfRule type="cellIs" dxfId="402" priority="180" operator="equal">
      <formula>"Bajo"</formula>
    </cfRule>
  </conditionalFormatting>
  <conditionalFormatting sqref="Y22:Y27">
    <cfRule type="cellIs" dxfId="401" priority="172" operator="equal">
      <formula>"Muy Alta"</formula>
    </cfRule>
    <cfRule type="cellIs" dxfId="400" priority="173" operator="equal">
      <formula>"Alta"</formula>
    </cfRule>
    <cfRule type="cellIs" dxfId="399" priority="174" operator="equal">
      <formula>"Media"</formula>
    </cfRule>
    <cfRule type="cellIs" dxfId="398" priority="175" operator="equal">
      <formula>"Baja"</formula>
    </cfRule>
    <cfRule type="cellIs" dxfId="397" priority="176" operator="equal">
      <formula>"Muy Baja"</formula>
    </cfRule>
  </conditionalFormatting>
  <conditionalFormatting sqref="AA22:AA27">
    <cfRule type="cellIs" dxfId="396" priority="167" operator="equal">
      <formula>"Catastrófico"</formula>
    </cfRule>
    <cfRule type="cellIs" dxfId="395" priority="168" operator="equal">
      <formula>"Mayor"</formula>
    </cfRule>
    <cfRule type="cellIs" dxfId="394" priority="169" operator="equal">
      <formula>"Moderado"</formula>
    </cfRule>
    <cfRule type="cellIs" dxfId="393" priority="170" operator="equal">
      <formula>"Menor"</formula>
    </cfRule>
    <cfRule type="cellIs" dxfId="392" priority="171" operator="equal">
      <formula>"Leve"</formula>
    </cfRule>
  </conditionalFormatting>
  <conditionalFormatting sqref="AC22:AC27">
    <cfRule type="cellIs" dxfId="391" priority="163" operator="equal">
      <formula>"Extremo"</formula>
    </cfRule>
    <cfRule type="cellIs" dxfId="390" priority="164" operator="equal">
      <formula>"Alto"</formula>
    </cfRule>
    <cfRule type="cellIs" dxfId="389" priority="165" operator="equal">
      <formula>"Moderado"</formula>
    </cfRule>
    <cfRule type="cellIs" dxfId="388" priority="166" operator="equal">
      <formula>"Bajo"</formula>
    </cfRule>
  </conditionalFormatting>
  <conditionalFormatting sqref="H28">
    <cfRule type="cellIs" dxfId="387" priority="158" operator="equal">
      <formula>"Muy Alta"</formula>
    </cfRule>
    <cfRule type="cellIs" dxfId="386" priority="159" operator="equal">
      <formula>"Alta"</formula>
    </cfRule>
    <cfRule type="cellIs" dxfId="385" priority="160" operator="equal">
      <formula>"Media"</formula>
    </cfRule>
    <cfRule type="cellIs" dxfId="384" priority="161" operator="equal">
      <formula>"Baja"</formula>
    </cfRule>
    <cfRule type="cellIs" dxfId="383" priority="162" operator="equal">
      <formula>"Muy Baja"</formula>
    </cfRule>
  </conditionalFormatting>
  <conditionalFormatting sqref="N28">
    <cfRule type="cellIs" dxfId="382" priority="154" operator="equal">
      <formula>"Extremo"</formula>
    </cfRule>
    <cfRule type="cellIs" dxfId="381" priority="155" operator="equal">
      <formula>"Alto"</formula>
    </cfRule>
    <cfRule type="cellIs" dxfId="380" priority="156" operator="equal">
      <formula>"Moderado"</formula>
    </cfRule>
    <cfRule type="cellIs" dxfId="379" priority="157" operator="equal">
      <formula>"Bajo"</formula>
    </cfRule>
  </conditionalFormatting>
  <conditionalFormatting sqref="Y28:Y33">
    <cfRule type="cellIs" dxfId="378" priority="149" operator="equal">
      <formula>"Muy Alta"</formula>
    </cfRule>
    <cfRule type="cellIs" dxfId="377" priority="150" operator="equal">
      <formula>"Alta"</formula>
    </cfRule>
    <cfRule type="cellIs" dxfId="376" priority="151" operator="equal">
      <formula>"Media"</formula>
    </cfRule>
    <cfRule type="cellIs" dxfId="375" priority="152" operator="equal">
      <formula>"Baja"</formula>
    </cfRule>
    <cfRule type="cellIs" dxfId="374" priority="153" operator="equal">
      <formula>"Muy Baja"</formula>
    </cfRule>
  </conditionalFormatting>
  <conditionalFormatting sqref="AA28:AA33">
    <cfRule type="cellIs" dxfId="373" priority="144" operator="equal">
      <formula>"Catastrófico"</formula>
    </cfRule>
    <cfRule type="cellIs" dxfId="372" priority="145" operator="equal">
      <formula>"Mayor"</formula>
    </cfRule>
    <cfRule type="cellIs" dxfId="371" priority="146" operator="equal">
      <formula>"Moderado"</formula>
    </cfRule>
    <cfRule type="cellIs" dxfId="370" priority="147" operator="equal">
      <formula>"Menor"</formula>
    </cfRule>
    <cfRule type="cellIs" dxfId="369" priority="148" operator="equal">
      <formula>"Leve"</formula>
    </cfRule>
  </conditionalFormatting>
  <conditionalFormatting sqref="AC28:AC33">
    <cfRule type="cellIs" dxfId="368" priority="140" operator="equal">
      <formula>"Extremo"</formula>
    </cfRule>
    <cfRule type="cellIs" dxfId="367" priority="141" operator="equal">
      <formula>"Alto"</formula>
    </cfRule>
    <cfRule type="cellIs" dxfId="366" priority="142" operator="equal">
      <formula>"Moderado"</formula>
    </cfRule>
    <cfRule type="cellIs" dxfId="365" priority="143" operator="equal">
      <formula>"Bajo"</formula>
    </cfRule>
  </conditionalFormatting>
  <conditionalFormatting sqref="H34">
    <cfRule type="cellIs" dxfId="364" priority="135" operator="equal">
      <formula>"Muy Alta"</formula>
    </cfRule>
    <cfRule type="cellIs" dxfId="363" priority="136" operator="equal">
      <formula>"Alta"</formula>
    </cfRule>
    <cfRule type="cellIs" dxfId="362" priority="137" operator="equal">
      <formula>"Media"</formula>
    </cfRule>
    <cfRule type="cellIs" dxfId="361" priority="138" operator="equal">
      <formula>"Baja"</formula>
    </cfRule>
    <cfRule type="cellIs" dxfId="360" priority="139" operator="equal">
      <formula>"Muy Baja"</formula>
    </cfRule>
  </conditionalFormatting>
  <conditionalFormatting sqref="N34">
    <cfRule type="cellIs" dxfId="359" priority="131" operator="equal">
      <formula>"Extremo"</formula>
    </cfRule>
    <cfRule type="cellIs" dxfId="358" priority="132" operator="equal">
      <formula>"Alto"</formula>
    </cfRule>
    <cfRule type="cellIs" dxfId="357" priority="133" operator="equal">
      <formula>"Moderado"</formula>
    </cfRule>
    <cfRule type="cellIs" dxfId="356" priority="134" operator="equal">
      <formula>"Bajo"</formula>
    </cfRule>
  </conditionalFormatting>
  <conditionalFormatting sqref="Y34:Y39">
    <cfRule type="cellIs" dxfId="355" priority="126" operator="equal">
      <formula>"Muy Alta"</formula>
    </cfRule>
    <cfRule type="cellIs" dxfId="354" priority="127" operator="equal">
      <formula>"Alta"</formula>
    </cfRule>
    <cfRule type="cellIs" dxfId="353" priority="128" operator="equal">
      <formula>"Media"</formula>
    </cfRule>
    <cfRule type="cellIs" dxfId="352" priority="129" operator="equal">
      <formula>"Baja"</formula>
    </cfRule>
    <cfRule type="cellIs" dxfId="351" priority="130" operator="equal">
      <formula>"Muy Baja"</formula>
    </cfRule>
  </conditionalFormatting>
  <conditionalFormatting sqref="AA34:AA39">
    <cfRule type="cellIs" dxfId="350" priority="121" operator="equal">
      <formula>"Catastrófico"</formula>
    </cfRule>
    <cfRule type="cellIs" dxfId="349" priority="122" operator="equal">
      <formula>"Mayor"</formula>
    </cfRule>
    <cfRule type="cellIs" dxfId="348" priority="123" operator="equal">
      <formula>"Moderado"</formula>
    </cfRule>
    <cfRule type="cellIs" dxfId="347" priority="124" operator="equal">
      <formula>"Menor"</formula>
    </cfRule>
    <cfRule type="cellIs" dxfId="346" priority="125" operator="equal">
      <formula>"Leve"</formula>
    </cfRule>
  </conditionalFormatting>
  <conditionalFormatting sqref="AC34:AC39">
    <cfRule type="cellIs" dxfId="345" priority="117" operator="equal">
      <formula>"Extremo"</formula>
    </cfRule>
    <cfRule type="cellIs" dxfId="344" priority="118" operator="equal">
      <formula>"Alto"</formula>
    </cfRule>
    <cfRule type="cellIs" dxfId="343" priority="119" operator="equal">
      <formula>"Moderado"</formula>
    </cfRule>
    <cfRule type="cellIs" dxfId="342" priority="120" operator="equal">
      <formula>"Bajo"</formula>
    </cfRule>
  </conditionalFormatting>
  <conditionalFormatting sqref="H40">
    <cfRule type="cellIs" dxfId="341" priority="112" operator="equal">
      <formula>"Muy Alta"</formula>
    </cfRule>
    <cfRule type="cellIs" dxfId="340" priority="113" operator="equal">
      <formula>"Alta"</formula>
    </cfRule>
    <cfRule type="cellIs" dxfId="339" priority="114" operator="equal">
      <formula>"Media"</formula>
    </cfRule>
    <cfRule type="cellIs" dxfId="338" priority="115" operator="equal">
      <formula>"Baja"</formula>
    </cfRule>
    <cfRule type="cellIs" dxfId="337" priority="116" operator="equal">
      <formula>"Muy Baja"</formula>
    </cfRule>
  </conditionalFormatting>
  <conditionalFormatting sqref="N40">
    <cfRule type="cellIs" dxfId="336" priority="108" operator="equal">
      <formula>"Extremo"</formula>
    </cfRule>
    <cfRule type="cellIs" dxfId="335" priority="109" operator="equal">
      <formula>"Alto"</formula>
    </cfRule>
    <cfRule type="cellIs" dxfId="334" priority="110" operator="equal">
      <formula>"Moderado"</formula>
    </cfRule>
    <cfRule type="cellIs" dxfId="333" priority="111" operator="equal">
      <formula>"Bajo"</formula>
    </cfRule>
  </conditionalFormatting>
  <conditionalFormatting sqref="Y40:Y45">
    <cfRule type="cellIs" dxfId="332" priority="103" operator="equal">
      <formula>"Muy Alta"</formula>
    </cfRule>
    <cfRule type="cellIs" dxfId="331" priority="104" operator="equal">
      <formula>"Alta"</formula>
    </cfRule>
    <cfRule type="cellIs" dxfId="330" priority="105" operator="equal">
      <formula>"Media"</formula>
    </cfRule>
    <cfRule type="cellIs" dxfId="329" priority="106" operator="equal">
      <formula>"Baja"</formula>
    </cfRule>
    <cfRule type="cellIs" dxfId="328" priority="107" operator="equal">
      <formula>"Muy Baja"</formula>
    </cfRule>
  </conditionalFormatting>
  <conditionalFormatting sqref="AA40:AA45">
    <cfRule type="cellIs" dxfId="327" priority="98" operator="equal">
      <formula>"Catastrófico"</formula>
    </cfRule>
    <cfRule type="cellIs" dxfId="326" priority="99" operator="equal">
      <formula>"Mayor"</formula>
    </cfRule>
    <cfRule type="cellIs" dxfId="325" priority="100" operator="equal">
      <formula>"Moderado"</formula>
    </cfRule>
    <cfRule type="cellIs" dxfId="324" priority="101" operator="equal">
      <formula>"Menor"</formula>
    </cfRule>
    <cfRule type="cellIs" dxfId="323" priority="102" operator="equal">
      <formula>"Leve"</formula>
    </cfRule>
  </conditionalFormatting>
  <conditionalFormatting sqref="AC40:AC45">
    <cfRule type="cellIs" dxfId="322" priority="94" operator="equal">
      <formula>"Extremo"</formula>
    </cfRule>
    <cfRule type="cellIs" dxfId="321" priority="95" operator="equal">
      <formula>"Alto"</formula>
    </cfRule>
    <cfRule type="cellIs" dxfId="320" priority="96" operator="equal">
      <formula>"Moderado"</formula>
    </cfRule>
    <cfRule type="cellIs" dxfId="319" priority="97" operator="equal">
      <formula>"Bajo"</formula>
    </cfRule>
  </conditionalFormatting>
  <conditionalFormatting sqref="H46">
    <cfRule type="cellIs" dxfId="318" priority="89" operator="equal">
      <formula>"Muy Alta"</formula>
    </cfRule>
    <cfRule type="cellIs" dxfId="317" priority="90" operator="equal">
      <formula>"Alta"</formula>
    </cfRule>
    <cfRule type="cellIs" dxfId="316" priority="91" operator="equal">
      <formula>"Media"</formula>
    </cfRule>
    <cfRule type="cellIs" dxfId="315" priority="92" operator="equal">
      <formula>"Baja"</formula>
    </cfRule>
    <cfRule type="cellIs" dxfId="314" priority="93" operator="equal">
      <formula>"Muy Baja"</formula>
    </cfRule>
  </conditionalFormatting>
  <conditionalFormatting sqref="N46">
    <cfRule type="cellIs" dxfId="313" priority="85" operator="equal">
      <formula>"Extremo"</formula>
    </cfRule>
    <cfRule type="cellIs" dxfId="312" priority="86" operator="equal">
      <formula>"Alto"</formula>
    </cfRule>
    <cfRule type="cellIs" dxfId="311" priority="87" operator="equal">
      <formula>"Moderado"</formula>
    </cfRule>
    <cfRule type="cellIs" dxfId="310" priority="88" operator="equal">
      <formula>"Bajo"</formula>
    </cfRule>
  </conditionalFormatting>
  <conditionalFormatting sqref="Y46:Y51">
    <cfRule type="cellIs" dxfId="309" priority="80" operator="equal">
      <formula>"Muy Alta"</formula>
    </cfRule>
    <cfRule type="cellIs" dxfId="308" priority="81" operator="equal">
      <formula>"Alta"</formula>
    </cfRule>
    <cfRule type="cellIs" dxfId="307" priority="82" operator="equal">
      <formula>"Media"</formula>
    </cfRule>
    <cfRule type="cellIs" dxfId="306" priority="83" operator="equal">
      <formula>"Baja"</formula>
    </cfRule>
    <cfRule type="cellIs" dxfId="305" priority="84" operator="equal">
      <formula>"Muy Baja"</formula>
    </cfRule>
  </conditionalFormatting>
  <conditionalFormatting sqref="AA46:AA51">
    <cfRule type="cellIs" dxfId="304" priority="75" operator="equal">
      <formula>"Catastrófico"</formula>
    </cfRule>
    <cfRule type="cellIs" dxfId="303" priority="76" operator="equal">
      <formula>"Mayor"</formula>
    </cfRule>
    <cfRule type="cellIs" dxfId="302" priority="77" operator="equal">
      <formula>"Moderado"</formula>
    </cfRule>
    <cfRule type="cellIs" dxfId="301" priority="78" operator="equal">
      <formula>"Menor"</formula>
    </cfRule>
    <cfRule type="cellIs" dxfId="300" priority="79" operator="equal">
      <formula>"Leve"</formula>
    </cfRule>
  </conditionalFormatting>
  <conditionalFormatting sqref="AC46:AC51">
    <cfRule type="cellIs" dxfId="299" priority="71" operator="equal">
      <formula>"Extremo"</formula>
    </cfRule>
    <cfRule type="cellIs" dxfId="298" priority="72" operator="equal">
      <formula>"Alto"</formula>
    </cfRule>
    <cfRule type="cellIs" dxfId="297" priority="73" operator="equal">
      <formula>"Moderado"</formula>
    </cfRule>
    <cfRule type="cellIs" dxfId="296" priority="74" operator="equal">
      <formula>"Bajo"</formula>
    </cfRule>
  </conditionalFormatting>
  <conditionalFormatting sqref="H52">
    <cfRule type="cellIs" dxfId="295" priority="66" operator="equal">
      <formula>"Muy Alta"</formula>
    </cfRule>
    <cfRule type="cellIs" dxfId="294" priority="67" operator="equal">
      <formula>"Alta"</formula>
    </cfRule>
    <cfRule type="cellIs" dxfId="293" priority="68" operator="equal">
      <formula>"Media"</formula>
    </cfRule>
    <cfRule type="cellIs" dxfId="292" priority="69" operator="equal">
      <formula>"Baja"</formula>
    </cfRule>
    <cfRule type="cellIs" dxfId="291" priority="70" operator="equal">
      <formula>"Muy Baja"</formula>
    </cfRule>
  </conditionalFormatting>
  <conditionalFormatting sqref="N52">
    <cfRule type="cellIs" dxfId="290" priority="62" operator="equal">
      <formula>"Extremo"</formula>
    </cfRule>
    <cfRule type="cellIs" dxfId="289" priority="63" operator="equal">
      <formula>"Alto"</formula>
    </cfRule>
    <cfRule type="cellIs" dxfId="288" priority="64" operator="equal">
      <formula>"Moderado"</formula>
    </cfRule>
    <cfRule type="cellIs" dxfId="287" priority="65" operator="equal">
      <formula>"Bajo"</formula>
    </cfRule>
  </conditionalFormatting>
  <conditionalFormatting sqref="Y52:Y57">
    <cfRule type="cellIs" dxfId="286" priority="57" operator="equal">
      <formula>"Muy Alta"</formula>
    </cfRule>
    <cfRule type="cellIs" dxfId="285" priority="58" operator="equal">
      <formula>"Alta"</formula>
    </cfRule>
    <cfRule type="cellIs" dxfId="284" priority="59" operator="equal">
      <formula>"Media"</formula>
    </cfRule>
    <cfRule type="cellIs" dxfId="283" priority="60" operator="equal">
      <formula>"Baja"</formula>
    </cfRule>
    <cfRule type="cellIs" dxfId="282" priority="61" operator="equal">
      <formula>"Muy Baja"</formula>
    </cfRule>
  </conditionalFormatting>
  <conditionalFormatting sqref="AA52:AA57">
    <cfRule type="cellIs" dxfId="281" priority="52" operator="equal">
      <formula>"Catastrófico"</formula>
    </cfRule>
    <cfRule type="cellIs" dxfId="280" priority="53" operator="equal">
      <formula>"Mayor"</formula>
    </cfRule>
    <cfRule type="cellIs" dxfId="279" priority="54" operator="equal">
      <formula>"Moderado"</formula>
    </cfRule>
    <cfRule type="cellIs" dxfId="278" priority="55" operator="equal">
      <formula>"Menor"</formula>
    </cfRule>
    <cfRule type="cellIs" dxfId="277" priority="56" operator="equal">
      <formula>"Leve"</formula>
    </cfRule>
  </conditionalFormatting>
  <conditionalFormatting sqref="AC52:AC57">
    <cfRule type="cellIs" dxfId="276" priority="48" operator="equal">
      <formula>"Extremo"</formula>
    </cfRule>
    <cfRule type="cellIs" dxfId="275" priority="49" operator="equal">
      <formula>"Alto"</formula>
    </cfRule>
    <cfRule type="cellIs" dxfId="274" priority="50" operator="equal">
      <formula>"Moderado"</formula>
    </cfRule>
    <cfRule type="cellIs" dxfId="273" priority="51" operator="equal">
      <formula>"Bajo"</formula>
    </cfRule>
  </conditionalFormatting>
  <conditionalFormatting sqref="N58">
    <cfRule type="cellIs" dxfId="272" priority="39" operator="equal">
      <formula>"Extremo"</formula>
    </cfRule>
    <cfRule type="cellIs" dxfId="271" priority="40" operator="equal">
      <formula>"Alto"</formula>
    </cfRule>
    <cfRule type="cellIs" dxfId="270" priority="41" operator="equal">
      <formula>"Moderado"</formula>
    </cfRule>
    <cfRule type="cellIs" dxfId="269" priority="42" operator="equal">
      <formula>"Bajo"</formula>
    </cfRule>
  </conditionalFormatting>
  <conditionalFormatting sqref="Y58:Y63">
    <cfRule type="cellIs" dxfId="268" priority="34" operator="equal">
      <formula>"Muy Alta"</formula>
    </cfRule>
    <cfRule type="cellIs" dxfId="267" priority="35" operator="equal">
      <formula>"Alta"</formula>
    </cfRule>
    <cfRule type="cellIs" dxfId="266" priority="36" operator="equal">
      <formula>"Media"</formula>
    </cfRule>
    <cfRule type="cellIs" dxfId="265" priority="37" operator="equal">
      <formula>"Baja"</formula>
    </cfRule>
    <cfRule type="cellIs" dxfId="264" priority="38" operator="equal">
      <formula>"Muy Baja"</formula>
    </cfRule>
  </conditionalFormatting>
  <conditionalFormatting sqref="AA58:AA63">
    <cfRule type="cellIs" dxfId="263" priority="29" operator="equal">
      <formula>"Catastrófico"</formula>
    </cfRule>
    <cfRule type="cellIs" dxfId="262" priority="30" operator="equal">
      <formula>"Mayor"</formula>
    </cfRule>
    <cfRule type="cellIs" dxfId="261" priority="31" operator="equal">
      <formula>"Moderado"</formula>
    </cfRule>
    <cfRule type="cellIs" dxfId="260" priority="32" operator="equal">
      <formula>"Menor"</formula>
    </cfRule>
    <cfRule type="cellIs" dxfId="259" priority="33" operator="equal">
      <formula>"Leve"</formula>
    </cfRule>
  </conditionalFormatting>
  <conditionalFormatting sqref="AC58:AC63">
    <cfRule type="cellIs" dxfId="258" priority="25" operator="equal">
      <formula>"Extremo"</formula>
    </cfRule>
    <cfRule type="cellIs" dxfId="257" priority="26" operator="equal">
      <formula>"Alto"</formula>
    </cfRule>
    <cfRule type="cellIs" dxfId="256" priority="27" operator="equal">
      <formula>"Moderado"</formula>
    </cfRule>
    <cfRule type="cellIs" dxfId="255" priority="28" operator="equal">
      <formula>"Bajo"</formula>
    </cfRule>
  </conditionalFormatting>
  <conditionalFormatting sqref="H64">
    <cfRule type="cellIs" dxfId="254" priority="20" operator="equal">
      <formula>"Muy Alta"</formula>
    </cfRule>
    <cfRule type="cellIs" dxfId="253" priority="21" operator="equal">
      <formula>"Alta"</formula>
    </cfRule>
    <cfRule type="cellIs" dxfId="252" priority="22" operator="equal">
      <formula>"Media"</formula>
    </cfRule>
    <cfRule type="cellIs" dxfId="251" priority="23" operator="equal">
      <formula>"Baja"</formula>
    </cfRule>
    <cfRule type="cellIs" dxfId="250" priority="24" operator="equal">
      <formula>"Muy Baja"</formula>
    </cfRule>
  </conditionalFormatting>
  <conditionalFormatting sqref="N64">
    <cfRule type="cellIs" dxfId="249" priority="16" operator="equal">
      <formula>"Extremo"</formula>
    </cfRule>
    <cfRule type="cellIs" dxfId="248" priority="17" operator="equal">
      <formula>"Alto"</formula>
    </cfRule>
    <cfRule type="cellIs" dxfId="247" priority="18" operator="equal">
      <formula>"Moderado"</formula>
    </cfRule>
    <cfRule type="cellIs" dxfId="246" priority="19" operator="equal">
      <formula>"Bajo"</formula>
    </cfRule>
  </conditionalFormatting>
  <conditionalFormatting sqref="Y64:Y69">
    <cfRule type="cellIs" dxfId="245" priority="11" operator="equal">
      <formula>"Muy Alta"</formula>
    </cfRule>
    <cfRule type="cellIs" dxfId="244" priority="12" operator="equal">
      <formula>"Alta"</formula>
    </cfRule>
    <cfRule type="cellIs" dxfId="243" priority="13" operator="equal">
      <formula>"Media"</formula>
    </cfRule>
    <cfRule type="cellIs" dxfId="242" priority="14" operator="equal">
      <formula>"Baja"</formula>
    </cfRule>
    <cfRule type="cellIs" dxfId="241" priority="15" operator="equal">
      <formula>"Muy Baja"</formula>
    </cfRule>
  </conditionalFormatting>
  <conditionalFormatting sqref="AA64:AA69">
    <cfRule type="cellIs" dxfId="240" priority="6" operator="equal">
      <formula>"Catastrófico"</formula>
    </cfRule>
    <cfRule type="cellIs" dxfId="239" priority="7" operator="equal">
      <formula>"Mayor"</formula>
    </cfRule>
    <cfRule type="cellIs" dxfId="238" priority="8" operator="equal">
      <formula>"Moderado"</formula>
    </cfRule>
    <cfRule type="cellIs" dxfId="237" priority="9" operator="equal">
      <formula>"Menor"</formula>
    </cfRule>
    <cfRule type="cellIs" dxfId="236" priority="10" operator="equal">
      <formula>"Leve"</formula>
    </cfRule>
  </conditionalFormatting>
  <conditionalFormatting sqref="AC64:AC69">
    <cfRule type="cellIs" dxfId="235" priority="2" operator="equal">
      <formula>"Extremo"</formula>
    </cfRule>
    <cfRule type="cellIs" dxfId="234" priority="3" operator="equal">
      <formula>"Alto"</formula>
    </cfRule>
    <cfRule type="cellIs" dxfId="233" priority="4" operator="equal">
      <formula>"Moderado"</formula>
    </cfRule>
    <cfRule type="cellIs" dxfId="232" priority="5" operator="equal">
      <formula>"Bajo"</formula>
    </cfRule>
  </conditionalFormatting>
  <conditionalFormatting sqref="K10:K69">
    <cfRule type="containsText" dxfId="231" priority="1" operator="containsText" text="❌">
      <formula>NOT(ISERROR(SEARCH("❌",K10)))</formula>
    </cfRule>
  </conditionalFormatting>
  <pageMargins left="0.70866141732283472" right="0.70866141732283472" top="0.9055118110236221" bottom="0.94488188976377963" header="0.31496062992125984" footer="0.31496062992125984"/>
  <pageSetup paperSize="5" scale="19" fitToHeight="0" orientation="landscape" r:id="rId1"/>
  <headerFooter>
    <oddHeader>&amp;L&amp;G&amp;C&amp;"Montserrat,Negrita"&amp;14&amp;K0070C0
MATRIZ RIESGOS DE GESTIÓN 2023&amp;R&amp;G</oddHeader>
    <oddFooter>&amp;L&amp;"Montserrat,Normal"
Dirección: Calle 24A No. 59-42 Torre 4 Piso 3 
Centro Empresarial Sarmiento Angulo
Conmutador: (+601) 307 8038
Línea gratuita: 01 8000 119703&amp;C&amp;P de &amp;N
FOR-SIG-121-024
02/08/2023 Versión: 03
&amp;G&amp;R&amp;G</oddFooter>
  </headerFooter>
  <colBreaks count="1" manualBreakCount="1">
    <brk id="36" max="1048575" man="1"/>
  </colBreaks>
  <legacyDrawingHF r:id="rId2"/>
  <extLst>
    <ext xmlns:x14="http://schemas.microsoft.com/office/spreadsheetml/2009/9/main" uri="{CCE6A557-97BC-4b89-ADB6-D9C93CAAB3DF}">
      <x14:dataValidations xmlns:xm="http://schemas.microsoft.com/office/excel/2006/main" count="12">
        <x14:dataValidation type="custom" allowBlank="1" showInputMessage="1" showErrorMessage="1" error="Recuerde que las acciones se generan bajo la medida de mitigar el riesgo">
          <x14:formula1>
            <xm:f>IF(OR(AD24='C:\Users\krivera\OneDrive - Superintendencia de Vigilancia\Documentos - copia\2023\PLAN DE RIESGOS\RIESGOS DE GESTION 2023\[MATRIZ DE RIESGOS DE  GESTION ADMINISTRATIVA.xlsx]Opciones Tratamiento'!#REF!,AD24='C:\Users\krivera\OneDrive - Superintendencia de Vigilancia\Documentos - copia\2023\PLAN DE RIESGOS\RIESGOS DE GESTION 2023\[MATRIZ DE RIESGOS DE  GESTION ADMINISTRATIVA.xlsx]Opciones Tratamiento'!#REF!,AD24='C:\Users\krivera\OneDrive - Superintendencia de Vigilancia\Documentos - copia\2023\PLAN DE RIESGOS\RIESGOS DE GESTION 2023\[MATRIZ DE RIESGOS DE  GESTION ADMINISTRATIVA.xlsx]Opciones Tratamiento'!#REF!),ISBLANK(AD24),ISTEXT(AD24))</xm:f>
          </x14:formula1>
          <xm:sqref>AE22</xm:sqref>
        </x14:dataValidation>
        <x14:dataValidation type="custom" allowBlank="1" showInputMessage="1" showErrorMessage="1" error="Recuerde que las acciones se generan bajo la medida de mitigar el riesgo">
          <x14:formula1>
            <xm:f>IF(OR(AD19='C:\Users\krivera\OneDrive - Superintendencia de Vigilancia\Documentos - copia\2023\PLAN DE RIESGOS\RIESGOS DE GESTION 2023\[MATRIZ DE RIESGOS DE  GESTION ADMINISTRATIVA.xlsx]Opciones Tratamiento'!#REF!,AD19='C:\Users\krivera\OneDrive - Superintendencia de Vigilancia\Documentos - copia\2023\PLAN DE RIESGOS\RIESGOS DE GESTION 2023\[MATRIZ DE RIESGOS DE  GESTION ADMINISTRATIVA.xlsx]Opciones Tratamiento'!#REF!,AD19='C:\Users\krivera\OneDrive - Superintendencia de Vigilancia\Documentos - copia\2023\PLAN DE RIESGOS\RIESGOS DE GESTION 2023\[MATRIZ DE RIESGOS DE  GESTION ADMINISTRATIVA.xlsx]Opciones Tratamiento'!#REF!),ISBLANK(AD19),ISTEXT(AD19))</xm:f>
          </x14:formula1>
          <xm:sqref>AG18</xm:sqref>
        </x14:dataValidation>
        <x14:dataValidation type="custom" allowBlank="1" showInputMessage="1" showErrorMessage="1" error="Recuerde que las acciones se generan bajo la medida de mitigar el riesgo">
          <x14:formula1>
            <xm:f>IF(OR(AD10='C:\Users\krivera\OneDrive - Superintendencia de Vigilancia\Documentos - copia\2023\PLAN DE RIESGOS\RIESGOS DE GESTION 2023\[MATRIZ DE RIESGOS DE  GESTION ADMINISTRATIVA.xlsx]Opciones Tratamiento'!#REF!,AD10='C:\Users\krivera\OneDrive - Superintendencia de Vigilancia\Documentos - copia\2023\PLAN DE RIESGOS\RIESGOS DE GESTION 2023\[MATRIZ DE RIESGOS DE  GESTION ADMINISTRATIVA.xlsx]Opciones Tratamiento'!#REF!,AD10='C:\Users\krivera\OneDrive - Superintendencia de Vigilancia\Documentos - copia\2023\PLAN DE RIESGOS\RIESGOS DE GESTION 2023\[MATRIZ DE RIESGOS DE  GESTION ADMINISTRATIVA.xlsx]Opciones Tratamiento'!#REF!),ISBLANK(AD10),ISTEXT(AD10))</xm:f>
          </x14:formula1>
          <xm:sqref>AG20:AG69 AG10 AG12:AG17</xm:sqref>
        </x14:dataValidation>
        <x14:dataValidation type="custom" allowBlank="1" showInputMessage="1" showErrorMessage="1" error="Recuerde que las acciones se generan bajo la medida de mitigar el riesgo">
          <x14:formula1>
            <xm:f>IF(OR(AD19='C:\Users\krivera\OneDrive - Superintendencia de Vigilancia\Documentos - copia\2023\PLAN DE RIESGOS\RIESGOS DE GESTION 2023\[MATRIZ DE RIESGOS DE  GESTION ADMINISTRATIVA.xlsx]Opciones Tratamiento'!#REF!,AD19='C:\Users\krivera\OneDrive - Superintendencia de Vigilancia\Documentos - copia\2023\PLAN DE RIESGOS\RIESGOS DE GESTION 2023\[MATRIZ DE RIESGOS DE  GESTION ADMINISTRATIVA.xlsx]Opciones Tratamiento'!#REF!,AD19='C:\Users\krivera\OneDrive - Superintendencia de Vigilancia\Documentos - copia\2023\PLAN DE RIESGOS\RIESGOS DE GESTION 2023\[MATRIZ DE RIESGOS DE  GESTION ADMINISTRATIVA.xlsx]Opciones Tratamiento'!#REF!),ISBLANK(AD19),ISTEXT(AD19))</xm:f>
          </x14:formula1>
          <xm:sqref>AF18</xm:sqref>
        </x14:dataValidation>
        <x14:dataValidation type="custom" allowBlank="1" showInputMessage="1" showErrorMessage="1" error="Recuerde que las acciones se generan bajo la medida de mitigar el riesgo">
          <x14:formula1>
            <xm:f>IF(OR(AD10='C:\Users\krivera\OneDrive - Superintendencia de Vigilancia\Documentos - copia\2023\PLAN DE RIESGOS\RIESGOS DE GESTION 2023\[MATRIZ DE RIESGOS DE  GESTION ADMINISTRATIVA.xlsx]Opciones Tratamiento'!#REF!,AD10='C:\Users\krivera\OneDrive - Superintendencia de Vigilancia\Documentos - copia\2023\PLAN DE RIESGOS\RIESGOS DE GESTION 2023\[MATRIZ DE RIESGOS DE  GESTION ADMINISTRATIVA.xlsx]Opciones Tratamiento'!#REF!,AD10='C:\Users\krivera\OneDrive - Superintendencia de Vigilancia\Documentos - copia\2023\PLAN DE RIESGOS\RIESGOS DE GESTION 2023\[MATRIZ DE RIESGOS DE  GESTION ADMINISTRATIVA.xlsx]Opciones Tratamiento'!#REF!),ISBLANK(AD10),ISTEXT(AD10))</xm:f>
          </x14:formula1>
          <xm:sqref>AF10:AF17 AF20:AF69</xm:sqref>
        </x14:dataValidation>
        <x14:dataValidation type="custom" allowBlank="1" showInputMessage="1" showErrorMessage="1" error="Recuerde que las acciones se generan bajo la medida de mitigar el riesgo">
          <x14:formula1>
            <xm:f>IF(OR(AD19='C:\Users\krivera\OneDrive - Superintendencia de Vigilancia\Documentos - copia\2023\PLAN DE RIESGOS\RIESGOS DE GESTION 2023\[MATRIZ DE RIESGOS DE  GESTION ADMINISTRATIVA.xlsx]Opciones Tratamiento'!#REF!,AD19='C:\Users\krivera\OneDrive - Superintendencia de Vigilancia\Documentos - copia\2023\PLAN DE RIESGOS\RIESGOS DE GESTION 2023\[MATRIZ DE RIESGOS DE  GESTION ADMINISTRATIVA.xlsx]Opciones Tratamiento'!#REF!,AD19='C:\Users\krivera\OneDrive - Superintendencia de Vigilancia\Documentos - copia\2023\PLAN DE RIESGOS\RIESGOS DE GESTION 2023\[MATRIZ DE RIESGOS DE  GESTION ADMINISTRATIVA.xlsx]Opciones Tratamiento'!#REF!),ISBLANK(AD19),ISTEXT(AD19))</xm:f>
          </x14:formula1>
          <xm:sqref>AE18</xm:sqref>
        </x14:dataValidation>
        <x14:dataValidation type="custom" allowBlank="1" showInputMessage="1" showErrorMessage="1" error="Recuerde que las acciones se generan bajo la medida de mitigar el riesgo">
          <x14:formula1>
            <xm:f>IF(OR(AD10='C:\Users\krivera\OneDrive - Superintendencia de Vigilancia\Documentos - copia\2023\PLAN DE RIESGOS\RIESGOS DE GESTION 2023\[MATRIZ DE RIESGOS DE  GESTION ADMINISTRATIVA.xlsx]Opciones Tratamiento'!#REF!,AD10='C:\Users\krivera\OneDrive - Superintendencia de Vigilancia\Documentos - copia\2023\PLAN DE RIESGOS\RIESGOS DE GESTION 2023\[MATRIZ DE RIESGOS DE  GESTION ADMINISTRATIVA.xlsx]Opciones Tratamiento'!#REF!,AD10='C:\Users\krivera\OneDrive - Superintendencia de Vigilancia\Documentos - copia\2023\PLAN DE RIESGOS\RIESGOS DE GESTION 2023\[MATRIZ DE RIESGOS DE  GESTION ADMINISTRATIVA.xlsx]Opciones Tratamiento'!#REF!),ISBLANK(AD10),ISTEXT(AD10))</xm:f>
          </x14:formula1>
          <xm:sqref>AE10:AE17 AE20:AE21 AE25:AE69 AE23</xm:sqref>
        </x14:dataValidation>
        <x14:dataValidation type="custom" allowBlank="1" showInputMessage="1" showErrorMessage="1" error="Recuerde que las acciones se generan bajo la medida de mitigar el riesgo">
          <x14:formula1>
            <xm:f>IF(OR(AD10='C:\Users\krivera\OneDrive - Superintendencia de Vigilancia\Documentos - copia\2023\PLAN DE RIESGOS\RIESGOS DE GESTION 2023\[MATRIZ DE RIESGOS DE  GESTION ADMINISTRATIVA.xlsx]Opciones Tratamiento'!#REF!,AD10='C:\Users\krivera\OneDrive - Superintendencia de Vigilancia\Documentos - copia\2023\PLAN DE RIESGOS\RIESGOS DE GESTION 2023\[MATRIZ DE RIESGOS DE  GESTION ADMINISTRATIVA.xlsx]Opciones Tratamiento'!#REF!,AD10='C:\Users\krivera\OneDrive - Superintendencia de Vigilancia\Documentos - copia\2023\PLAN DE RIESGOS\RIESGOS DE GESTION 2023\[MATRIZ DE RIESGOS DE  GESTION ADMINISTRATIVA.xlsx]Opciones Tratamiento'!#REF!),ISBLANK(AD10),ISTEXT(AD10))</xm:f>
          </x14:formula1>
          <xm:sqref>AI10:AI69</xm:sqref>
        </x14:dataValidation>
        <x14:dataValidation type="custom" allowBlank="1" showInputMessage="1" showErrorMessage="1" error="Recuerde que las acciones se generan bajo la medida de mitigar el riesgo">
          <x14:formula1>
            <xm:f>IF(OR(AD10='C:\Users\krivera\OneDrive - Superintendencia de Vigilancia\Documentos - copia\2023\PLAN DE RIESGOS\RIESGOS DE GESTION 2023\[MATRIZ DE RIESGOS DE  GESTION ADMINISTRATIVA.xlsx]Opciones Tratamiento'!#REF!,AD10='C:\Users\krivera\OneDrive - Superintendencia de Vigilancia\Documentos - copia\2023\PLAN DE RIESGOS\RIESGOS DE GESTION 2023\[MATRIZ DE RIESGOS DE  GESTION ADMINISTRATIVA.xlsx]Opciones Tratamiento'!#REF!,AD10='C:\Users\krivera\OneDrive - Superintendencia de Vigilancia\Documentos - copia\2023\PLAN DE RIESGOS\RIESGOS DE GESTION 2023\[MATRIZ DE RIESGOS DE  GESTION ADMINISTRATIVA.xlsx]Opciones Tratamiento'!#REF!),ISBLANK(AD10),ISTEXT(AD10))</xm:f>
          </x14:formula1>
          <xm:sqref>AH10:AH69</xm:sqref>
        </x14:dataValidation>
        <x14:dataValidation type="list" allowBlank="1" showInputMessage="1" showErrorMessage="1">
          <x14:formula1>
            <xm:f>'C:\Users\krivera\OneDrive - Superintendencia de Vigilancia\Documentos - copia\2023\PLAN DE RIESGOS\RIESGOS DE GESTION 2023\[MATRIZ DE RIESGOS DE  GESTION ADMINISTRATIVA.xlsx]Tabla Impacto'!#REF!</xm:f>
          </x14:formula1>
          <xm:sqref>J10:J69</xm:sqref>
        </x14:dataValidation>
        <x14:dataValidation type="list" allowBlank="1" showInputMessage="1" showErrorMessage="1">
          <x14:formula1>
            <xm:f>'C:\Users\krivera\OneDrive - Superintendencia de Vigilancia\Documentos - copia\2023\PLAN DE RIESGOS\RIESGOS DE GESTION 2023\[MATRIZ DE RIESGOS DE  GESTION ADMINISTRATIVA.xlsx]Opciones Tratamiento'!#REF!</xm:f>
          </x14:formula1>
          <xm:sqref>AD10:AD69 AJ10:AJ11 AJ13:AJ14 AJ16:AJ17 AJ19:AJ20 AJ22:AJ23 AJ25:AJ26 AJ28:AJ29 AJ31:AJ32 AJ34:AJ35 AJ37:AJ38 AJ40:AJ41 AJ43:AJ44 AJ46:AJ47 AJ49:AJ50 AJ52:AJ53 AJ55:AJ56 AJ58:AJ59 AJ61:AJ62 AJ64:AJ65 AJ67:AJ68 F10:F69 B10:B69</xm:sqref>
        </x14:dataValidation>
        <x14:dataValidation type="list" allowBlank="1" showInputMessage="1" showErrorMessage="1">
          <x14:formula1>
            <xm:f>'C:\Users\krivera\OneDrive - Superintendencia de Vigilancia\Documentos - copia\2023\PLAN DE RIESGOS\RIESGOS DE GESTION 2023\[MATRIZ DE RIESGOS DE  GESTION ADMINISTRATIVA.xlsx]Tabla Valoración controles'!#REF!</xm:f>
          </x14:formula1>
          <xm:sqref>R10:S69 U10:W69</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pageSetUpPr fitToPage="1"/>
  </sheetPr>
  <dimension ref="A1:BP72"/>
  <sheetViews>
    <sheetView view="pageLayout" topLeftCell="T9" zoomScale="60" zoomScaleNormal="90" zoomScaleSheetLayoutView="90" zoomScalePageLayoutView="60" workbookViewId="0">
      <selection activeCell="AE10" sqref="AE10"/>
    </sheetView>
  </sheetViews>
  <sheetFormatPr baseColWidth="10" defaultColWidth="11.42578125" defaultRowHeight="16.5" x14ac:dyDescent="0.3"/>
  <cols>
    <col min="1" max="1" width="4" style="29" bestFit="1" customWidth="1"/>
    <col min="2" max="2" width="14.140625" style="29" customWidth="1"/>
    <col min="3" max="3" width="13.140625" style="29" customWidth="1"/>
    <col min="4" max="4" width="16.140625" style="29" customWidth="1"/>
    <col min="5" max="5" width="32.42578125" style="2" customWidth="1"/>
    <col min="6" max="6" width="19" style="30" customWidth="1"/>
    <col min="7" max="7" width="17.85546875" style="2" customWidth="1"/>
    <col min="8" max="8" width="16.5703125" style="2" customWidth="1"/>
    <col min="9" max="9" width="6.28515625" style="2" bestFit="1" customWidth="1"/>
    <col min="10" max="10" width="27.28515625" style="2" bestFit="1" customWidth="1"/>
    <col min="11" max="11" width="30.5703125" style="2" hidden="1" customWidth="1"/>
    <col min="12" max="12" width="17.5703125" style="2" customWidth="1"/>
    <col min="13" max="13" width="6.28515625" style="2" bestFit="1" customWidth="1"/>
    <col min="14" max="14" width="16" style="2" customWidth="1"/>
    <col min="15" max="15" width="5.85546875" style="2" customWidth="1"/>
    <col min="16" max="16" width="31" style="2" customWidth="1"/>
    <col min="17" max="17" width="15.140625" style="2" bestFit="1" customWidth="1"/>
    <col min="18" max="18" width="6.85546875" style="2" customWidth="1"/>
    <col min="19" max="19" width="5" style="2" customWidth="1"/>
    <col min="20" max="20" width="5.5703125" style="2" customWidth="1"/>
    <col min="21" max="21" width="7.140625" style="2" customWidth="1"/>
    <col min="22" max="22" width="6.7109375" style="2" customWidth="1"/>
    <col min="23" max="23" width="7.5703125" style="2" customWidth="1"/>
    <col min="24" max="24" width="38.28515625" style="2" hidden="1" customWidth="1"/>
    <col min="25" max="25" width="8.7109375" style="2" customWidth="1"/>
    <col min="26" max="26" width="10.42578125" style="2" customWidth="1"/>
    <col min="27" max="27" width="9.28515625" style="2" customWidth="1"/>
    <col min="28" max="28" width="9.140625" style="2" customWidth="1"/>
    <col min="29" max="29" width="8.42578125" style="2" customWidth="1"/>
    <col min="30" max="30" width="7.28515625" style="2" customWidth="1"/>
    <col min="31" max="31" width="23" style="2" customWidth="1"/>
    <col min="32" max="32" width="18.85546875" style="2" customWidth="1"/>
    <col min="33" max="33" width="16.85546875" style="2" customWidth="1"/>
    <col min="34" max="34" width="14.85546875" style="2" customWidth="1"/>
    <col min="35" max="35" width="18.5703125" style="2" customWidth="1"/>
    <col min="36" max="36" width="21" style="2" customWidth="1"/>
    <col min="37" max="16384" width="11.42578125" style="2"/>
  </cols>
  <sheetData>
    <row r="1" spans="1:68" ht="16.5" customHeight="1" x14ac:dyDescent="0.3">
      <c r="A1" s="50" t="s">
        <v>0</v>
      </c>
      <c r="B1" s="51"/>
      <c r="C1" s="51"/>
      <c r="D1" s="51"/>
      <c r="E1" s="51"/>
      <c r="F1" s="51"/>
      <c r="G1" s="51"/>
      <c r="H1" s="51"/>
      <c r="I1" s="51"/>
      <c r="J1" s="51"/>
      <c r="K1" s="51"/>
      <c r="L1" s="51"/>
      <c r="M1" s="51"/>
      <c r="N1" s="51"/>
      <c r="O1" s="51"/>
      <c r="P1" s="51"/>
      <c r="Q1" s="51"/>
      <c r="R1" s="51"/>
      <c r="S1" s="51"/>
      <c r="T1" s="51"/>
      <c r="U1" s="51"/>
      <c r="V1" s="51"/>
      <c r="W1" s="51"/>
      <c r="X1" s="51"/>
      <c r="Y1" s="51"/>
      <c r="Z1" s="51"/>
      <c r="AA1" s="51"/>
      <c r="AB1" s="51"/>
      <c r="AC1" s="51"/>
      <c r="AD1" s="51"/>
      <c r="AE1" s="51"/>
      <c r="AF1" s="51"/>
      <c r="AG1" s="51"/>
      <c r="AH1" s="51"/>
      <c r="AI1" s="51"/>
      <c r="AJ1" s="52"/>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row>
    <row r="2" spans="1:68" ht="24" customHeight="1" x14ac:dyDescent="0.3">
      <c r="A2" s="53"/>
      <c r="B2" s="54"/>
      <c r="C2" s="54"/>
      <c r="D2" s="54"/>
      <c r="E2" s="54"/>
      <c r="F2" s="54"/>
      <c r="G2" s="54"/>
      <c r="H2" s="54"/>
      <c r="I2" s="54"/>
      <c r="J2" s="54"/>
      <c r="K2" s="54"/>
      <c r="L2" s="54"/>
      <c r="M2" s="54"/>
      <c r="N2" s="54"/>
      <c r="O2" s="54"/>
      <c r="P2" s="54"/>
      <c r="Q2" s="54"/>
      <c r="R2" s="54"/>
      <c r="S2" s="54"/>
      <c r="T2" s="54"/>
      <c r="U2" s="54"/>
      <c r="V2" s="54"/>
      <c r="W2" s="54"/>
      <c r="X2" s="54"/>
      <c r="Y2" s="54"/>
      <c r="Z2" s="54"/>
      <c r="AA2" s="54"/>
      <c r="AB2" s="54"/>
      <c r="AC2" s="54"/>
      <c r="AD2" s="54"/>
      <c r="AE2" s="54"/>
      <c r="AF2" s="54"/>
      <c r="AG2" s="54"/>
      <c r="AH2" s="54"/>
      <c r="AI2" s="54"/>
      <c r="AJ2" s="55"/>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row>
    <row r="3" spans="1:68" x14ac:dyDescent="0.3">
      <c r="A3" s="3"/>
      <c r="B3" s="4"/>
      <c r="C3" s="3"/>
      <c r="D3" s="3"/>
      <c r="E3" s="1"/>
      <c r="F3" s="5"/>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row>
    <row r="4" spans="1:68" ht="26.25" customHeight="1" x14ac:dyDescent="0.3">
      <c r="A4" s="42" t="s">
        <v>1</v>
      </c>
      <c r="B4" s="43"/>
      <c r="C4" s="56" t="s">
        <v>386</v>
      </c>
      <c r="D4" s="57"/>
      <c r="E4" s="57"/>
      <c r="F4" s="57"/>
      <c r="G4" s="57"/>
      <c r="H4" s="57"/>
      <c r="I4" s="57"/>
      <c r="J4" s="57"/>
      <c r="K4" s="57"/>
      <c r="L4" s="57"/>
      <c r="M4" s="57"/>
      <c r="N4" s="58"/>
      <c r="O4" s="59"/>
      <c r="P4" s="59"/>
      <c r="Q4" s="59"/>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row>
    <row r="5" spans="1:68" ht="30" customHeight="1" x14ac:dyDescent="0.3">
      <c r="A5" s="42" t="s">
        <v>3</v>
      </c>
      <c r="B5" s="43"/>
      <c r="C5" s="56" t="s">
        <v>387</v>
      </c>
      <c r="D5" s="57"/>
      <c r="E5" s="57"/>
      <c r="F5" s="57"/>
      <c r="G5" s="57"/>
      <c r="H5" s="57"/>
      <c r="I5" s="57"/>
      <c r="J5" s="57"/>
      <c r="K5" s="57"/>
      <c r="L5" s="57"/>
      <c r="M5" s="57"/>
      <c r="N5" s="58"/>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row>
    <row r="6" spans="1:68" ht="49.5" customHeight="1" x14ac:dyDescent="0.3">
      <c r="A6" s="42" t="s">
        <v>5</v>
      </c>
      <c r="B6" s="43"/>
      <c r="C6" s="44" t="s">
        <v>388</v>
      </c>
      <c r="D6" s="45"/>
      <c r="E6" s="45"/>
      <c r="F6" s="45"/>
      <c r="G6" s="45"/>
      <c r="H6" s="45"/>
      <c r="I6" s="45"/>
      <c r="J6" s="45"/>
      <c r="K6" s="45"/>
      <c r="L6" s="45"/>
      <c r="M6" s="45"/>
      <c r="N6" s="46"/>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row>
    <row r="7" spans="1:68" x14ac:dyDescent="0.3">
      <c r="A7" s="47" t="s">
        <v>7</v>
      </c>
      <c r="B7" s="48"/>
      <c r="C7" s="48"/>
      <c r="D7" s="48"/>
      <c r="E7" s="48"/>
      <c r="F7" s="48"/>
      <c r="G7" s="49"/>
      <c r="H7" s="47" t="s">
        <v>8</v>
      </c>
      <c r="I7" s="48"/>
      <c r="J7" s="48"/>
      <c r="K7" s="48"/>
      <c r="L7" s="48"/>
      <c r="M7" s="48"/>
      <c r="N7" s="49"/>
      <c r="O7" s="47" t="s">
        <v>9</v>
      </c>
      <c r="P7" s="48"/>
      <c r="Q7" s="48"/>
      <c r="R7" s="48"/>
      <c r="S7" s="48"/>
      <c r="T7" s="48"/>
      <c r="U7" s="48"/>
      <c r="V7" s="48"/>
      <c r="W7" s="49"/>
      <c r="X7" s="47" t="s">
        <v>10</v>
      </c>
      <c r="Y7" s="48"/>
      <c r="Z7" s="48"/>
      <c r="AA7" s="48"/>
      <c r="AB7" s="48"/>
      <c r="AC7" s="48"/>
      <c r="AD7" s="49"/>
      <c r="AE7" s="47" t="s">
        <v>11</v>
      </c>
      <c r="AF7" s="48"/>
      <c r="AG7" s="48"/>
      <c r="AH7" s="48"/>
      <c r="AI7" s="48"/>
      <c r="AJ7" s="49"/>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row>
    <row r="8" spans="1:68" ht="16.5" customHeight="1" x14ac:dyDescent="0.3">
      <c r="A8" s="68" t="s">
        <v>12</v>
      </c>
      <c r="B8" s="70" t="s">
        <v>13</v>
      </c>
      <c r="C8" s="61" t="s">
        <v>14</v>
      </c>
      <c r="D8" s="61" t="s">
        <v>15</v>
      </c>
      <c r="E8" s="71" t="s">
        <v>16</v>
      </c>
      <c r="F8" s="60" t="s">
        <v>17</v>
      </c>
      <c r="G8" s="61" t="s">
        <v>18</v>
      </c>
      <c r="H8" s="72" t="s">
        <v>19</v>
      </c>
      <c r="I8" s="64" t="s">
        <v>20</v>
      </c>
      <c r="J8" s="60" t="s">
        <v>21</v>
      </c>
      <c r="K8" s="60" t="s">
        <v>22</v>
      </c>
      <c r="L8" s="62" t="s">
        <v>23</v>
      </c>
      <c r="M8" s="64" t="s">
        <v>20</v>
      </c>
      <c r="N8" s="61" t="s">
        <v>24</v>
      </c>
      <c r="O8" s="66" t="s">
        <v>25</v>
      </c>
      <c r="P8" s="65" t="s">
        <v>26</v>
      </c>
      <c r="Q8" s="60" t="s">
        <v>27</v>
      </c>
      <c r="R8" s="65" t="s">
        <v>28</v>
      </c>
      <c r="S8" s="65"/>
      <c r="T8" s="65"/>
      <c r="U8" s="65"/>
      <c r="V8" s="65"/>
      <c r="W8" s="65"/>
      <c r="X8" s="73" t="s">
        <v>29</v>
      </c>
      <c r="Y8" s="73" t="s">
        <v>30</v>
      </c>
      <c r="Z8" s="73" t="s">
        <v>20</v>
      </c>
      <c r="AA8" s="73" t="s">
        <v>31</v>
      </c>
      <c r="AB8" s="73" t="s">
        <v>20</v>
      </c>
      <c r="AC8" s="73" t="s">
        <v>32</v>
      </c>
      <c r="AD8" s="66" t="s">
        <v>33</v>
      </c>
      <c r="AE8" s="65" t="s">
        <v>11</v>
      </c>
      <c r="AF8" s="65" t="s">
        <v>34</v>
      </c>
      <c r="AG8" s="65" t="s">
        <v>35</v>
      </c>
      <c r="AH8" s="65" t="s">
        <v>36</v>
      </c>
      <c r="AI8" s="65" t="s">
        <v>37</v>
      </c>
      <c r="AJ8" s="65" t="s">
        <v>38</v>
      </c>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row>
    <row r="9" spans="1:68" s="8" customFormat="1" ht="94.5" customHeight="1" x14ac:dyDescent="0.25">
      <c r="A9" s="69"/>
      <c r="B9" s="70"/>
      <c r="C9" s="65"/>
      <c r="D9" s="65"/>
      <c r="E9" s="70"/>
      <c r="F9" s="61"/>
      <c r="G9" s="65"/>
      <c r="H9" s="61"/>
      <c r="I9" s="63"/>
      <c r="J9" s="61"/>
      <c r="K9" s="61"/>
      <c r="L9" s="63"/>
      <c r="M9" s="63"/>
      <c r="N9" s="65"/>
      <c r="O9" s="67"/>
      <c r="P9" s="65"/>
      <c r="Q9" s="61"/>
      <c r="R9" s="6" t="s">
        <v>39</v>
      </c>
      <c r="S9" s="6" t="s">
        <v>40</v>
      </c>
      <c r="T9" s="6" t="s">
        <v>41</v>
      </c>
      <c r="U9" s="6" t="s">
        <v>42</v>
      </c>
      <c r="V9" s="6" t="s">
        <v>43</v>
      </c>
      <c r="W9" s="6" t="s">
        <v>44</v>
      </c>
      <c r="X9" s="73"/>
      <c r="Y9" s="73"/>
      <c r="Z9" s="73"/>
      <c r="AA9" s="73"/>
      <c r="AB9" s="73"/>
      <c r="AC9" s="73"/>
      <c r="AD9" s="67"/>
      <c r="AE9" s="65"/>
      <c r="AF9" s="65"/>
      <c r="AG9" s="65"/>
      <c r="AH9" s="65"/>
      <c r="AI9" s="65"/>
      <c r="AJ9" s="65"/>
      <c r="AK9" s="7"/>
      <c r="AL9" s="7"/>
      <c r="AM9" s="7"/>
      <c r="AN9" s="7"/>
      <c r="AO9" s="7"/>
      <c r="AP9" s="7"/>
      <c r="AQ9" s="7"/>
      <c r="AR9" s="7"/>
      <c r="AS9" s="7"/>
      <c r="AT9" s="7"/>
      <c r="AU9" s="7"/>
      <c r="AV9" s="7"/>
      <c r="AW9" s="7"/>
      <c r="AX9" s="7"/>
      <c r="AY9" s="7"/>
      <c r="AZ9" s="7"/>
      <c r="BA9" s="7"/>
      <c r="BB9" s="7"/>
      <c r="BC9" s="7"/>
      <c r="BD9" s="7"/>
      <c r="BE9" s="7"/>
      <c r="BF9" s="7"/>
      <c r="BG9" s="7"/>
      <c r="BH9" s="7"/>
      <c r="BI9" s="7"/>
      <c r="BJ9" s="7"/>
      <c r="BK9" s="7"/>
      <c r="BL9" s="7"/>
      <c r="BM9" s="7"/>
      <c r="BN9" s="7"/>
      <c r="BO9" s="7"/>
      <c r="BP9" s="7"/>
    </row>
    <row r="10" spans="1:68" s="23" customFormat="1" ht="167.25" customHeight="1" x14ac:dyDescent="0.25">
      <c r="A10" s="80">
        <v>1</v>
      </c>
      <c r="B10" s="83" t="s">
        <v>103</v>
      </c>
      <c r="C10" s="83" t="s">
        <v>389</v>
      </c>
      <c r="D10" s="83" t="s">
        <v>390</v>
      </c>
      <c r="E10" s="86" t="s">
        <v>391</v>
      </c>
      <c r="F10" s="83" t="s">
        <v>49</v>
      </c>
      <c r="G10" s="89">
        <v>30</v>
      </c>
      <c r="H10" s="92" t="str">
        <f>IF(G10&lt;=0,"",IF(G10&lt;=2,"Muy Baja",IF(G10&lt;=24,"Baja",IF(G10&lt;=500,"Media",IF(G10&lt;=5000,"Alta","Muy Alta")))))</f>
        <v>Media</v>
      </c>
      <c r="I10" s="77">
        <f>IF(H10="","",IF(H10="Muy Baja",0.2,IF(H10="Baja",0.4,IF(H10="Media",0.6,IF(H10="Alta",0.8,IF(H10="Muy Alta",1,))))))</f>
        <v>0.6</v>
      </c>
      <c r="J10" s="95" t="s">
        <v>130</v>
      </c>
      <c r="K10" s="77" t="str">
        <f>IF(NOT(ISERROR(MATCH(J10,'[18]Tabla Impacto'!$B$221:$B$223,0))),'[18]Tabla Impacto'!$F$223&amp;"Por favor no seleccionar los criterios de impacto(Afectación Económica o presupuestal y Pérdida Reputacional)",J10)</f>
        <v xml:space="preserve">     Entre 100 y 500 SMLMV </v>
      </c>
      <c r="L10" s="92" t="str">
        <f>IF(OR(K10='[18]Tabla Impacto'!$C$11,K10='[18]Tabla Impacto'!$D$11),"Leve",IF(OR(K10='[18]Tabla Impacto'!$C$12,K10='[18]Tabla Impacto'!$D$12),"Menor",IF(OR(K10='[18]Tabla Impacto'!$C$13,K10='[18]Tabla Impacto'!$D$13),"Moderado",IF(OR(K10='[18]Tabla Impacto'!$C$14,K10='[18]Tabla Impacto'!$D$14),"Mayor",IF(OR(K10='[18]Tabla Impacto'!$C$15,K10='[18]Tabla Impacto'!$D$15),"Catastrófico","")))))</f>
        <v>Mayor</v>
      </c>
      <c r="M10" s="77">
        <f>IF(L10="","",IF(L10="Leve",0.2,IF(L10="Menor",0.4,IF(L10="Moderado",0.6,IF(L10="Mayor",0.8,IF(L10="Catastrófico",1,))))))</f>
        <v>0.8</v>
      </c>
      <c r="N10" s="74" t="str">
        <f>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Alto</v>
      </c>
      <c r="O10" s="9">
        <v>1</v>
      </c>
      <c r="P10" s="10" t="s">
        <v>392</v>
      </c>
      <c r="Q10" s="11" t="str">
        <f>IF(OR(R10="Preventivo",R10="Detectivo"),"Probabilidad",IF(R10="Correctivo","Impacto",""))</f>
        <v>Probabilidad</v>
      </c>
      <c r="R10" s="12" t="s">
        <v>84</v>
      </c>
      <c r="S10" s="12" t="s">
        <v>53</v>
      </c>
      <c r="T10" s="13" t="str">
        <f>IF(AND(R10="Preventivo",S10="Automático"),"50%",IF(AND(R10="Preventivo",S10="Manual"),"40%",IF(AND(R10="Detectivo",S10="Automático"),"40%",IF(AND(R10="Detectivo",S10="Manual"),"30%",IF(AND(R10="Correctivo",S10="Automático"),"35%",IF(AND(R10="Correctivo",S10="Manual"),"25%",""))))))</f>
        <v>30%</v>
      </c>
      <c r="U10" s="12" t="s">
        <v>54</v>
      </c>
      <c r="V10" s="12" t="s">
        <v>55</v>
      </c>
      <c r="W10" s="12" t="s">
        <v>56</v>
      </c>
      <c r="X10" s="14">
        <f>IFERROR(IF(Q10="Probabilidad",(I10-(+I10*T10)),IF(Q10="Impacto",I10,"")),"")</f>
        <v>0.42</v>
      </c>
      <c r="Y10" s="15" t="str">
        <f>IFERROR(IF(X10="","",IF(X10&lt;=0.2,"Muy Baja",IF(X10&lt;=0.4,"Baja",IF(X10&lt;=0.6,"Media",IF(X10&lt;=0.8,"Alta","Muy Alta"))))),"")</f>
        <v>Media</v>
      </c>
      <c r="Z10" s="16">
        <f>+X10</f>
        <v>0.42</v>
      </c>
      <c r="AA10" s="15" t="str">
        <f>IFERROR(IF(AB10="","",IF(AB10&lt;=0.2,"Leve",IF(AB10&lt;=0.4,"Menor",IF(AB10&lt;=0.6,"Moderado",IF(AB10&lt;=0.8,"Mayor","Catastrófico"))))),"")</f>
        <v>Mayor</v>
      </c>
      <c r="AB10" s="16">
        <f>IFERROR(IF(Q10="Impacto",(M10-(+M10*T10)),IF(Q10="Probabilidad",M10,"")),"")</f>
        <v>0.8</v>
      </c>
      <c r="AC10" s="17" t="str">
        <f>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Alto</v>
      </c>
      <c r="AD10" s="18" t="s">
        <v>69</v>
      </c>
      <c r="AE10" s="19" t="s">
        <v>393</v>
      </c>
      <c r="AF10" s="19" t="s">
        <v>394</v>
      </c>
      <c r="AG10" s="20">
        <v>45169</v>
      </c>
      <c r="AH10" s="20">
        <v>45291</v>
      </c>
      <c r="AI10" s="19" t="s">
        <v>59</v>
      </c>
      <c r="AJ10" s="21" t="s">
        <v>60</v>
      </c>
      <c r="AK10" s="22"/>
      <c r="AL10" s="22"/>
      <c r="AM10" s="22"/>
      <c r="AN10" s="22"/>
      <c r="AO10" s="22"/>
      <c r="AP10" s="22"/>
      <c r="AQ10" s="22"/>
      <c r="AR10" s="22"/>
      <c r="AS10" s="22"/>
      <c r="AT10" s="22"/>
      <c r="AU10" s="22"/>
      <c r="AV10" s="22"/>
      <c r="AW10" s="22"/>
      <c r="AX10" s="22"/>
      <c r="AY10" s="22"/>
      <c r="AZ10" s="22"/>
      <c r="BA10" s="22"/>
      <c r="BB10" s="22"/>
      <c r="BC10" s="22"/>
      <c r="BD10" s="22"/>
      <c r="BE10" s="22"/>
      <c r="BF10" s="22"/>
      <c r="BG10" s="22"/>
      <c r="BH10" s="22"/>
      <c r="BI10" s="22"/>
      <c r="BJ10" s="22"/>
      <c r="BK10" s="22"/>
      <c r="BL10" s="22"/>
      <c r="BM10" s="22"/>
      <c r="BN10" s="22"/>
      <c r="BO10" s="22"/>
      <c r="BP10" s="22"/>
    </row>
    <row r="11" spans="1:68" ht="151.5" customHeight="1" x14ac:dyDescent="0.3">
      <c r="A11" s="81"/>
      <c r="B11" s="84"/>
      <c r="C11" s="84"/>
      <c r="D11" s="84"/>
      <c r="E11" s="87"/>
      <c r="F11" s="84"/>
      <c r="G11" s="90"/>
      <c r="H11" s="93"/>
      <c r="I11" s="78"/>
      <c r="J11" s="96"/>
      <c r="K11" s="78">
        <f ca="1">IF(NOT(ISERROR(MATCH(J11,_xlfn.ANCHORARRAY(E22),0))),I24&amp;"Por favor no seleccionar los criterios de impacto",J11)</f>
        <v>0</v>
      </c>
      <c r="L11" s="93"/>
      <c r="M11" s="78"/>
      <c r="N11" s="75"/>
      <c r="O11" s="9">
        <v>2</v>
      </c>
      <c r="P11" s="10"/>
      <c r="Q11" s="11" t="str">
        <f>IF(OR(R11="Preventivo",R11="Detectivo"),"Probabilidad",IF(R11="Correctivo","Impacto",""))</f>
        <v/>
      </c>
      <c r="R11" s="12"/>
      <c r="S11" s="12"/>
      <c r="T11" s="13" t="str">
        <f t="shared" ref="T11:T15" si="0">IF(AND(R11="Preventivo",S11="Automático"),"50%",IF(AND(R11="Preventivo",S11="Manual"),"40%",IF(AND(R11="Detectivo",S11="Automático"),"40%",IF(AND(R11="Detectivo",S11="Manual"),"30%",IF(AND(R11="Correctivo",S11="Automático"),"35%",IF(AND(R11="Correctivo",S11="Manual"),"25%",""))))))</f>
        <v/>
      </c>
      <c r="U11" s="12"/>
      <c r="V11" s="12"/>
      <c r="W11" s="12"/>
      <c r="X11" s="14" t="str">
        <f>IFERROR(IF(AND(Q10="Probabilidad",Q11="Probabilidad"),(Z10-(+Z10*T11)),IF(Q11="Probabilidad",(I10-(+I10*T11)),IF(Q11="Impacto",Z10,""))),"")</f>
        <v/>
      </c>
      <c r="Y11" s="15" t="str">
        <f t="shared" ref="Y11:Y69" si="1">IFERROR(IF(X11="","",IF(X11&lt;=0.2,"Muy Baja",IF(X11&lt;=0.4,"Baja",IF(X11&lt;=0.6,"Media",IF(X11&lt;=0.8,"Alta","Muy Alta"))))),"")</f>
        <v/>
      </c>
      <c r="Z11" s="16" t="str">
        <f t="shared" ref="Z11:Z15" si="2">+X11</f>
        <v/>
      </c>
      <c r="AA11" s="15" t="str">
        <f t="shared" ref="AA11:AA69" si="3">IFERROR(IF(AB11="","",IF(AB11&lt;=0.2,"Leve",IF(AB11&lt;=0.4,"Menor",IF(AB11&lt;=0.6,"Moderado",IF(AB11&lt;=0.8,"Mayor","Catastrófico"))))),"")</f>
        <v/>
      </c>
      <c r="AB11" s="16" t="str">
        <f>IFERROR(IF(AND(Q10="Impacto",Q11="Impacto"),(AB10-(+AB10*T11)),IF(Q11="Impacto",($M$10-(+$M$10*T11)),IF(Q11="Probabilidad",AB10,""))),"")</f>
        <v/>
      </c>
      <c r="AC11" s="17" t="str">
        <f t="shared" ref="AC11:AC15" si="4">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
      </c>
      <c r="AD11" s="18"/>
      <c r="AE11" s="19"/>
      <c r="AF11" s="21"/>
      <c r="AG11" s="24"/>
      <c r="AH11" s="24"/>
      <c r="AI11" s="19"/>
      <c r="AJ11" s="2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row>
    <row r="12" spans="1:68" ht="151.5" customHeight="1" x14ac:dyDescent="0.3">
      <c r="A12" s="81"/>
      <c r="B12" s="84"/>
      <c r="C12" s="84"/>
      <c r="D12" s="84"/>
      <c r="E12" s="87"/>
      <c r="F12" s="84"/>
      <c r="G12" s="90"/>
      <c r="H12" s="93"/>
      <c r="I12" s="78"/>
      <c r="J12" s="96"/>
      <c r="K12" s="78">
        <f ca="1">IF(NOT(ISERROR(MATCH(J12,_xlfn.ANCHORARRAY(E23),0))),I25&amp;"Por favor no seleccionar los criterios de impacto",J12)</f>
        <v>0</v>
      </c>
      <c r="L12" s="93"/>
      <c r="M12" s="78"/>
      <c r="N12" s="75"/>
      <c r="O12" s="9">
        <v>3</v>
      </c>
      <c r="P12" s="25"/>
      <c r="Q12" s="11" t="str">
        <f>IF(OR(R12="Preventivo",R12="Detectivo"),"Probabilidad",IF(R12="Correctivo","Impacto",""))</f>
        <v/>
      </c>
      <c r="R12" s="12"/>
      <c r="S12" s="12"/>
      <c r="T12" s="13" t="str">
        <f t="shared" si="0"/>
        <v/>
      </c>
      <c r="U12" s="12"/>
      <c r="V12" s="12"/>
      <c r="W12" s="12"/>
      <c r="X12" s="14" t="str">
        <f>IFERROR(IF(AND(Q11="Probabilidad",Q12="Probabilidad"),(Z11-(+Z11*T12)),IF(AND(Q11="Impacto",Q12="Probabilidad"),(Z10-(+Z10*T12)),IF(Q12="Impacto",Z11,""))),"")</f>
        <v/>
      </c>
      <c r="Y12" s="15" t="str">
        <f t="shared" si="1"/>
        <v/>
      </c>
      <c r="Z12" s="16" t="str">
        <f t="shared" si="2"/>
        <v/>
      </c>
      <c r="AA12" s="15" t="str">
        <f t="shared" si="3"/>
        <v/>
      </c>
      <c r="AB12" s="16" t="str">
        <f>IFERROR(IF(AND(Q11="Impacto",Q12="Impacto"),(AB11-(+AB11*T12)),IF(AND(Q11="Probabilidad",Q12="Impacto"),(AB10-(+AB10*T12)),IF(Q12="Probabilidad",AB11,""))),"")</f>
        <v/>
      </c>
      <c r="AC12" s="17" t="str">
        <f t="shared" si="4"/>
        <v/>
      </c>
      <c r="AD12" s="18"/>
      <c r="AE12" s="19"/>
      <c r="AF12" s="21"/>
      <c r="AG12" s="24"/>
      <c r="AH12" s="24"/>
      <c r="AI12" s="19"/>
      <c r="AJ12" s="2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row>
    <row r="13" spans="1:68" ht="151.5" customHeight="1" x14ac:dyDescent="0.3">
      <c r="A13" s="81"/>
      <c r="B13" s="84"/>
      <c r="C13" s="84"/>
      <c r="D13" s="84"/>
      <c r="E13" s="87"/>
      <c r="F13" s="84"/>
      <c r="G13" s="90"/>
      <c r="H13" s="93"/>
      <c r="I13" s="78"/>
      <c r="J13" s="96"/>
      <c r="K13" s="78">
        <f ca="1">IF(NOT(ISERROR(MATCH(J13,_xlfn.ANCHORARRAY(E24),0))),I26&amp;"Por favor no seleccionar los criterios de impacto",J13)</f>
        <v>0</v>
      </c>
      <c r="L13" s="93"/>
      <c r="M13" s="78"/>
      <c r="N13" s="75"/>
      <c r="O13" s="9">
        <v>4</v>
      </c>
      <c r="P13" s="10"/>
      <c r="Q13" s="11" t="str">
        <f t="shared" ref="Q13:Q15" si="5">IF(OR(R13="Preventivo",R13="Detectivo"),"Probabilidad",IF(R13="Correctivo","Impacto",""))</f>
        <v/>
      </c>
      <c r="R13" s="12"/>
      <c r="S13" s="12"/>
      <c r="T13" s="13" t="str">
        <f t="shared" si="0"/>
        <v/>
      </c>
      <c r="U13" s="12"/>
      <c r="V13" s="12"/>
      <c r="W13" s="12"/>
      <c r="X13" s="14" t="str">
        <f t="shared" ref="X13:X15" si="6">IFERROR(IF(AND(Q12="Probabilidad",Q13="Probabilidad"),(Z12-(+Z12*T13)),IF(AND(Q12="Impacto",Q13="Probabilidad"),(Z11-(+Z11*T13)),IF(Q13="Impacto",Z12,""))),"")</f>
        <v/>
      </c>
      <c r="Y13" s="15" t="str">
        <f t="shared" si="1"/>
        <v/>
      </c>
      <c r="Z13" s="16" t="str">
        <f t="shared" si="2"/>
        <v/>
      </c>
      <c r="AA13" s="15" t="str">
        <f t="shared" si="3"/>
        <v/>
      </c>
      <c r="AB13" s="16" t="str">
        <f t="shared" ref="AB13:AB15" si="7">IFERROR(IF(AND(Q12="Impacto",Q13="Impacto"),(AB12-(+AB12*T13)),IF(AND(Q12="Probabilidad",Q13="Impacto"),(AB11-(+AB11*T13)),IF(Q13="Probabilidad",AB12,""))),"")</f>
        <v/>
      </c>
      <c r="AC13" s="17" t="str">
        <f>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
      </c>
      <c r="AD13" s="18"/>
      <c r="AE13" s="19"/>
      <c r="AF13" s="21"/>
      <c r="AG13" s="24"/>
      <c r="AH13" s="24"/>
      <c r="AI13" s="19"/>
      <c r="AJ13" s="2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row>
    <row r="14" spans="1:68" ht="151.5" customHeight="1" x14ac:dyDescent="0.3">
      <c r="A14" s="81"/>
      <c r="B14" s="84"/>
      <c r="C14" s="84"/>
      <c r="D14" s="84"/>
      <c r="E14" s="87"/>
      <c r="F14" s="84"/>
      <c r="G14" s="90"/>
      <c r="H14" s="93"/>
      <c r="I14" s="78"/>
      <c r="J14" s="96"/>
      <c r="K14" s="78">
        <f ca="1">IF(NOT(ISERROR(MATCH(J14,_xlfn.ANCHORARRAY(E25),0))),I27&amp;"Por favor no seleccionar los criterios de impacto",J14)</f>
        <v>0</v>
      </c>
      <c r="L14" s="93"/>
      <c r="M14" s="78"/>
      <c r="N14" s="75"/>
      <c r="O14" s="9">
        <v>5</v>
      </c>
      <c r="P14" s="10"/>
      <c r="Q14" s="11" t="str">
        <f t="shared" si="5"/>
        <v/>
      </c>
      <c r="R14" s="12"/>
      <c r="S14" s="12"/>
      <c r="T14" s="13" t="str">
        <f t="shared" si="0"/>
        <v/>
      </c>
      <c r="U14" s="12"/>
      <c r="V14" s="12"/>
      <c r="W14" s="12"/>
      <c r="X14" s="14" t="str">
        <f t="shared" si="6"/>
        <v/>
      </c>
      <c r="Y14" s="15" t="str">
        <f t="shared" si="1"/>
        <v/>
      </c>
      <c r="Z14" s="16" t="str">
        <f t="shared" si="2"/>
        <v/>
      </c>
      <c r="AA14" s="15" t="str">
        <f t="shared" si="3"/>
        <v/>
      </c>
      <c r="AB14" s="16" t="str">
        <f t="shared" si="7"/>
        <v/>
      </c>
      <c r="AC14" s="17" t="str">
        <f t="shared" si="4"/>
        <v/>
      </c>
      <c r="AD14" s="18"/>
      <c r="AE14" s="19"/>
      <c r="AF14" s="21"/>
      <c r="AG14" s="24"/>
      <c r="AH14" s="24"/>
      <c r="AI14" s="19"/>
      <c r="AJ14" s="2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row>
    <row r="15" spans="1:68" ht="151.5" customHeight="1" x14ac:dyDescent="0.3">
      <c r="A15" s="82"/>
      <c r="B15" s="85"/>
      <c r="C15" s="85"/>
      <c r="D15" s="85"/>
      <c r="E15" s="88"/>
      <c r="F15" s="85"/>
      <c r="G15" s="91"/>
      <c r="H15" s="94"/>
      <c r="I15" s="79"/>
      <c r="J15" s="97"/>
      <c r="K15" s="79">
        <f ca="1">IF(NOT(ISERROR(MATCH(J15,_xlfn.ANCHORARRAY(E26),0))),I28&amp;"Por favor no seleccionar los criterios de impacto",J15)</f>
        <v>0</v>
      </c>
      <c r="L15" s="94"/>
      <c r="M15" s="79"/>
      <c r="N15" s="76"/>
      <c r="O15" s="9">
        <v>6</v>
      </c>
      <c r="P15" s="10"/>
      <c r="Q15" s="11" t="str">
        <f t="shared" si="5"/>
        <v/>
      </c>
      <c r="R15" s="12"/>
      <c r="S15" s="12"/>
      <c r="T15" s="13" t="str">
        <f t="shared" si="0"/>
        <v/>
      </c>
      <c r="U15" s="12"/>
      <c r="V15" s="12"/>
      <c r="W15" s="12"/>
      <c r="X15" s="14" t="str">
        <f t="shared" si="6"/>
        <v/>
      </c>
      <c r="Y15" s="15" t="str">
        <f t="shared" si="1"/>
        <v/>
      </c>
      <c r="Z15" s="16" t="str">
        <f t="shared" si="2"/>
        <v/>
      </c>
      <c r="AA15" s="15" t="str">
        <f t="shared" si="3"/>
        <v/>
      </c>
      <c r="AB15" s="16" t="str">
        <f t="shared" si="7"/>
        <v/>
      </c>
      <c r="AC15" s="17" t="str">
        <f t="shared" si="4"/>
        <v/>
      </c>
      <c r="AD15" s="18"/>
      <c r="AE15" s="19"/>
      <c r="AF15" s="21"/>
      <c r="AG15" s="24"/>
      <c r="AH15" s="24"/>
      <c r="AI15" s="19"/>
      <c r="AJ15" s="2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row>
    <row r="16" spans="1:68" ht="151.5" customHeight="1" x14ac:dyDescent="0.3">
      <c r="A16" s="80">
        <v>2</v>
      </c>
      <c r="B16" s="83" t="s">
        <v>103</v>
      </c>
      <c r="C16" s="83" t="s">
        <v>395</v>
      </c>
      <c r="D16" s="83" t="s">
        <v>396</v>
      </c>
      <c r="E16" s="86" t="s">
        <v>397</v>
      </c>
      <c r="F16" s="83" t="s">
        <v>49</v>
      </c>
      <c r="G16" s="89">
        <v>50</v>
      </c>
      <c r="H16" s="92" t="str">
        <f>IF(G16&lt;=0,"",IF(G16&lt;=2,"Muy Baja",IF(G16&lt;=24,"Baja",IF(G16&lt;=500,"Media",IF(G16&lt;=5000,"Alta","Muy Alta")))))</f>
        <v>Media</v>
      </c>
      <c r="I16" s="77">
        <f>IF(H16="","",IF(H16="Muy Baja",0.2,IF(H16="Baja",0.4,IF(H16="Media",0.6,IF(H16="Alta",0.8,IF(H16="Muy Alta",1,))))))</f>
        <v>0.6</v>
      </c>
      <c r="J16" s="95" t="s">
        <v>130</v>
      </c>
      <c r="K16" s="77" t="str">
        <f>IF(NOT(ISERROR(MATCH(J16,'[18]Tabla Impacto'!$B$221:$B$223,0))),'[18]Tabla Impacto'!$F$223&amp;"Por favor no seleccionar los criterios de impacto(Afectación Económica o presupuestal y Pérdida Reputacional)",J16)</f>
        <v xml:space="preserve">     Entre 100 y 500 SMLMV </v>
      </c>
      <c r="L16" s="92" t="str">
        <f>IF(OR(K16='[18]Tabla Impacto'!$C$11,K16='[18]Tabla Impacto'!$D$11),"Leve",IF(OR(K16='[18]Tabla Impacto'!$C$12,K16='[18]Tabla Impacto'!$D$12),"Menor",IF(OR(K16='[18]Tabla Impacto'!$C$13,K16='[18]Tabla Impacto'!$D$13),"Moderado",IF(OR(K16='[18]Tabla Impacto'!$C$14,K16='[18]Tabla Impacto'!$D$14),"Mayor",IF(OR(K16='[18]Tabla Impacto'!$C$15,K16='[18]Tabla Impacto'!$D$15),"Catastrófico","")))))</f>
        <v>Mayor</v>
      </c>
      <c r="M16" s="77">
        <f>IF(L16="","",IF(L16="Leve",0.2,IF(L16="Menor",0.4,IF(L16="Moderado",0.6,IF(L16="Mayor",0.8,IF(L16="Catastrófico",1,))))))</f>
        <v>0.8</v>
      </c>
      <c r="N16" s="74" t="str">
        <f>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Alto</v>
      </c>
      <c r="O16" s="9">
        <v>1</v>
      </c>
      <c r="P16" s="10" t="s">
        <v>398</v>
      </c>
      <c r="Q16" s="11" t="str">
        <f>IF(OR(R16="Preventivo",R16="Detectivo"),"Probabilidad",IF(R16="Correctivo","Impacto",""))</f>
        <v>Probabilidad</v>
      </c>
      <c r="R16" s="12" t="s">
        <v>52</v>
      </c>
      <c r="S16" s="12" t="s">
        <v>53</v>
      </c>
      <c r="T16" s="13" t="str">
        <f>IF(AND(R16="Preventivo",S16="Automático"),"50%",IF(AND(R16="Preventivo",S16="Manual"),"40%",IF(AND(R16="Detectivo",S16="Automático"),"40%",IF(AND(R16="Detectivo",S16="Manual"),"30%",IF(AND(R16="Correctivo",S16="Automático"),"35%",IF(AND(R16="Correctivo",S16="Manual"),"25%",""))))))</f>
        <v>40%</v>
      </c>
      <c r="U16" s="12" t="s">
        <v>54</v>
      </c>
      <c r="V16" s="12" t="s">
        <v>55</v>
      </c>
      <c r="W16" s="12" t="s">
        <v>56</v>
      </c>
      <c r="X16" s="14">
        <f>IFERROR(IF(Q16="Probabilidad",(I16-(+I16*T16)),IF(Q16="Impacto",I16,"")),"")</f>
        <v>0.36</v>
      </c>
      <c r="Y16" s="15" t="str">
        <f>IFERROR(IF(X16="","",IF(X16&lt;=0.2,"Muy Baja",IF(X16&lt;=0.4,"Baja",IF(X16&lt;=0.6,"Media",IF(X16&lt;=0.8,"Alta","Muy Alta"))))),"")</f>
        <v>Baja</v>
      </c>
      <c r="Z16" s="16">
        <f>+X16</f>
        <v>0.36</v>
      </c>
      <c r="AA16" s="15" t="str">
        <f>IFERROR(IF(AB16="","",IF(AB16&lt;=0.2,"Leve",IF(AB16&lt;=0.4,"Menor",IF(AB16&lt;=0.6,"Moderado",IF(AB16&lt;=0.8,"Mayor","Catastrófico"))))),"")</f>
        <v>Mayor</v>
      </c>
      <c r="AB16" s="16">
        <f>IFERROR(IF(Q16="Impacto",(M16-(+M16*T16)),IF(Q16="Probabilidad",M16,"")),"")</f>
        <v>0.8</v>
      </c>
      <c r="AC16" s="17" t="str">
        <f>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Alto</v>
      </c>
      <c r="AD16" s="18" t="s">
        <v>69</v>
      </c>
      <c r="AE16" s="19" t="s">
        <v>399</v>
      </c>
      <c r="AF16" s="19" t="s">
        <v>394</v>
      </c>
      <c r="AG16" s="20" t="s">
        <v>113</v>
      </c>
      <c r="AH16" s="20">
        <v>45291</v>
      </c>
      <c r="AI16" s="19" t="s">
        <v>59</v>
      </c>
      <c r="AJ16" s="21" t="s">
        <v>60</v>
      </c>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row>
    <row r="17" spans="1:68" ht="151.5" customHeight="1" x14ac:dyDescent="0.3">
      <c r="A17" s="81"/>
      <c r="B17" s="84"/>
      <c r="C17" s="84"/>
      <c r="D17" s="84"/>
      <c r="E17" s="87"/>
      <c r="F17" s="84"/>
      <c r="G17" s="90"/>
      <c r="H17" s="93"/>
      <c r="I17" s="78"/>
      <c r="J17" s="96"/>
      <c r="K17" s="78">
        <f ca="1">IF(NOT(ISERROR(MATCH(J17,_xlfn.ANCHORARRAY(E28),0))),I30&amp;"Por favor no seleccionar los criterios de impacto",J17)</f>
        <v>0</v>
      </c>
      <c r="L17" s="93"/>
      <c r="M17" s="78"/>
      <c r="N17" s="75"/>
      <c r="O17" s="9">
        <v>2</v>
      </c>
      <c r="P17" s="10"/>
      <c r="Q17" s="11" t="str">
        <f>IF(OR(R17="Preventivo",R17="Detectivo"),"Probabilidad",IF(R17="Correctivo","Impacto",""))</f>
        <v/>
      </c>
      <c r="R17" s="12"/>
      <c r="S17" s="12"/>
      <c r="T17" s="13" t="str">
        <f t="shared" ref="T17:T21" si="8">IF(AND(R17="Preventivo",S17="Automático"),"50%",IF(AND(R17="Preventivo",S17="Manual"),"40%",IF(AND(R17="Detectivo",S17="Automático"),"40%",IF(AND(R17="Detectivo",S17="Manual"),"30%",IF(AND(R17="Correctivo",S17="Automático"),"35%",IF(AND(R17="Correctivo",S17="Manual"),"25%",""))))))</f>
        <v/>
      </c>
      <c r="U17" s="12"/>
      <c r="V17" s="12"/>
      <c r="W17" s="12"/>
      <c r="X17" s="14" t="str">
        <f>IFERROR(IF(AND(Q16="Probabilidad",Q17="Probabilidad"),(Z16-(+Z16*T17)),IF(Q17="Probabilidad",(I16-(+I16*T17)),IF(Q17="Impacto",Z16,""))),"")</f>
        <v/>
      </c>
      <c r="Y17" s="15" t="str">
        <f t="shared" si="1"/>
        <v/>
      </c>
      <c r="Z17" s="16" t="str">
        <f t="shared" ref="Z17:Z21" si="9">+X17</f>
        <v/>
      </c>
      <c r="AA17" s="15" t="str">
        <f t="shared" si="3"/>
        <v/>
      </c>
      <c r="AB17" s="16" t="str">
        <f>IFERROR(IF(AND(Q16="Impacto",Q17="Impacto"),(AB10-(+AB10*T17)),IF(Q17="Impacto",($M$16-(+$M$16*T17)),IF(Q17="Probabilidad",AB10,""))),"")</f>
        <v/>
      </c>
      <c r="AC17" s="17" t="str">
        <f t="shared" ref="AC17:AC18" si="10">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
      </c>
      <c r="AD17" s="18" t="s">
        <v>69</v>
      </c>
      <c r="AE17" s="19" t="s">
        <v>400</v>
      </c>
      <c r="AF17" s="19" t="s">
        <v>394</v>
      </c>
      <c r="AG17" s="20" t="s">
        <v>63</v>
      </c>
      <c r="AH17" s="20">
        <v>45291</v>
      </c>
      <c r="AI17" s="19" t="s">
        <v>59</v>
      </c>
      <c r="AJ17" s="21" t="s">
        <v>60</v>
      </c>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row>
    <row r="18" spans="1:68" ht="151.5" customHeight="1" x14ac:dyDescent="0.3">
      <c r="A18" s="81"/>
      <c r="B18" s="84"/>
      <c r="C18" s="84"/>
      <c r="D18" s="84"/>
      <c r="E18" s="87"/>
      <c r="F18" s="84"/>
      <c r="G18" s="90"/>
      <c r="H18" s="93"/>
      <c r="I18" s="78"/>
      <c r="J18" s="96"/>
      <c r="K18" s="78">
        <f ca="1">IF(NOT(ISERROR(MATCH(J18,_xlfn.ANCHORARRAY(E29),0))),I31&amp;"Por favor no seleccionar los criterios de impacto",J18)</f>
        <v>0</v>
      </c>
      <c r="L18" s="93"/>
      <c r="M18" s="78"/>
      <c r="N18" s="75"/>
      <c r="O18" s="9">
        <v>3</v>
      </c>
      <c r="P18" s="26"/>
      <c r="Q18" s="11" t="str">
        <f>IF(OR(R18="Preventivo",R18="Detectivo"),"Probabilidad",IF(R18="Correctivo","Impacto",""))</f>
        <v/>
      </c>
      <c r="R18" s="12"/>
      <c r="S18" s="12"/>
      <c r="T18" s="13" t="str">
        <f t="shared" si="8"/>
        <v/>
      </c>
      <c r="U18" s="12"/>
      <c r="V18" s="12"/>
      <c r="W18" s="12"/>
      <c r="X18" s="14" t="str">
        <f>IFERROR(IF(AND(Q17="Probabilidad",Q18="Probabilidad"),(Z17-(+Z17*T18)),IF(AND(Q17="Impacto",Q18="Probabilidad"),(Z16-(+Z16*T18)),IF(Q18="Impacto",Z17,""))),"")</f>
        <v/>
      </c>
      <c r="Y18" s="15" t="str">
        <f t="shared" si="1"/>
        <v/>
      </c>
      <c r="Z18" s="16" t="str">
        <f t="shared" si="9"/>
        <v/>
      </c>
      <c r="AA18" s="15" t="str">
        <f t="shared" si="3"/>
        <v/>
      </c>
      <c r="AB18" s="16" t="str">
        <f>IFERROR(IF(AND(Q17="Impacto",Q18="Impacto"),(AB17-(+AB17*T18)),IF(AND(Q17="Probabilidad",Q18="Impacto"),(AB16-(+AB16*T18)),IF(Q18="Probabilidad",AB17,""))),"")</f>
        <v/>
      </c>
      <c r="AC18" s="17" t="str">
        <f t="shared" si="10"/>
        <v/>
      </c>
      <c r="AD18" s="18"/>
      <c r="AE18" s="19"/>
      <c r="AF18" s="21"/>
      <c r="AG18" s="24"/>
      <c r="AH18" s="24"/>
      <c r="AI18" s="19"/>
      <c r="AJ18" s="2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row>
    <row r="19" spans="1:68" ht="151.5" customHeight="1" x14ac:dyDescent="0.3">
      <c r="A19" s="81"/>
      <c r="B19" s="84"/>
      <c r="C19" s="84"/>
      <c r="D19" s="84"/>
      <c r="E19" s="87"/>
      <c r="F19" s="84"/>
      <c r="G19" s="90"/>
      <c r="H19" s="93"/>
      <c r="I19" s="78"/>
      <c r="J19" s="96"/>
      <c r="K19" s="78">
        <f ca="1">IF(NOT(ISERROR(MATCH(J19,_xlfn.ANCHORARRAY(E30),0))),I32&amp;"Por favor no seleccionar los criterios de impacto",J19)</f>
        <v>0</v>
      </c>
      <c r="L19" s="93"/>
      <c r="M19" s="78"/>
      <c r="N19" s="75"/>
      <c r="O19" s="9">
        <v>4</v>
      </c>
      <c r="P19" s="26"/>
      <c r="Q19" s="11" t="str">
        <f t="shared" ref="Q19:Q21" si="11">IF(OR(R19="Preventivo",R19="Detectivo"),"Probabilidad",IF(R19="Correctivo","Impacto",""))</f>
        <v/>
      </c>
      <c r="R19" s="12"/>
      <c r="S19" s="12"/>
      <c r="T19" s="13" t="str">
        <f t="shared" si="8"/>
        <v/>
      </c>
      <c r="U19" s="12"/>
      <c r="V19" s="12"/>
      <c r="W19" s="12"/>
      <c r="X19" s="14" t="str">
        <f t="shared" ref="X19:X21" si="12">IFERROR(IF(AND(Q18="Probabilidad",Q19="Probabilidad"),(Z18-(+Z18*T19)),IF(AND(Q18="Impacto",Q19="Probabilidad"),(Z17-(+Z17*T19)),IF(Q19="Impacto",Z18,""))),"")</f>
        <v/>
      </c>
      <c r="Y19" s="15" t="str">
        <f t="shared" si="1"/>
        <v/>
      </c>
      <c r="Z19" s="16" t="str">
        <f t="shared" si="9"/>
        <v/>
      </c>
      <c r="AA19" s="15" t="str">
        <f t="shared" si="3"/>
        <v/>
      </c>
      <c r="AB19" s="16" t="str">
        <f t="shared" ref="AB19:AB21" si="13">IFERROR(IF(AND(Q18="Impacto",Q19="Impacto"),(AB18-(+AB18*T19)),IF(AND(Q18="Probabilidad",Q19="Impacto"),(AB17-(+AB17*T19)),IF(Q19="Probabilidad",AB18,""))),"")</f>
        <v/>
      </c>
      <c r="AC19" s="17"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18"/>
      <c r="AE19" s="19"/>
      <c r="AF19" s="21"/>
      <c r="AG19" s="24"/>
      <c r="AH19" s="24"/>
      <c r="AI19" s="19"/>
      <c r="AJ19" s="2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row>
    <row r="20" spans="1:68" ht="151.5" customHeight="1" x14ac:dyDescent="0.3">
      <c r="A20" s="81"/>
      <c r="B20" s="84"/>
      <c r="C20" s="84"/>
      <c r="D20" s="84"/>
      <c r="E20" s="87"/>
      <c r="F20" s="84"/>
      <c r="G20" s="90"/>
      <c r="H20" s="93"/>
      <c r="I20" s="78"/>
      <c r="J20" s="96"/>
      <c r="K20" s="78">
        <f ca="1">IF(NOT(ISERROR(MATCH(J20,_xlfn.ANCHORARRAY(E31),0))),I33&amp;"Por favor no seleccionar los criterios de impacto",J20)</f>
        <v>0</v>
      </c>
      <c r="L20" s="93"/>
      <c r="M20" s="78"/>
      <c r="N20" s="75"/>
      <c r="O20" s="9">
        <v>5</v>
      </c>
      <c r="P20" s="10"/>
      <c r="Q20" s="11" t="str">
        <f t="shared" si="11"/>
        <v/>
      </c>
      <c r="R20" s="12"/>
      <c r="S20" s="12"/>
      <c r="T20" s="13" t="str">
        <f t="shared" si="8"/>
        <v/>
      </c>
      <c r="U20" s="12"/>
      <c r="V20" s="12"/>
      <c r="W20" s="12"/>
      <c r="X20" s="14" t="str">
        <f t="shared" si="12"/>
        <v/>
      </c>
      <c r="Y20" s="15" t="str">
        <f t="shared" si="1"/>
        <v/>
      </c>
      <c r="Z20" s="16" t="str">
        <f t="shared" si="9"/>
        <v/>
      </c>
      <c r="AA20" s="15" t="str">
        <f t="shared" si="3"/>
        <v/>
      </c>
      <c r="AB20" s="16" t="str">
        <f t="shared" si="13"/>
        <v/>
      </c>
      <c r="AC20" s="17" t="str">
        <f t="shared" ref="AC20:AC21" si="14">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18"/>
      <c r="AE20" s="19"/>
      <c r="AF20" s="21"/>
      <c r="AG20" s="24"/>
      <c r="AH20" s="24"/>
      <c r="AI20" s="19"/>
      <c r="AJ20" s="2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row>
    <row r="21" spans="1:68" ht="151.5" customHeight="1" x14ac:dyDescent="0.3">
      <c r="A21" s="82"/>
      <c r="B21" s="85"/>
      <c r="C21" s="85"/>
      <c r="D21" s="85"/>
      <c r="E21" s="88"/>
      <c r="F21" s="85"/>
      <c r="G21" s="91"/>
      <c r="H21" s="94"/>
      <c r="I21" s="79"/>
      <c r="J21" s="97"/>
      <c r="K21" s="79">
        <f ca="1">IF(NOT(ISERROR(MATCH(J21,_xlfn.ANCHORARRAY(E32),0))),I34&amp;"Por favor no seleccionar los criterios de impacto",J21)</f>
        <v>0</v>
      </c>
      <c r="L21" s="94"/>
      <c r="M21" s="79"/>
      <c r="N21" s="76"/>
      <c r="O21" s="9">
        <v>6</v>
      </c>
      <c r="P21" s="10"/>
      <c r="Q21" s="11" t="str">
        <f t="shared" si="11"/>
        <v/>
      </c>
      <c r="R21" s="12"/>
      <c r="S21" s="12"/>
      <c r="T21" s="13" t="str">
        <f t="shared" si="8"/>
        <v/>
      </c>
      <c r="U21" s="12"/>
      <c r="V21" s="12"/>
      <c r="W21" s="12"/>
      <c r="X21" s="14" t="str">
        <f t="shared" si="12"/>
        <v/>
      </c>
      <c r="Y21" s="15" t="str">
        <f t="shared" si="1"/>
        <v/>
      </c>
      <c r="Z21" s="16" t="str">
        <f t="shared" si="9"/>
        <v/>
      </c>
      <c r="AA21" s="15" t="str">
        <f t="shared" si="3"/>
        <v/>
      </c>
      <c r="AB21" s="16" t="str">
        <f t="shared" si="13"/>
        <v/>
      </c>
      <c r="AC21" s="17" t="str">
        <f t="shared" si="14"/>
        <v/>
      </c>
      <c r="AD21" s="18"/>
      <c r="AE21" s="19"/>
      <c r="AF21" s="21"/>
      <c r="AG21" s="24"/>
      <c r="AH21" s="24"/>
      <c r="AI21" s="19"/>
      <c r="AJ21" s="2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row>
    <row r="22" spans="1:68" ht="151.5" customHeight="1" x14ac:dyDescent="0.3">
      <c r="A22" s="80">
        <v>3</v>
      </c>
      <c r="B22" s="83" t="s">
        <v>103</v>
      </c>
      <c r="C22" s="83" t="s">
        <v>401</v>
      </c>
      <c r="D22" s="83" t="s">
        <v>402</v>
      </c>
      <c r="E22" s="86" t="s">
        <v>403</v>
      </c>
      <c r="F22" s="83" t="s">
        <v>49</v>
      </c>
      <c r="G22" s="89">
        <v>12</v>
      </c>
      <c r="H22" s="92" t="str">
        <f>IF(G22&lt;=0,"",IF(G22&lt;=2,"Muy Baja",IF(G22&lt;=24,"Baja",IF(G22&lt;=500,"Media",IF(G22&lt;=5000,"Alta","Muy Alta")))))</f>
        <v>Baja</v>
      </c>
      <c r="I22" s="77">
        <f>IF(H22="","",IF(H22="Muy Baja",0.2,IF(H22="Baja",0.4,IF(H22="Media",0.6,IF(H22="Alta",0.8,IF(H22="Muy Alta",1,))))))</f>
        <v>0.4</v>
      </c>
      <c r="J22" s="95" t="s">
        <v>404</v>
      </c>
      <c r="K22" s="77" t="str">
        <f>IF(NOT(ISERROR(MATCH(J22,'[18]Tabla Impacto'!$B$221:$B$223,0))),'[18]Tabla Impacto'!$F$223&amp;"Por favor no seleccionar los criterios de impacto(Afectación Económica o presupuestal y Pérdida Reputacional)",J22)</f>
        <v xml:space="preserve">     Afectación menor a 10 SMLMV .</v>
      </c>
      <c r="L22" s="92" t="str">
        <f>IF(OR(K22='[18]Tabla Impacto'!$C$11,K22='[18]Tabla Impacto'!$D$11),"Leve",IF(OR(K22='[18]Tabla Impacto'!$C$12,K22='[18]Tabla Impacto'!$D$12),"Menor",IF(OR(K22='[18]Tabla Impacto'!$C$13,K22='[18]Tabla Impacto'!$D$13),"Moderado",IF(OR(K22='[18]Tabla Impacto'!$C$14,K22='[18]Tabla Impacto'!$D$14),"Mayor",IF(OR(K22='[18]Tabla Impacto'!$C$15,K22='[18]Tabla Impacto'!$D$15),"Catastrófico","")))))</f>
        <v>Leve</v>
      </c>
      <c r="M22" s="77">
        <f>IF(L22="","",IF(L22="Leve",0.2,IF(L22="Menor",0.4,IF(L22="Moderado",0.6,IF(L22="Mayor",0.8,IF(L22="Catastrófico",1,))))))</f>
        <v>0.2</v>
      </c>
      <c r="N22" s="74" t="str">
        <f>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Bajo</v>
      </c>
      <c r="O22" s="9">
        <v>1</v>
      </c>
      <c r="P22" s="10" t="s">
        <v>405</v>
      </c>
      <c r="Q22" s="11" t="str">
        <f>IF(OR(R22="Preventivo",R22="Detectivo"),"Probabilidad",IF(R22="Correctivo","Impacto",""))</f>
        <v>Probabilidad</v>
      </c>
      <c r="R22" s="12" t="s">
        <v>52</v>
      </c>
      <c r="S22" s="12" t="s">
        <v>53</v>
      </c>
      <c r="T22" s="13" t="str">
        <f>IF(AND(R22="Preventivo",S22="Automático"),"50%",IF(AND(R22="Preventivo",S22="Manual"),"40%",IF(AND(R22="Detectivo",S22="Automático"),"40%",IF(AND(R22="Detectivo",S22="Manual"),"30%",IF(AND(R22="Correctivo",S22="Automático"),"35%",IF(AND(R22="Correctivo",S22="Manual"),"25%",""))))))</f>
        <v>40%</v>
      </c>
      <c r="U22" s="12" t="s">
        <v>54</v>
      </c>
      <c r="V22" s="12" t="s">
        <v>55</v>
      </c>
      <c r="W22" s="12" t="s">
        <v>56</v>
      </c>
      <c r="X22" s="14">
        <f>IFERROR(IF(Q22="Probabilidad",(I22-(+I22*T22)),IF(Q22="Impacto",I22,"")),"")</f>
        <v>0.24</v>
      </c>
      <c r="Y22" s="15" t="str">
        <f>IFERROR(IF(X22="","",IF(X22&lt;=0.2,"Muy Baja",IF(X22&lt;=0.4,"Baja",IF(X22&lt;=0.6,"Media",IF(X22&lt;=0.8,"Alta","Muy Alta"))))),"")</f>
        <v>Baja</v>
      </c>
      <c r="Z22" s="16">
        <f>+X22</f>
        <v>0.24</v>
      </c>
      <c r="AA22" s="15" t="str">
        <f>IFERROR(IF(AB22="","",IF(AB22&lt;=0.2,"Leve",IF(AB22&lt;=0.4,"Menor",IF(AB22&lt;=0.6,"Moderado",IF(AB22&lt;=0.8,"Mayor","Catastrófico"))))),"")</f>
        <v>Leve</v>
      </c>
      <c r="AB22" s="16">
        <f>IFERROR(IF(Q22="Impacto",(M22-(+M22*T22)),IF(Q22="Probabilidad",M22,"")),"")</f>
        <v>0.2</v>
      </c>
      <c r="AC22" s="17" t="str">
        <f>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Bajo</v>
      </c>
      <c r="AD22" s="18" t="s">
        <v>69</v>
      </c>
      <c r="AE22" s="19" t="s">
        <v>406</v>
      </c>
      <c r="AF22" s="19" t="s">
        <v>394</v>
      </c>
      <c r="AG22" s="24">
        <v>45077</v>
      </c>
      <c r="AH22" s="20">
        <v>45291</v>
      </c>
      <c r="AI22" s="19" t="s">
        <v>59</v>
      </c>
      <c r="AJ22" s="21" t="s">
        <v>60</v>
      </c>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row>
    <row r="23" spans="1:68" ht="151.5" customHeight="1" x14ac:dyDescent="0.3">
      <c r="A23" s="81"/>
      <c r="B23" s="84"/>
      <c r="C23" s="84"/>
      <c r="D23" s="84"/>
      <c r="E23" s="87"/>
      <c r="F23" s="84"/>
      <c r="G23" s="90"/>
      <c r="H23" s="93"/>
      <c r="I23" s="78"/>
      <c r="J23" s="96"/>
      <c r="K23" s="78">
        <f t="shared" ref="K23:K27" ca="1" si="15">IF(NOT(ISERROR(MATCH(J23,_xlfn.ANCHORARRAY(E34),0))),I36&amp;"Por favor no seleccionar los criterios de impacto",J23)</f>
        <v>0</v>
      </c>
      <c r="L23" s="93"/>
      <c r="M23" s="78"/>
      <c r="N23" s="75"/>
      <c r="O23" s="9">
        <v>2</v>
      </c>
      <c r="P23" s="10"/>
      <c r="Q23" s="11" t="str">
        <f>IF(OR(R23="Preventivo",R23="Detectivo"),"Probabilidad",IF(R23="Correctivo","Impacto",""))</f>
        <v/>
      </c>
      <c r="R23" s="12"/>
      <c r="S23" s="12"/>
      <c r="T23" s="13" t="str">
        <f t="shared" ref="T23:T27" si="16">IF(AND(R23="Preventivo",S23="Automático"),"50%",IF(AND(R23="Preventivo",S23="Manual"),"40%",IF(AND(R23="Detectivo",S23="Automático"),"40%",IF(AND(R23="Detectivo",S23="Manual"),"30%",IF(AND(R23="Correctivo",S23="Automático"),"35%",IF(AND(R23="Correctivo",S23="Manual"),"25%",""))))))</f>
        <v/>
      </c>
      <c r="U23" s="12"/>
      <c r="V23" s="12"/>
      <c r="W23" s="12"/>
      <c r="X23" s="27" t="str">
        <f>IFERROR(IF(AND(Q22="Probabilidad",Q23="Probabilidad"),(Z22-(+Z22*T23)),IF(Q23="Probabilidad",(I22-(+I22*T23)),IF(Q23="Impacto",Z22,""))),"")</f>
        <v/>
      </c>
      <c r="Y23" s="15" t="str">
        <f t="shared" si="1"/>
        <v/>
      </c>
      <c r="Z23" s="16" t="str">
        <f t="shared" ref="Z23:Z27" si="17">+X23</f>
        <v/>
      </c>
      <c r="AA23" s="15" t="str">
        <f t="shared" si="3"/>
        <v/>
      </c>
      <c r="AB23" s="16" t="str">
        <f>IFERROR(IF(AND(Q22="Impacto",Q23="Impacto"),(AB16-(+AB16*T23)),IF(Q23="Impacto",($M$22-(+$M$22*T23)),IF(Q23="Probabilidad",AB16,""))),"")</f>
        <v/>
      </c>
      <c r="AC23" s="17" t="str">
        <f t="shared" ref="AC23:AC24" si="18">IFERROR(IF(OR(AND(Y23="Muy Baja",AA23="Leve"),AND(Y23="Muy Baja",AA23="Menor"),AND(Y23="Baja",AA23="Leve")),"Bajo",IF(OR(AND(Y23="Muy baja",AA23="Moderado"),AND(Y23="Baja",AA23="Menor"),AND(Y23="Baja",AA23="Moderado"),AND(Y23="Media",AA23="Leve"),AND(Y23="Media",AA23="Menor"),AND(Y23="Media",AA23="Moderado"),AND(Y23="Alta",AA23="Leve"),AND(Y23="Alta",AA23="Menor")),"Moderado",IF(OR(AND(Y23="Muy Baja",AA23="Mayor"),AND(Y23="Baja",AA23="Mayor"),AND(Y23="Media",AA23="Mayor"),AND(Y23="Alta",AA23="Moderado"),AND(Y23="Alta",AA23="Mayor"),AND(Y23="Muy Alta",AA23="Leve"),AND(Y23="Muy Alta",AA23="Menor"),AND(Y23="Muy Alta",AA23="Moderado"),AND(Y23="Muy Alta",AA23="Mayor")),"Alto",IF(OR(AND(Y23="Muy Baja",AA23="Catastrófico"),AND(Y23="Baja",AA23="Catastrófico"),AND(Y23="Media",AA23="Catastrófico"),AND(Y23="Alta",AA23="Catastrófico"),AND(Y23="Muy Alta",AA23="Catastrófico")),"Extremo","")))),"")</f>
        <v/>
      </c>
      <c r="AD23" s="18" t="s">
        <v>69</v>
      </c>
      <c r="AE23" s="19" t="s">
        <v>407</v>
      </c>
      <c r="AF23" s="19" t="s">
        <v>394</v>
      </c>
      <c r="AG23" s="20" t="s">
        <v>113</v>
      </c>
      <c r="AH23" s="20">
        <v>45291</v>
      </c>
      <c r="AI23" s="19" t="s">
        <v>59</v>
      </c>
      <c r="AJ23" s="21" t="s">
        <v>60</v>
      </c>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row>
    <row r="24" spans="1:68" ht="151.5" customHeight="1" x14ac:dyDescent="0.3">
      <c r="A24" s="81"/>
      <c r="B24" s="84"/>
      <c r="C24" s="84"/>
      <c r="D24" s="84"/>
      <c r="E24" s="87"/>
      <c r="F24" s="84"/>
      <c r="G24" s="90"/>
      <c r="H24" s="93"/>
      <c r="I24" s="78"/>
      <c r="J24" s="96"/>
      <c r="K24" s="78">
        <f t="shared" ca="1" si="15"/>
        <v>0</v>
      </c>
      <c r="L24" s="93"/>
      <c r="M24" s="78"/>
      <c r="N24" s="75"/>
      <c r="O24" s="9">
        <v>3</v>
      </c>
      <c r="P24" s="10"/>
      <c r="Q24" s="11" t="str">
        <f>IF(OR(R24="Preventivo",R24="Detectivo"),"Probabilidad",IF(R24="Correctivo","Impacto",""))</f>
        <v/>
      </c>
      <c r="R24" s="12"/>
      <c r="S24" s="12"/>
      <c r="T24" s="13" t="str">
        <f t="shared" si="16"/>
        <v/>
      </c>
      <c r="U24" s="12"/>
      <c r="V24" s="12"/>
      <c r="W24" s="12"/>
      <c r="X24" s="14" t="str">
        <f>IFERROR(IF(AND(Q23="Probabilidad",Q24="Probabilidad"),(Z23-(+Z23*T24)),IF(AND(Q23="Impacto",Q24="Probabilidad"),(Z22-(+Z22*T24)),IF(Q24="Impacto",Z23,""))),"")</f>
        <v/>
      </c>
      <c r="Y24" s="15" t="str">
        <f t="shared" si="1"/>
        <v/>
      </c>
      <c r="Z24" s="16" t="str">
        <f t="shared" si="17"/>
        <v/>
      </c>
      <c r="AA24" s="15" t="str">
        <f t="shared" si="3"/>
        <v/>
      </c>
      <c r="AB24" s="16" t="str">
        <f>IFERROR(IF(AND(Q23="Impacto",Q24="Impacto"),(AB23-(+AB23*T24)),IF(AND(Q23="Probabilidad",Q24="Impacto"),(AB22-(+AB22*T24)),IF(Q24="Probabilidad",AB23,""))),"")</f>
        <v/>
      </c>
      <c r="AC24" s="17" t="str">
        <f t="shared" si="18"/>
        <v/>
      </c>
      <c r="AD24" s="18"/>
      <c r="AE24" s="19"/>
      <c r="AF24" s="21"/>
      <c r="AG24" s="24"/>
      <c r="AH24" s="26"/>
      <c r="AI24" s="19"/>
      <c r="AJ24" s="2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row>
    <row r="25" spans="1:68" ht="151.5" customHeight="1" x14ac:dyDescent="0.3">
      <c r="A25" s="81"/>
      <c r="B25" s="84"/>
      <c r="C25" s="84"/>
      <c r="D25" s="84"/>
      <c r="E25" s="87"/>
      <c r="F25" s="84"/>
      <c r="G25" s="90"/>
      <c r="H25" s="93"/>
      <c r="I25" s="78"/>
      <c r="J25" s="96"/>
      <c r="K25" s="78">
        <f t="shared" ca="1" si="15"/>
        <v>0</v>
      </c>
      <c r="L25" s="93"/>
      <c r="M25" s="78"/>
      <c r="N25" s="75"/>
      <c r="O25" s="9">
        <v>4</v>
      </c>
      <c r="P25" s="10"/>
      <c r="Q25" s="11" t="str">
        <f t="shared" ref="Q25:Q27" si="19">IF(OR(R25="Preventivo",R25="Detectivo"),"Probabilidad",IF(R25="Correctivo","Impacto",""))</f>
        <v/>
      </c>
      <c r="R25" s="12"/>
      <c r="S25" s="12"/>
      <c r="T25" s="13" t="str">
        <f t="shared" si="16"/>
        <v/>
      </c>
      <c r="U25" s="12"/>
      <c r="V25" s="12"/>
      <c r="W25" s="12"/>
      <c r="X25" s="14" t="str">
        <f t="shared" ref="X25:X27" si="20">IFERROR(IF(AND(Q24="Probabilidad",Q25="Probabilidad"),(Z24-(+Z24*T25)),IF(AND(Q24="Impacto",Q25="Probabilidad"),(Z23-(+Z23*T25)),IF(Q25="Impacto",Z24,""))),"")</f>
        <v/>
      </c>
      <c r="Y25" s="15" t="str">
        <f t="shared" si="1"/>
        <v/>
      </c>
      <c r="Z25" s="16" t="str">
        <f t="shared" si="17"/>
        <v/>
      </c>
      <c r="AA25" s="15" t="str">
        <f t="shared" si="3"/>
        <v/>
      </c>
      <c r="AB25" s="16" t="str">
        <f t="shared" ref="AB25:AB27" si="21">IFERROR(IF(AND(Q24="Impacto",Q25="Impacto"),(AB24-(+AB24*T25)),IF(AND(Q24="Probabilidad",Q25="Impacto"),(AB23-(+AB23*T25)),IF(Q25="Probabilidad",AB24,""))),"")</f>
        <v/>
      </c>
      <c r="AC25" s="17"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18"/>
      <c r="AE25" s="19"/>
      <c r="AF25" s="21"/>
      <c r="AG25" s="24"/>
      <c r="AH25" s="26"/>
      <c r="AI25" s="19"/>
      <c r="AJ25" s="2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row>
    <row r="26" spans="1:68" ht="151.5" customHeight="1" x14ac:dyDescent="0.3">
      <c r="A26" s="81"/>
      <c r="B26" s="84"/>
      <c r="C26" s="84"/>
      <c r="D26" s="84"/>
      <c r="E26" s="87"/>
      <c r="F26" s="84"/>
      <c r="G26" s="90"/>
      <c r="H26" s="93"/>
      <c r="I26" s="78"/>
      <c r="J26" s="96"/>
      <c r="K26" s="78">
        <f t="shared" ca="1" si="15"/>
        <v>0</v>
      </c>
      <c r="L26" s="93"/>
      <c r="M26" s="78"/>
      <c r="N26" s="75"/>
      <c r="O26" s="9">
        <v>5</v>
      </c>
      <c r="P26" s="26"/>
      <c r="Q26" s="11" t="str">
        <f t="shared" si="19"/>
        <v/>
      </c>
      <c r="R26" s="12"/>
      <c r="S26" s="12"/>
      <c r="T26" s="13" t="str">
        <f t="shared" si="16"/>
        <v/>
      </c>
      <c r="U26" s="12"/>
      <c r="V26" s="12"/>
      <c r="W26" s="12"/>
      <c r="X26" s="14" t="str">
        <f t="shared" si="20"/>
        <v/>
      </c>
      <c r="Y26" s="15" t="str">
        <f t="shared" si="1"/>
        <v/>
      </c>
      <c r="Z26" s="16" t="str">
        <f t="shared" si="17"/>
        <v/>
      </c>
      <c r="AA26" s="15" t="str">
        <f t="shared" si="3"/>
        <v/>
      </c>
      <c r="AB26" s="16" t="str">
        <f t="shared" si="21"/>
        <v/>
      </c>
      <c r="AC26" s="17" t="str">
        <f t="shared" ref="AC26:AC27" si="22">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18"/>
      <c r="AE26" s="19"/>
      <c r="AF26" s="21"/>
      <c r="AG26" s="24"/>
      <c r="AH26" s="24"/>
      <c r="AI26" s="19"/>
      <c r="AJ26" s="2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row>
    <row r="27" spans="1:68" ht="151.5" customHeight="1" x14ac:dyDescent="0.3">
      <c r="A27" s="82"/>
      <c r="B27" s="85"/>
      <c r="C27" s="85"/>
      <c r="D27" s="85"/>
      <c r="E27" s="88"/>
      <c r="F27" s="85"/>
      <c r="G27" s="91"/>
      <c r="H27" s="94"/>
      <c r="I27" s="79"/>
      <c r="J27" s="97"/>
      <c r="K27" s="79">
        <f t="shared" ca="1" si="15"/>
        <v>0</v>
      </c>
      <c r="L27" s="94"/>
      <c r="M27" s="79"/>
      <c r="N27" s="76"/>
      <c r="O27" s="9">
        <v>6</v>
      </c>
      <c r="P27" s="10"/>
      <c r="Q27" s="11" t="str">
        <f t="shared" si="19"/>
        <v/>
      </c>
      <c r="R27" s="12"/>
      <c r="S27" s="12"/>
      <c r="T27" s="13" t="str">
        <f t="shared" si="16"/>
        <v/>
      </c>
      <c r="U27" s="12"/>
      <c r="V27" s="12"/>
      <c r="W27" s="12"/>
      <c r="X27" s="14" t="str">
        <f t="shared" si="20"/>
        <v/>
      </c>
      <c r="Y27" s="15" t="str">
        <f t="shared" si="1"/>
        <v/>
      </c>
      <c r="Z27" s="16" t="str">
        <f t="shared" si="17"/>
        <v/>
      </c>
      <c r="AA27" s="15" t="str">
        <f t="shared" si="3"/>
        <v/>
      </c>
      <c r="AB27" s="16" t="str">
        <f t="shared" si="21"/>
        <v/>
      </c>
      <c r="AC27" s="17" t="str">
        <f t="shared" si="22"/>
        <v/>
      </c>
      <c r="AD27" s="18"/>
      <c r="AE27" s="19"/>
      <c r="AF27" s="21"/>
      <c r="AG27" s="24"/>
      <c r="AH27" s="24"/>
      <c r="AI27" s="19"/>
      <c r="AJ27" s="2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row>
    <row r="28" spans="1:68" ht="151.5" customHeight="1" x14ac:dyDescent="0.3">
      <c r="A28" s="80">
        <v>4</v>
      </c>
      <c r="B28" s="83"/>
      <c r="C28" s="83"/>
      <c r="D28" s="83"/>
      <c r="E28" s="86"/>
      <c r="F28" s="83"/>
      <c r="G28" s="89"/>
      <c r="H28" s="92" t="str">
        <f>IF(G28&lt;=0,"",IF(G28&lt;=2,"Muy Baja",IF(G28&lt;=24,"Baja",IF(G28&lt;=500,"Media",IF(G28&lt;=5000,"Alta","Muy Alta")))))</f>
        <v/>
      </c>
      <c r="I28" s="77" t="str">
        <f>IF(H28="","",IF(H28="Muy Baja",0.2,IF(H28="Baja",0.4,IF(H28="Media",0.6,IF(H28="Alta",0.8,IF(H28="Muy Alta",1,))))))</f>
        <v/>
      </c>
      <c r="J28" s="95"/>
      <c r="K28" s="77">
        <f>IF(NOT(ISERROR(MATCH(J28,'[18]Tabla Impacto'!$B$221:$B$223,0))),'[18]Tabla Impacto'!$F$223&amp;"Por favor no seleccionar los criterios de impacto(Afectación Económica o presupuestal y Pérdida Reputacional)",J28)</f>
        <v>0</v>
      </c>
      <c r="L28" s="92" t="str">
        <f>IF(OR(K28='[18]Tabla Impacto'!$C$11,K28='[18]Tabla Impacto'!$D$11),"Leve",IF(OR(K28='[18]Tabla Impacto'!$C$12,K28='[18]Tabla Impacto'!$D$12),"Menor",IF(OR(K28='[18]Tabla Impacto'!$C$13,K28='[18]Tabla Impacto'!$D$13),"Moderado",IF(OR(K28='[18]Tabla Impacto'!$C$14,K28='[18]Tabla Impacto'!$D$14),"Mayor",IF(OR(K28='[18]Tabla Impacto'!$C$15,K28='[18]Tabla Impacto'!$D$15),"Catastrófico","")))))</f>
        <v/>
      </c>
      <c r="M28" s="77" t="str">
        <f>IF(L28="","",IF(L28="Leve",0.2,IF(L28="Menor",0.4,IF(L28="Moderado",0.6,IF(L28="Mayor",0.8,IF(L28="Catastrófico",1,))))))</f>
        <v/>
      </c>
      <c r="N28" s="74" t="str">
        <f>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
      </c>
      <c r="O28" s="9">
        <v>1</v>
      </c>
      <c r="P28" s="10"/>
      <c r="Q28" s="11" t="str">
        <f>IF(OR(R28="Preventivo",R28="Detectivo"),"Probabilidad",IF(R28="Correctivo","Impacto",""))</f>
        <v/>
      </c>
      <c r="R28" s="12"/>
      <c r="S28" s="12"/>
      <c r="T28" s="13" t="str">
        <f>IF(AND(R28="Preventivo",S28="Automático"),"50%",IF(AND(R28="Preventivo",S28="Manual"),"40%",IF(AND(R28="Detectivo",S28="Automático"),"40%",IF(AND(R28="Detectivo",S28="Manual"),"30%",IF(AND(R28="Correctivo",S28="Automático"),"35%",IF(AND(R28="Correctivo",S28="Manual"),"25%",""))))))</f>
        <v/>
      </c>
      <c r="U28" s="12"/>
      <c r="V28" s="12"/>
      <c r="W28" s="12"/>
      <c r="X28" s="14" t="str">
        <f>IFERROR(IF(Q28="Probabilidad",(I28-(+I28*T28)),IF(Q28="Impacto",I28,"")),"")</f>
        <v/>
      </c>
      <c r="Y28" s="15" t="str">
        <f>IFERROR(IF(X28="","",IF(X28&lt;=0.2,"Muy Baja",IF(X28&lt;=0.4,"Baja",IF(X28&lt;=0.6,"Media",IF(X28&lt;=0.8,"Alta","Muy Alta"))))),"")</f>
        <v/>
      </c>
      <c r="Z28" s="16" t="str">
        <f>+X28</f>
        <v/>
      </c>
      <c r="AA28" s="15" t="str">
        <f>IFERROR(IF(AB28="","",IF(AB28&lt;=0.2,"Leve",IF(AB28&lt;=0.4,"Menor",IF(AB28&lt;=0.6,"Moderado",IF(AB28&lt;=0.8,"Mayor","Catastrófico"))))),"")</f>
        <v/>
      </c>
      <c r="AB28" s="16" t="str">
        <f>IFERROR(IF(Q28="Impacto",(M28-(+M28*T28)),IF(Q28="Probabilidad",M28,"")),"")</f>
        <v/>
      </c>
      <c r="AC28" s="17" t="str">
        <f>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
      </c>
      <c r="AD28" s="18"/>
      <c r="AE28" s="19"/>
      <c r="AF28" s="21"/>
      <c r="AG28" s="24"/>
      <c r="AH28" s="24"/>
      <c r="AI28" s="19"/>
      <c r="AJ28" s="2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row>
    <row r="29" spans="1:68" ht="151.5" customHeight="1" x14ac:dyDescent="0.3">
      <c r="A29" s="81"/>
      <c r="B29" s="84"/>
      <c r="C29" s="84"/>
      <c r="D29" s="84"/>
      <c r="E29" s="87"/>
      <c r="F29" s="84"/>
      <c r="G29" s="90"/>
      <c r="H29" s="93"/>
      <c r="I29" s="78"/>
      <c r="J29" s="96"/>
      <c r="K29" s="78">
        <f t="shared" ref="K29:K33" ca="1" si="23">IF(NOT(ISERROR(MATCH(J29,_xlfn.ANCHORARRAY(E40),0))),I42&amp;"Por favor no seleccionar los criterios de impacto",J29)</f>
        <v>0</v>
      </c>
      <c r="L29" s="93"/>
      <c r="M29" s="78"/>
      <c r="N29" s="75"/>
      <c r="O29" s="9">
        <v>2</v>
      </c>
      <c r="P29" s="10"/>
      <c r="Q29" s="11" t="str">
        <f>IF(OR(R29="Preventivo",R29="Detectivo"),"Probabilidad",IF(R29="Correctivo","Impacto",""))</f>
        <v/>
      </c>
      <c r="R29" s="12"/>
      <c r="S29" s="12"/>
      <c r="T29" s="13" t="str">
        <f t="shared" ref="T29:T33" si="24">IF(AND(R29="Preventivo",S29="Automático"),"50%",IF(AND(R29="Preventivo",S29="Manual"),"40%",IF(AND(R29="Detectivo",S29="Automático"),"40%",IF(AND(R29="Detectivo",S29="Manual"),"30%",IF(AND(R29="Correctivo",S29="Automático"),"35%",IF(AND(R29="Correctivo",S29="Manual"),"25%",""))))))</f>
        <v/>
      </c>
      <c r="U29" s="12"/>
      <c r="V29" s="12"/>
      <c r="W29" s="12"/>
      <c r="X29" s="14" t="str">
        <f>IFERROR(IF(AND(Q28="Probabilidad",Q29="Probabilidad"),(Z28-(+Z28*T29)),IF(Q29="Probabilidad",(I28-(+I28*T29)),IF(Q29="Impacto",Z28,""))),"")</f>
        <v/>
      </c>
      <c r="Y29" s="15" t="str">
        <f t="shared" si="1"/>
        <v/>
      </c>
      <c r="Z29" s="16" t="str">
        <f t="shared" ref="Z29:Z33" si="25">+X29</f>
        <v/>
      </c>
      <c r="AA29" s="15" t="str">
        <f t="shared" si="3"/>
        <v/>
      </c>
      <c r="AB29" s="16" t="str">
        <f>IFERROR(IF(AND(Q28="Impacto",Q29="Impacto"),(AB22-(+AB22*T29)),IF(Q29="Impacto",($M$28-(+$M$28*T29)),IF(Q29="Probabilidad",AB22,""))),"")</f>
        <v/>
      </c>
      <c r="AC29" s="17" t="str">
        <f t="shared" ref="AC29:AC30" si="26">IFERROR(IF(OR(AND(Y29="Muy Baja",AA29="Leve"),AND(Y29="Muy Baja",AA29="Menor"),AND(Y29="Baja",AA29="Leve")),"Bajo",IF(OR(AND(Y29="Muy baja",AA29="Moderado"),AND(Y29="Baja",AA29="Menor"),AND(Y29="Baja",AA29="Moderado"),AND(Y29="Media",AA29="Leve"),AND(Y29="Media",AA29="Menor"),AND(Y29="Media",AA29="Moderado"),AND(Y29="Alta",AA29="Leve"),AND(Y29="Alta",AA29="Menor")),"Moderado",IF(OR(AND(Y29="Muy Baja",AA29="Mayor"),AND(Y29="Baja",AA29="Mayor"),AND(Y29="Media",AA29="Mayor"),AND(Y29="Alta",AA29="Moderado"),AND(Y29="Alta",AA29="Mayor"),AND(Y29="Muy Alta",AA29="Leve"),AND(Y29="Muy Alta",AA29="Menor"),AND(Y29="Muy Alta",AA29="Moderado"),AND(Y29="Muy Alta",AA29="Mayor")),"Alto",IF(OR(AND(Y29="Muy Baja",AA29="Catastrófico"),AND(Y29="Baja",AA29="Catastrófico"),AND(Y29="Media",AA29="Catastrófico"),AND(Y29="Alta",AA29="Catastrófico"),AND(Y29="Muy Alta",AA29="Catastrófico")),"Extremo","")))),"")</f>
        <v/>
      </c>
      <c r="AD29" s="18"/>
      <c r="AE29" s="19"/>
      <c r="AF29" s="21"/>
      <c r="AG29" s="24"/>
      <c r="AH29" s="24"/>
      <c r="AI29" s="19"/>
      <c r="AJ29" s="2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row>
    <row r="30" spans="1:68" ht="151.5" customHeight="1" x14ac:dyDescent="0.3">
      <c r="A30" s="81"/>
      <c r="B30" s="84"/>
      <c r="C30" s="84"/>
      <c r="D30" s="84"/>
      <c r="E30" s="87"/>
      <c r="F30" s="84"/>
      <c r="G30" s="90"/>
      <c r="H30" s="93"/>
      <c r="I30" s="78"/>
      <c r="J30" s="96"/>
      <c r="K30" s="78">
        <f t="shared" ca="1" si="23"/>
        <v>0</v>
      </c>
      <c r="L30" s="93"/>
      <c r="M30" s="78"/>
      <c r="N30" s="75"/>
      <c r="O30" s="9">
        <v>3</v>
      </c>
      <c r="P30" s="25"/>
      <c r="Q30" s="11" t="str">
        <f>IF(OR(R30="Preventivo",R30="Detectivo"),"Probabilidad",IF(R30="Correctivo","Impacto",""))</f>
        <v/>
      </c>
      <c r="R30" s="12"/>
      <c r="S30" s="12"/>
      <c r="T30" s="13" t="str">
        <f t="shared" si="24"/>
        <v/>
      </c>
      <c r="U30" s="12"/>
      <c r="V30" s="12"/>
      <c r="W30" s="12"/>
      <c r="X30" s="14" t="str">
        <f>IFERROR(IF(AND(Q29="Probabilidad",Q30="Probabilidad"),(Z29-(+Z29*T30)),IF(AND(Q29="Impacto",Q30="Probabilidad"),(Z28-(+Z28*T30)),IF(Q30="Impacto",Z29,""))),"")</f>
        <v/>
      </c>
      <c r="Y30" s="15" t="str">
        <f t="shared" si="1"/>
        <v/>
      </c>
      <c r="Z30" s="16" t="str">
        <f t="shared" si="25"/>
        <v/>
      </c>
      <c r="AA30" s="15" t="str">
        <f t="shared" si="3"/>
        <v/>
      </c>
      <c r="AB30" s="16" t="str">
        <f>IFERROR(IF(AND(Q29="Impacto",Q30="Impacto"),(AB29-(+AB29*T30)),IF(AND(Q29="Probabilidad",Q30="Impacto"),(AB28-(+AB28*T30)),IF(Q30="Probabilidad",AB29,""))),"")</f>
        <v/>
      </c>
      <c r="AC30" s="17" t="str">
        <f t="shared" si="26"/>
        <v/>
      </c>
      <c r="AD30" s="18"/>
      <c r="AE30" s="19"/>
      <c r="AF30" s="21"/>
      <c r="AG30" s="24"/>
      <c r="AH30" s="24"/>
      <c r="AI30" s="19"/>
      <c r="AJ30" s="2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row>
    <row r="31" spans="1:68" ht="151.5" customHeight="1" x14ac:dyDescent="0.3">
      <c r="A31" s="81"/>
      <c r="B31" s="84"/>
      <c r="C31" s="84"/>
      <c r="D31" s="84"/>
      <c r="E31" s="87"/>
      <c r="F31" s="84"/>
      <c r="G31" s="90"/>
      <c r="H31" s="93"/>
      <c r="I31" s="78"/>
      <c r="J31" s="96"/>
      <c r="K31" s="78">
        <f t="shared" ca="1" si="23"/>
        <v>0</v>
      </c>
      <c r="L31" s="93"/>
      <c r="M31" s="78"/>
      <c r="N31" s="75"/>
      <c r="O31" s="9">
        <v>4</v>
      </c>
      <c r="P31" s="10"/>
      <c r="Q31" s="11" t="str">
        <f t="shared" ref="Q31:Q33" si="27">IF(OR(R31="Preventivo",R31="Detectivo"),"Probabilidad",IF(R31="Correctivo","Impacto",""))</f>
        <v/>
      </c>
      <c r="R31" s="12"/>
      <c r="S31" s="12"/>
      <c r="T31" s="13" t="str">
        <f t="shared" si="24"/>
        <v/>
      </c>
      <c r="U31" s="12"/>
      <c r="V31" s="12"/>
      <c r="W31" s="12"/>
      <c r="X31" s="14" t="str">
        <f t="shared" ref="X31:X33" si="28">IFERROR(IF(AND(Q30="Probabilidad",Q31="Probabilidad"),(Z30-(+Z30*T31)),IF(AND(Q30="Impacto",Q31="Probabilidad"),(Z29-(+Z29*T31)),IF(Q31="Impacto",Z30,""))),"")</f>
        <v/>
      </c>
      <c r="Y31" s="15" t="str">
        <f t="shared" si="1"/>
        <v/>
      </c>
      <c r="Z31" s="16" t="str">
        <f t="shared" si="25"/>
        <v/>
      </c>
      <c r="AA31" s="15" t="str">
        <f t="shared" si="3"/>
        <v/>
      </c>
      <c r="AB31" s="16" t="str">
        <f t="shared" ref="AB31:AB33" si="29">IFERROR(IF(AND(Q30="Impacto",Q31="Impacto"),(AB30-(+AB30*T31)),IF(AND(Q30="Probabilidad",Q31="Impacto"),(AB29-(+AB29*T31)),IF(Q31="Probabilidad",AB30,""))),"")</f>
        <v/>
      </c>
      <c r="AC31" s="17" t="str">
        <f>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18"/>
      <c r="AE31" s="19"/>
      <c r="AF31" s="21"/>
      <c r="AG31" s="24"/>
      <c r="AH31" s="24"/>
      <c r="AI31" s="19"/>
      <c r="AJ31" s="2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row>
    <row r="32" spans="1:68" ht="151.5" customHeight="1" x14ac:dyDescent="0.3">
      <c r="A32" s="81"/>
      <c r="B32" s="84"/>
      <c r="C32" s="84"/>
      <c r="D32" s="84"/>
      <c r="E32" s="87"/>
      <c r="F32" s="84"/>
      <c r="G32" s="90"/>
      <c r="H32" s="93"/>
      <c r="I32" s="78"/>
      <c r="J32" s="96"/>
      <c r="K32" s="78">
        <f t="shared" ca="1" si="23"/>
        <v>0</v>
      </c>
      <c r="L32" s="93"/>
      <c r="M32" s="78"/>
      <c r="N32" s="75"/>
      <c r="O32" s="9">
        <v>5</v>
      </c>
      <c r="P32" s="10"/>
      <c r="Q32" s="11" t="str">
        <f t="shared" si="27"/>
        <v/>
      </c>
      <c r="R32" s="12"/>
      <c r="S32" s="12"/>
      <c r="T32" s="13" t="str">
        <f t="shared" si="24"/>
        <v/>
      </c>
      <c r="U32" s="12"/>
      <c r="V32" s="12"/>
      <c r="W32" s="12"/>
      <c r="X32" s="27" t="str">
        <f t="shared" si="28"/>
        <v/>
      </c>
      <c r="Y32" s="15" t="str">
        <f>IFERROR(IF(X32="","",IF(X32&lt;=0.2,"Muy Baja",IF(X32&lt;=0.4,"Baja",IF(X32&lt;=0.6,"Media",IF(X32&lt;=0.8,"Alta","Muy Alta"))))),"")</f>
        <v/>
      </c>
      <c r="Z32" s="16" t="str">
        <f t="shared" si="25"/>
        <v/>
      </c>
      <c r="AA32" s="15" t="str">
        <f t="shared" si="3"/>
        <v/>
      </c>
      <c r="AB32" s="16" t="str">
        <f t="shared" si="29"/>
        <v/>
      </c>
      <c r="AC32" s="17" t="str">
        <f t="shared" ref="AC32:AC33" si="30">IFERROR(IF(OR(AND(Y32="Muy Baja",AA32="Leve"),AND(Y32="Muy Baja",AA32="Menor"),AND(Y32="Baja",AA32="Leve")),"Bajo",IF(OR(AND(Y32="Muy baja",AA32="Moderado"),AND(Y32="Baja",AA32="Menor"),AND(Y32="Baja",AA32="Moderado"),AND(Y32="Media",AA32="Leve"),AND(Y32="Media",AA32="Menor"),AND(Y32="Media",AA32="Moderado"),AND(Y32="Alta",AA32="Leve"),AND(Y32="Alta",AA32="Menor")),"Moderado",IF(OR(AND(Y32="Muy Baja",AA32="Mayor"),AND(Y32="Baja",AA32="Mayor"),AND(Y32="Media",AA32="Mayor"),AND(Y32="Alta",AA32="Moderado"),AND(Y32="Alta",AA32="Mayor"),AND(Y32="Muy Alta",AA32="Leve"),AND(Y32="Muy Alta",AA32="Menor"),AND(Y32="Muy Alta",AA32="Moderado"),AND(Y32="Muy Alta",AA32="Mayor")),"Alto",IF(OR(AND(Y32="Muy Baja",AA32="Catastrófico"),AND(Y32="Baja",AA32="Catastrófico"),AND(Y32="Media",AA32="Catastrófico"),AND(Y32="Alta",AA32="Catastrófico"),AND(Y32="Muy Alta",AA32="Catastrófico")),"Extremo","")))),"")</f>
        <v/>
      </c>
      <c r="AD32" s="18"/>
      <c r="AE32" s="19"/>
      <c r="AF32" s="21"/>
      <c r="AG32" s="24"/>
      <c r="AH32" s="24"/>
      <c r="AI32" s="19"/>
      <c r="AJ32" s="2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row>
    <row r="33" spans="1:68" ht="151.5" customHeight="1" x14ac:dyDescent="0.3">
      <c r="A33" s="82"/>
      <c r="B33" s="85"/>
      <c r="C33" s="85"/>
      <c r="D33" s="85"/>
      <c r="E33" s="88"/>
      <c r="F33" s="85"/>
      <c r="G33" s="91"/>
      <c r="H33" s="94"/>
      <c r="I33" s="79"/>
      <c r="J33" s="97"/>
      <c r="K33" s="79">
        <f t="shared" ca="1" si="23"/>
        <v>0</v>
      </c>
      <c r="L33" s="94"/>
      <c r="M33" s="79"/>
      <c r="N33" s="76"/>
      <c r="O33" s="9">
        <v>6</v>
      </c>
      <c r="P33" s="10"/>
      <c r="Q33" s="11" t="str">
        <f t="shared" si="27"/>
        <v/>
      </c>
      <c r="R33" s="12"/>
      <c r="S33" s="12"/>
      <c r="T33" s="13" t="str">
        <f t="shared" si="24"/>
        <v/>
      </c>
      <c r="U33" s="12"/>
      <c r="V33" s="12"/>
      <c r="W33" s="12"/>
      <c r="X33" s="14" t="str">
        <f t="shared" si="28"/>
        <v/>
      </c>
      <c r="Y33" s="15" t="str">
        <f t="shared" si="1"/>
        <v/>
      </c>
      <c r="Z33" s="16" t="str">
        <f t="shared" si="25"/>
        <v/>
      </c>
      <c r="AA33" s="15" t="str">
        <f t="shared" si="3"/>
        <v/>
      </c>
      <c r="AB33" s="16" t="str">
        <f t="shared" si="29"/>
        <v/>
      </c>
      <c r="AC33" s="17" t="str">
        <f t="shared" si="30"/>
        <v/>
      </c>
      <c r="AD33" s="18"/>
      <c r="AE33" s="19"/>
      <c r="AF33" s="21"/>
      <c r="AG33" s="24"/>
      <c r="AH33" s="24"/>
      <c r="AI33" s="19"/>
      <c r="AJ33" s="2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row>
    <row r="34" spans="1:68" ht="151.5" customHeight="1" x14ac:dyDescent="0.3">
      <c r="A34" s="80">
        <v>5</v>
      </c>
      <c r="B34" s="83"/>
      <c r="C34" s="83"/>
      <c r="D34" s="83"/>
      <c r="E34" s="86"/>
      <c r="F34" s="83"/>
      <c r="G34" s="89"/>
      <c r="H34" s="92" t="str">
        <f>IF(G34&lt;=0,"",IF(G34&lt;=2,"Muy Baja",IF(G34&lt;=24,"Baja",IF(G34&lt;=500,"Media",IF(G34&lt;=5000,"Alta","Muy Alta")))))</f>
        <v/>
      </c>
      <c r="I34" s="77" t="str">
        <f>IF(H34="","",IF(H34="Muy Baja",0.2,IF(H34="Baja",0.4,IF(H34="Media",0.6,IF(H34="Alta",0.8,IF(H34="Muy Alta",1,))))))</f>
        <v/>
      </c>
      <c r="J34" s="95"/>
      <c r="K34" s="77">
        <f>IF(NOT(ISERROR(MATCH(J34,'[18]Tabla Impacto'!$B$221:$B$223,0))),'[18]Tabla Impacto'!$F$223&amp;"Por favor no seleccionar los criterios de impacto(Afectación Económica o presupuestal y Pérdida Reputacional)",J34)</f>
        <v>0</v>
      </c>
      <c r="L34" s="92" t="str">
        <f>IF(OR(K34='[18]Tabla Impacto'!$C$11,K34='[18]Tabla Impacto'!$D$11),"Leve",IF(OR(K34='[18]Tabla Impacto'!$C$12,K34='[18]Tabla Impacto'!$D$12),"Menor",IF(OR(K34='[18]Tabla Impacto'!$C$13,K34='[18]Tabla Impacto'!$D$13),"Moderado",IF(OR(K34='[18]Tabla Impacto'!$C$14,K34='[18]Tabla Impacto'!$D$14),"Mayor",IF(OR(K34='[18]Tabla Impacto'!$C$15,K34='[18]Tabla Impacto'!$D$15),"Catastrófico","")))))</f>
        <v/>
      </c>
      <c r="M34" s="77" t="str">
        <f>IF(L34="","",IF(L34="Leve",0.2,IF(L34="Menor",0.4,IF(L34="Moderado",0.6,IF(L34="Mayor",0.8,IF(L34="Catastrófico",1,))))))</f>
        <v/>
      </c>
      <c r="N34" s="74" t="str">
        <f>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9">
        <v>1</v>
      </c>
      <c r="P34" s="10"/>
      <c r="Q34" s="11" t="str">
        <f>IF(OR(R34="Preventivo",R34="Detectivo"),"Probabilidad",IF(R34="Correctivo","Impacto",""))</f>
        <v/>
      </c>
      <c r="R34" s="12"/>
      <c r="S34" s="12"/>
      <c r="T34" s="13" t="str">
        <f>IF(AND(R34="Preventivo",S34="Automático"),"50%",IF(AND(R34="Preventivo",S34="Manual"),"40%",IF(AND(R34="Detectivo",S34="Automático"),"40%",IF(AND(R34="Detectivo",S34="Manual"),"30%",IF(AND(R34="Correctivo",S34="Automático"),"35%",IF(AND(R34="Correctivo",S34="Manual"),"25%",""))))))</f>
        <v/>
      </c>
      <c r="U34" s="12"/>
      <c r="V34" s="12"/>
      <c r="W34" s="12"/>
      <c r="X34" s="14" t="str">
        <f>IFERROR(IF(Q34="Probabilidad",(I34-(+I34*T34)),IF(Q34="Impacto",I34,"")),"")</f>
        <v/>
      </c>
      <c r="Y34" s="15" t="str">
        <f>IFERROR(IF(X34="","",IF(X34&lt;=0.2,"Muy Baja",IF(X34&lt;=0.4,"Baja",IF(X34&lt;=0.6,"Media",IF(X34&lt;=0.8,"Alta","Muy Alta"))))),"")</f>
        <v/>
      </c>
      <c r="Z34" s="16" t="str">
        <f>+X34</f>
        <v/>
      </c>
      <c r="AA34" s="15" t="str">
        <f>IFERROR(IF(AB34="","",IF(AB34&lt;=0.2,"Leve",IF(AB34&lt;=0.4,"Menor",IF(AB34&lt;=0.6,"Moderado",IF(AB34&lt;=0.8,"Mayor","Catastrófico"))))),"")</f>
        <v/>
      </c>
      <c r="AB34" s="16" t="str">
        <f>IFERROR(IF(Q34="Impacto",(M34-(+M34*T34)),IF(Q34="Probabilidad",M34,"")),"")</f>
        <v/>
      </c>
      <c r="AC34" s="17" t="str">
        <f>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
      </c>
      <c r="AD34" s="18"/>
      <c r="AE34" s="19"/>
      <c r="AF34" s="21"/>
      <c r="AG34" s="24"/>
      <c r="AH34" s="24"/>
      <c r="AI34" s="19"/>
      <c r="AJ34" s="2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row>
    <row r="35" spans="1:68" ht="151.5" customHeight="1" x14ac:dyDescent="0.3">
      <c r="A35" s="81"/>
      <c r="B35" s="84"/>
      <c r="C35" s="84"/>
      <c r="D35" s="84"/>
      <c r="E35" s="87"/>
      <c r="F35" s="84"/>
      <c r="G35" s="90"/>
      <c r="H35" s="93"/>
      <c r="I35" s="78"/>
      <c r="J35" s="96"/>
      <c r="K35" s="78">
        <f t="shared" ref="K35:K39" ca="1" si="31">IF(NOT(ISERROR(MATCH(J35,_xlfn.ANCHORARRAY(E46),0))),I48&amp;"Por favor no seleccionar los criterios de impacto",J35)</f>
        <v>0</v>
      </c>
      <c r="L35" s="93"/>
      <c r="M35" s="78"/>
      <c r="N35" s="75"/>
      <c r="O35" s="9">
        <v>2</v>
      </c>
      <c r="P35" s="10"/>
      <c r="Q35" s="11" t="str">
        <f>IF(OR(R35="Preventivo",R35="Detectivo"),"Probabilidad",IF(R35="Correctivo","Impacto",""))</f>
        <v/>
      </c>
      <c r="R35" s="12"/>
      <c r="S35" s="12"/>
      <c r="T35" s="13" t="str">
        <f t="shared" ref="T35:T39" si="32">IF(AND(R35="Preventivo",S35="Automático"),"50%",IF(AND(R35="Preventivo",S35="Manual"),"40%",IF(AND(R35="Detectivo",S35="Automático"),"40%",IF(AND(R35="Detectivo",S35="Manual"),"30%",IF(AND(R35="Correctivo",S35="Automático"),"35%",IF(AND(R35="Correctivo",S35="Manual"),"25%",""))))))</f>
        <v/>
      </c>
      <c r="U35" s="12"/>
      <c r="V35" s="12"/>
      <c r="W35" s="12"/>
      <c r="X35" s="14" t="str">
        <f>IFERROR(IF(AND(Q34="Probabilidad",Q35="Probabilidad"),(Z34-(+Z34*T35)),IF(Q35="Probabilidad",(I34-(+I34*T35)),IF(Q35="Impacto",Z34,""))),"")</f>
        <v/>
      </c>
      <c r="Y35" s="15" t="str">
        <f t="shared" si="1"/>
        <v/>
      </c>
      <c r="Z35" s="16" t="str">
        <f t="shared" ref="Z35:Z39" si="33">+X35</f>
        <v/>
      </c>
      <c r="AA35" s="15" t="str">
        <f t="shared" si="3"/>
        <v/>
      </c>
      <c r="AB35" s="16" t="str">
        <f>IFERROR(IF(AND(Q34="Impacto",Q35="Impacto"),(AB28-(+AB28*T35)),IF(Q35="Impacto",($M$34-(+$M$34*T35)),IF(Q35="Probabilidad",AB28,""))),"")</f>
        <v/>
      </c>
      <c r="AC35" s="17" t="str">
        <f t="shared" ref="AC35:AC36" si="34">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
      </c>
      <c r="AD35" s="18"/>
      <c r="AE35" s="19"/>
      <c r="AF35" s="21"/>
      <c r="AG35" s="24"/>
      <c r="AH35" s="24"/>
      <c r="AI35" s="19"/>
      <c r="AJ35" s="2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row>
    <row r="36" spans="1:68" ht="151.5" customHeight="1" x14ac:dyDescent="0.3">
      <c r="A36" s="81"/>
      <c r="B36" s="84"/>
      <c r="C36" s="84"/>
      <c r="D36" s="84"/>
      <c r="E36" s="87"/>
      <c r="F36" s="84"/>
      <c r="G36" s="90"/>
      <c r="H36" s="93"/>
      <c r="I36" s="78"/>
      <c r="J36" s="96"/>
      <c r="K36" s="78">
        <f t="shared" ca="1" si="31"/>
        <v>0</v>
      </c>
      <c r="L36" s="93"/>
      <c r="M36" s="78"/>
      <c r="N36" s="75"/>
      <c r="O36" s="9">
        <v>3</v>
      </c>
      <c r="P36" s="25"/>
      <c r="Q36" s="11" t="str">
        <f>IF(OR(R36="Preventivo",R36="Detectivo"),"Probabilidad",IF(R36="Correctivo","Impacto",""))</f>
        <v/>
      </c>
      <c r="R36" s="12"/>
      <c r="S36" s="12"/>
      <c r="T36" s="13" t="str">
        <f t="shared" si="32"/>
        <v/>
      </c>
      <c r="U36" s="12"/>
      <c r="V36" s="12"/>
      <c r="W36" s="12"/>
      <c r="X36" s="14" t="str">
        <f>IFERROR(IF(AND(Q35="Probabilidad",Q36="Probabilidad"),(Z35-(+Z35*T36)),IF(AND(Q35="Impacto",Q36="Probabilidad"),(Z34-(+Z34*T36)),IF(Q36="Impacto",Z35,""))),"")</f>
        <v/>
      </c>
      <c r="Y36" s="15" t="str">
        <f t="shared" si="1"/>
        <v/>
      </c>
      <c r="Z36" s="16" t="str">
        <f t="shared" si="33"/>
        <v/>
      </c>
      <c r="AA36" s="15" t="str">
        <f t="shared" si="3"/>
        <v/>
      </c>
      <c r="AB36" s="16" t="str">
        <f>IFERROR(IF(AND(Q35="Impacto",Q36="Impacto"),(AB35-(+AB35*T36)),IF(AND(Q35="Probabilidad",Q36="Impacto"),(AB34-(+AB34*T36)),IF(Q36="Probabilidad",AB35,""))),"")</f>
        <v/>
      </c>
      <c r="AC36" s="17" t="str">
        <f t="shared" si="34"/>
        <v/>
      </c>
      <c r="AD36" s="18"/>
      <c r="AE36" s="19"/>
      <c r="AF36" s="21"/>
      <c r="AG36" s="24"/>
      <c r="AH36" s="24"/>
      <c r="AI36" s="19"/>
      <c r="AJ36" s="2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row>
    <row r="37" spans="1:68" ht="151.5" customHeight="1" x14ac:dyDescent="0.3">
      <c r="A37" s="81"/>
      <c r="B37" s="84"/>
      <c r="C37" s="84"/>
      <c r="D37" s="84"/>
      <c r="E37" s="87"/>
      <c r="F37" s="84"/>
      <c r="G37" s="90"/>
      <c r="H37" s="93"/>
      <c r="I37" s="78"/>
      <c r="J37" s="96"/>
      <c r="K37" s="78">
        <f t="shared" ca="1" si="31"/>
        <v>0</v>
      </c>
      <c r="L37" s="93"/>
      <c r="M37" s="78"/>
      <c r="N37" s="75"/>
      <c r="O37" s="9">
        <v>4</v>
      </c>
      <c r="P37" s="10"/>
      <c r="Q37" s="11" t="str">
        <f t="shared" ref="Q37:Q39" si="35">IF(OR(R37="Preventivo",R37="Detectivo"),"Probabilidad",IF(R37="Correctivo","Impacto",""))</f>
        <v/>
      </c>
      <c r="R37" s="12"/>
      <c r="S37" s="12"/>
      <c r="T37" s="13" t="str">
        <f t="shared" si="32"/>
        <v/>
      </c>
      <c r="U37" s="12"/>
      <c r="V37" s="12"/>
      <c r="W37" s="12"/>
      <c r="X37" s="14" t="str">
        <f t="shared" ref="X37:X39" si="36">IFERROR(IF(AND(Q36="Probabilidad",Q37="Probabilidad"),(Z36-(+Z36*T37)),IF(AND(Q36="Impacto",Q37="Probabilidad"),(Z35-(+Z35*T37)),IF(Q37="Impacto",Z36,""))),"")</f>
        <v/>
      </c>
      <c r="Y37" s="15" t="str">
        <f t="shared" si="1"/>
        <v/>
      </c>
      <c r="Z37" s="16" t="str">
        <f t="shared" si="33"/>
        <v/>
      </c>
      <c r="AA37" s="15" t="str">
        <f t="shared" si="3"/>
        <v/>
      </c>
      <c r="AB37" s="16" t="str">
        <f t="shared" ref="AB37:AB39" si="37">IFERROR(IF(AND(Q36="Impacto",Q37="Impacto"),(AB36-(+AB36*T37)),IF(AND(Q36="Probabilidad",Q37="Impacto"),(AB35-(+AB35*T37)),IF(Q37="Probabilidad",AB36,""))),"")</f>
        <v/>
      </c>
      <c r="AC37" s="17" t="str">
        <f>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
      </c>
      <c r="AD37" s="18"/>
      <c r="AE37" s="19"/>
      <c r="AF37" s="21"/>
      <c r="AG37" s="24"/>
      <c r="AH37" s="24"/>
      <c r="AI37" s="19"/>
      <c r="AJ37" s="2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row>
    <row r="38" spans="1:68" ht="151.5" customHeight="1" x14ac:dyDescent="0.3">
      <c r="A38" s="81"/>
      <c r="B38" s="84"/>
      <c r="C38" s="84"/>
      <c r="D38" s="84"/>
      <c r="E38" s="87"/>
      <c r="F38" s="84"/>
      <c r="G38" s="90"/>
      <c r="H38" s="93"/>
      <c r="I38" s="78"/>
      <c r="J38" s="96"/>
      <c r="K38" s="78">
        <f t="shared" ca="1" si="31"/>
        <v>0</v>
      </c>
      <c r="L38" s="93"/>
      <c r="M38" s="78"/>
      <c r="N38" s="75"/>
      <c r="O38" s="9">
        <v>5</v>
      </c>
      <c r="P38" s="10"/>
      <c r="Q38" s="11" t="str">
        <f t="shared" si="35"/>
        <v/>
      </c>
      <c r="R38" s="12"/>
      <c r="S38" s="12"/>
      <c r="T38" s="13" t="str">
        <f t="shared" si="32"/>
        <v/>
      </c>
      <c r="U38" s="12"/>
      <c r="V38" s="12"/>
      <c r="W38" s="12"/>
      <c r="X38" s="14" t="str">
        <f t="shared" si="36"/>
        <v/>
      </c>
      <c r="Y38" s="15" t="str">
        <f t="shared" si="1"/>
        <v/>
      </c>
      <c r="Z38" s="16" t="str">
        <f t="shared" si="33"/>
        <v/>
      </c>
      <c r="AA38" s="15" t="str">
        <f t="shared" si="3"/>
        <v/>
      </c>
      <c r="AB38" s="16" t="str">
        <f t="shared" si="37"/>
        <v/>
      </c>
      <c r="AC38" s="17" t="str">
        <f t="shared" ref="AC38:AC39" si="38">IFERROR(IF(OR(AND(Y38="Muy Baja",AA38="Leve"),AND(Y38="Muy Baja",AA38="Menor"),AND(Y38="Baja",AA38="Leve")),"Bajo",IF(OR(AND(Y38="Muy baja",AA38="Moderado"),AND(Y38="Baja",AA38="Menor"),AND(Y38="Baja",AA38="Moderado"),AND(Y38="Media",AA38="Leve"),AND(Y38="Media",AA38="Menor"),AND(Y38="Media",AA38="Moderado"),AND(Y38="Alta",AA38="Leve"),AND(Y38="Alta",AA38="Menor")),"Moderado",IF(OR(AND(Y38="Muy Baja",AA38="Mayor"),AND(Y38="Baja",AA38="Mayor"),AND(Y38="Media",AA38="Mayor"),AND(Y38="Alta",AA38="Moderado"),AND(Y38="Alta",AA38="Mayor"),AND(Y38="Muy Alta",AA38="Leve"),AND(Y38="Muy Alta",AA38="Menor"),AND(Y38="Muy Alta",AA38="Moderado"),AND(Y38="Muy Alta",AA38="Mayor")),"Alto",IF(OR(AND(Y38="Muy Baja",AA38="Catastrófico"),AND(Y38="Baja",AA38="Catastrófico"),AND(Y38="Media",AA38="Catastrófico"),AND(Y38="Alta",AA38="Catastrófico"),AND(Y38="Muy Alta",AA38="Catastrófico")),"Extremo","")))),"")</f>
        <v/>
      </c>
      <c r="AD38" s="18"/>
      <c r="AE38" s="19"/>
      <c r="AF38" s="21"/>
      <c r="AG38" s="24"/>
      <c r="AH38" s="24"/>
      <c r="AI38" s="19"/>
      <c r="AJ38" s="2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row>
    <row r="39" spans="1:68" ht="151.5" customHeight="1" x14ac:dyDescent="0.3">
      <c r="A39" s="82"/>
      <c r="B39" s="85"/>
      <c r="C39" s="85"/>
      <c r="D39" s="85"/>
      <c r="E39" s="88"/>
      <c r="F39" s="85"/>
      <c r="G39" s="91"/>
      <c r="H39" s="94"/>
      <c r="I39" s="79"/>
      <c r="J39" s="97"/>
      <c r="K39" s="79">
        <f t="shared" ca="1" si="31"/>
        <v>0</v>
      </c>
      <c r="L39" s="94"/>
      <c r="M39" s="79"/>
      <c r="N39" s="76"/>
      <c r="O39" s="9">
        <v>6</v>
      </c>
      <c r="P39" s="10"/>
      <c r="Q39" s="11" t="str">
        <f t="shared" si="35"/>
        <v/>
      </c>
      <c r="R39" s="12"/>
      <c r="S39" s="12"/>
      <c r="T39" s="13" t="str">
        <f t="shared" si="32"/>
        <v/>
      </c>
      <c r="U39" s="12"/>
      <c r="V39" s="12"/>
      <c r="W39" s="12"/>
      <c r="X39" s="14" t="str">
        <f t="shared" si="36"/>
        <v/>
      </c>
      <c r="Y39" s="15" t="str">
        <f t="shared" si="1"/>
        <v/>
      </c>
      <c r="Z39" s="16" t="str">
        <f t="shared" si="33"/>
        <v/>
      </c>
      <c r="AA39" s="15" t="str">
        <f t="shared" si="3"/>
        <v/>
      </c>
      <c r="AB39" s="16" t="str">
        <f t="shared" si="37"/>
        <v/>
      </c>
      <c r="AC39" s="17" t="str">
        <f t="shared" si="38"/>
        <v/>
      </c>
      <c r="AD39" s="18"/>
      <c r="AE39" s="19"/>
      <c r="AF39" s="21"/>
      <c r="AG39" s="24"/>
      <c r="AH39" s="24"/>
      <c r="AI39" s="19"/>
      <c r="AJ39" s="2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row>
    <row r="40" spans="1:68" ht="151.5" customHeight="1" x14ac:dyDescent="0.3">
      <c r="A40" s="80">
        <v>6</v>
      </c>
      <c r="B40" s="83"/>
      <c r="C40" s="83"/>
      <c r="D40" s="83"/>
      <c r="E40" s="86"/>
      <c r="F40" s="83"/>
      <c r="G40" s="89"/>
      <c r="H40" s="92" t="str">
        <f>IF(G40&lt;=0,"",IF(G40&lt;=2,"Muy Baja",IF(G40&lt;=24,"Baja",IF(G40&lt;=500,"Media",IF(G40&lt;=5000,"Alta","Muy Alta")))))</f>
        <v/>
      </c>
      <c r="I40" s="77" t="str">
        <f>IF(H40="","",IF(H40="Muy Baja",0.2,IF(H40="Baja",0.4,IF(H40="Media",0.6,IF(H40="Alta",0.8,IF(H40="Muy Alta",1,))))))</f>
        <v/>
      </c>
      <c r="J40" s="95"/>
      <c r="K40" s="77">
        <f>IF(NOT(ISERROR(MATCH(J40,'[18]Tabla Impacto'!$B$221:$B$223,0))),'[18]Tabla Impacto'!$F$223&amp;"Por favor no seleccionar los criterios de impacto(Afectación Económica o presupuestal y Pérdida Reputacional)",J40)</f>
        <v>0</v>
      </c>
      <c r="L40" s="92" t="str">
        <f>IF(OR(K40='[18]Tabla Impacto'!$C$11,K40='[18]Tabla Impacto'!$D$11),"Leve",IF(OR(K40='[18]Tabla Impacto'!$C$12,K40='[18]Tabla Impacto'!$D$12),"Menor",IF(OR(K40='[18]Tabla Impacto'!$C$13,K40='[18]Tabla Impacto'!$D$13),"Moderado",IF(OR(K40='[18]Tabla Impacto'!$C$14,K40='[18]Tabla Impacto'!$D$14),"Mayor",IF(OR(K40='[18]Tabla Impacto'!$C$15,K40='[18]Tabla Impacto'!$D$15),"Catastrófico","")))))</f>
        <v/>
      </c>
      <c r="M40" s="77" t="str">
        <f>IF(L40="","",IF(L40="Leve",0.2,IF(L40="Menor",0.4,IF(L40="Moderado",0.6,IF(L40="Mayor",0.8,IF(L40="Catastrófico",1,))))))</f>
        <v/>
      </c>
      <c r="N40" s="74" t="str">
        <f>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9">
        <v>1</v>
      </c>
      <c r="P40" s="10"/>
      <c r="Q40" s="11" t="str">
        <f>IF(OR(R40="Preventivo",R40="Detectivo"),"Probabilidad",IF(R40="Correctivo","Impacto",""))</f>
        <v/>
      </c>
      <c r="R40" s="12"/>
      <c r="S40" s="12"/>
      <c r="T40" s="13" t="str">
        <f>IF(AND(R40="Preventivo",S40="Automático"),"50%",IF(AND(R40="Preventivo",S40="Manual"),"40%",IF(AND(R40="Detectivo",S40="Automático"),"40%",IF(AND(R40="Detectivo",S40="Manual"),"30%",IF(AND(R40="Correctivo",S40="Automático"),"35%",IF(AND(R40="Correctivo",S40="Manual"),"25%",""))))))</f>
        <v/>
      </c>
      <c r="U40" s="12"/>
      <c r="V40" s="12"/>
      <c r="W40" s="12"/>
      <c r="X40" s="14" t="str">
        <f>IFERROR(IF(Q40="Probabilidad",(I40-(+I40*T40)),IF(Q40="Impacto",I40,"")),"")</f>
        <v/>
      </c>
      <c r="Y40" s="15" t="str">
        <f>IFERROR(IF(X40="","",IF(X40&lt;=0.2,"Muy Baja",IF(X40&lt;=0.4,"Baja",IF(X40&lt;=0.6,"Media",IF(X40&lt;=0.8,"Alta","Muy Alta"))))),"")</f>
        <v/>
      </c>
      <c r="Z40" s="16" t="str">
        <f>+X40</f>
        <v/>
      </c>
      <c r="AA40" s="15" t="str">
        <f>IFERROR(IF(AB40="","",IF(AB40&lt;=0.2,"Leve",IF(AB40&lt;=0.4,"Menor",IF(AB40&lt;=0.6,"Moderado",IF(AB40&lt;=0.8,"Mayor","Catastrófico"))))),"")</f>
        <v/>
      </c>
      <c r="AB40" s="16" t="str">
        <f>IFERROR(IF(Q40="Impacto",(M40-(+M40*T40)),IF(Q40="Probabilidad",M40,"")),"")</f>
        <v/>
      </c>
      <c r="AC40" s="17" t="str">
        <f>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18"/>
      <c r="AE40" s="19"/>
      <c r="AF40" s="21"/>
      <c r="AG40" s="24"/>
      <c r="AH40" s="24"/>
      <c r="AI40" s="19"/>
      <c r="AJ40" s="2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row>
    <row r="41" spans="1:68" ht="151.5" customHeight="1" x14ac:dyDescent="0.3">
      <c r="A41" s="81"/>
      <c r="B41" s="84"/>
      <c r="C41" s="84"/>
      <c r="D41" s="84"/>
      <c r="E41" s="87"/>
      <c r="F41" s="84"/>
      <c r="G41" s="90"/>
      <c r="H41" s="93"/>
      <c r="I41" s="78"/>
      <c r="J41" s="96"/>
      <c r="K41" s="78">
        <f t="shared" ref="K41:K45" ca="1" si="39">IF(NOT(ISERROR(MATCH(J41,_xlfn.ANCHORARRAY(E52),0))),I54&amp;"Por favor no seleccionar los criterios de impacto",J41)</f>
        <v>0</v>
      </c>
      <c r="L41" s="93"/>
      <c r="M41" s="78"/>
      <c r="N41" s="75"/>
      <c r="O41" s="9">
        <v>2</v>
      </c>
      <c r="P41" s="10"/>
      <c r="Q41" s="11" t="str">
        <f>IF(OR(R41="Preventivo",R41="Detectivo"),"Probabilidad",IF(R41="Correctivo","Impacto",""))</f>
        <v/>
      </c>
      <c r="R41" s="12"/>
      <c r="S41" s="12"/>
      <c r="T41" s="13" t="str">
        <f t="shared" ref="T41:T45" si="40">IF(AND(R41="Preventivo",S41="Automático"),"50%",IF(AND(R41="Preventivo",S41="Manual"),"40%",IF(AND(R41="Detectivo",S41="Automático"),"40%",IF(AND(R41="Detectivo",S41="Manual"),"30%",IF(AND(R41="Correctivo",S41="Automático"),"35%",IF(AND(R41="Correctivo",S41="Manual"),"25%",""))))))</f>
        <v/>
      </c>
      <c r="U41" s="12"/>
      <c r="V41" s="12"/>
      <c r="W41" s="12"/>
      <c r="X41" s="14" t="str">
        <f>IFERROR(IF(AND(Q40="Probabilidad",Q41="Probabilidad"),(Z40-(+Z40*T41)),IF(Q41="Probabilidad",(I40-(+I40*T41)),IF(Q41="Impacto",Z40,""))),"")</f>
        <v/>
      </c>
      <c r="Y41" s="15" t="str">
        <f t="shared" si="1"/>
        <v/>
      </c>
      <c r="Z41" s="16" t="str">
        <f t="shared" ref="Z41:Z45" si="41">+X41</f>
        <v/>
      </c>
      <c r="AA41" s="15" t="str">
        <f t="shared" si="3"/>
        <v/>
      </c>
      <c r="AB41" s="16" t="str">
        <f>IFERROR(IF(AND(Q40="Impacto",Q41="Impacto"),(AB34-(+AB34*T41)),IF(Q41="Impacto",($M$40-(+$M$40*T41)),IF(Q41="Probabilidad",AB34,""))),"")</f>
        <v/>
      </c>
      <c r="AC41" s="17" t="str">
        <f t="shared" ref="AC41:AC42" si="42">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
      </c>
      <c r="AD41" s="18"/>
      <c r="AE41" s="19"/>
      <c r="AF41" s="21"/>
      <c r="AG41" s="24"/>
      <c r="AH41" s="24"/>
      <c r="AI41" s="19"/>
      <c r="AJ41" s="2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row>
    <row r="42" spans="1:68" ht="151.5" customHeight="1" x14ac:dyDescent="0.3">
      <c r="A42" s="81"/>
      <c r="B42" s="84"/>
      <c r="C42" s="84"/>
      <c r="D42" s="84"/>
      <c r="E42" s="87"/>
      <c r="F42" s="84"/>
      <c r="G42" s="90"/>
      <c r="H42" s="93"/>
      <c r="I42" s="78"/>
      <c r="J42" s="96"/>
      <c r="K42" s="78">
        <f t="shared" ca="1" si="39"/>
        <v>0</v>
      </c>
      <c r="L42" s="93"/>
      <c r="M42" s="78"/>
      <c r="N42" s="75"/>
      <c r="O42" s="9">
        <v>3</v>
      </c>
      <c r="P42" s="25"/>
      <c r="Q42" s="11" t="str">
        <f>IF(OR(R42="Preventivo",R42="Detectivo"),"Probabilidad",IF(R42="Correctivo","Impacto",""))</f>
        <v/>
      </c>
      <c r="R42" s="12"/>
      <c r="S42" s="12"/>
      <c r="T42" s="13" t="str">
        <f t="shared" si="40"/>
        <v/>
      </c>
      <c r="U42" s="12"/>
      <c r="V42" s="12"/>
      <c r="W42" s="12"/>
      <c r="X42" s="14" t="str">
        <f>IFERROR(IF(AND(Q41="Probabilidad",Q42="Probabilidad"),(Z41-(+Z41*T42)),IF(AND(Q41="Impacto",Q42="Probabilidad"),(Z40-(+Z40*T42)),IF(Q42="Impacto",Z41,""))),"")</f>
        <v/>
      </c>
      <c r="Y42" s="15" t="str">
        <f t="shared" si="1"/>
        <v/>
      </c>
      <c r="Z42" s="16" t="str">
        <f t="shared" si="41"/>
        <v/>
      </c>
      <c r="AA42" s="15" t="str">
        <f t="shared" si="3"/>
        <v/>
      </c>
      <c r="AB42" s="16" t="str">
        <f>IFERROR(IF(AND(Q41="Impacto",Q42="Impacto"),(AB41-(+AB41*T42)),IF(AND(Q41="Probabilidad",Q42="Impacto"),(AB40-(+AB40*T42)),IF(Q42="Probabilidad",AB41,""))),"")</f>
        <v/>
      </c>
      <c r="AC42" s="17" t="str">
        <f t="shared" si="42"/>
        <v/>
      </c>
      <c r="AD42" s="18"/>
      <c r="AE42" s="19"/>
      <c r="AF42" s="21"/>
      <c r="AG42" s="24"/>
      <c r="AH42" s="24"/>
      <c r="AI42" s="19"/>
      <c r="AJ42" s="2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row>
    <row r="43" spans="1:68" ht="151.5" customHeight="1" x14ac:dyDescent="0.3">
      <c r="A43" s="81"/>
      <c r="B43" s="84"/>
      <c r="C43" s="84"/>
      <c r="D43" s="84"/>
      <c r="E43" s="87"/>
      <c r="F43" s="84"/>
      <c r="G43" s="90"/>
      <c r="H43" s="93"/>
      <c r="I43" s="78"/>
      <c r="J43" s="96"/>
      <c r="K43" s="78">
        <f t="shared" ca="1" si="39"/>
        <v>0</v>
      </c>
      <c r="L43" s="93"/>
      <c r="M43" s="78"/>
      <c r="N43" s="75"/>
      <c r="O43" s="9">
        <v>4</v>
      </c>
      <c r="P43" s="10"/>
      <c r="Q43" s="11" t="str">
        <f t="shared" ref="Q43:Q45" si="43">IF(OR(R43="Preventivo",R43="Detectivo"),"Probabilidad",IF(R43="Correctivo","Impacto",""))</f>
        <v/>
      </c>
      <c r="R43" s="12"/>
      <c r="S43" s="12"/>
      <c r="T43" s="13" t="str">
        <f t="shared" si="40"/>
        <v/>
      </c>
      <c r="U43" s="12"/>
      <c r="V43" s="12"/>
      <c r="W43" s="12"/>
      <c r="X43" s="14" t="str">
        <f t="shared" ref="X43:X45" si="44">IFERROR(IF(AND(Q42="Probabilidad",Q43="Probabilidad"),(Z42-(+Z42*T43)),IF(AND(Q42="Impacto",Q43="Probabilidad"),(Z41-(+Z41*T43)),IF(Q43="Impacto",Z42,""))),"")</f>
        <v/>
      </c>
      <c r="Y43" s="15" t="str">
        <f t="shared" si="1"/>
        <v/>
      </c>
      <c r="Z43" s="16" t="str">
        <f t="shared" si="41"/>
        <v/>
      </c>
      <c r="AA43" s="15" t="str">
        <f t="shared" si="3"/>
        <v/>
      </c>
      <c r="AB43" s="16" t="str">
        <f t="shared" ref="AB43:AB45" si="45">IFERROR(IF(AND(Q42="Impacto",Q43="Impacto"),(AB42-(+AB42*T43)),IF(AND(Q42="Probabilidad",Q43="Impacto"),(AB41-(+AB41*T43)),IF(Q43="Probabilidad",AB42,""))),"")</f>
        <v/>
      </c>
      <c r="AC43" s="17" t="str">
        <f>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
      </c>
      <c r="AD43" s="18"/>
      <c r="AE43" s="19"/>
      <c r="AF43" s="21"/>
      <c r="AG43" s="24"/>
      <c r="AH43" s="24"/>
      <c r="AI43" s="19"/>
      <c r="AJ43" s="2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row>
    <row r="44" spans="1:68" ht="151.5" customHeight="1" x14ac:dyDescent="0.3">
      <c r="A44" s="81"/>
      <c r="B44" s="84"/>
      <c r="C44" s="84"/>
      <c r="D44" s="84"/>
      <c r="E44" s="87"/>
      <c r="F44" s="84"/>
      <c r="G44" s="90"/>
      <c r="H44" s="93"/>
      <c r="I44" s="78"/>
      <c r="J44" s="96"/>
      <c r="K44" s="78">
        <f t="shared" ca="1" si="39"/>
        <v>0</v>
      </c>
      <c r="L44" s="93"/>
      <c r="M44" s="78"/>
      <c r="N44" s="75"/>
      <c r="O44" s="9">
        <v>5</v>
      </c>
      <c r="P44" s="10"/>
      <c r="Q44" s="11" t="str">
        <f t="shared" si="43"/>
        <v/>
      </c>
      <c r="R44" s="12"/>
      <c r="S44" s="12"/>
      <c r="T44" s="13" t="str">
        <f t="shared" si="40"/>
        <v/>
      </c>
      <c r="U44" s="12"/>
      <c r="V44" s="12"/>
      <c r="W44" s="12"/>
      <c r="X44" s="14" t="str">
        <f t="shared" si="44"/>
        <v/>
      </c>
      <c r="Y44" s="15" t="str">
        <f t="shared" si="1"/>
        <v/>
      </c>
      <c r="Z44" s="16" t="str">
        <f t="shared" si="41"/>
        <v/>
      </c>
      <c r="AA44" s="15" t="str">
        <f t="shared" si="3"/>
        <v/>
      </c>
      <c r="AB44" s="16" t="str">
        <f t="shared" si="45"/>
        <v/>
      </c>
      <c r="AC44" s="17" t="str">
        <f t="shared" ref="AC44" si="46">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18"/>
      <c r="AE44" s="19"/>
      <c r="AF44" s="21"/>
      <c r="AG44" s="24"/>
      <c r="AH44" s="24"/>
      <c r="AI44" s="19"/>
      <c r="AJ44" s="2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row>
    <row r="45" spans="1:68" ht="151.5" customHeight="1" x14ac:dyDescent="0.3">
      <c r="A45" s="82"/>
      <c r="B45" s="85"/>
      <c r="C45" s="85"/>
      <c r="D45" s="85"/>
      <c r="E45" s="88"/>
      <c r="F45" s="85"/>
      <c r="G45" s="91"/>
      <c r="H45" s="94"/>
      <c r="I45" s="79"/>
      <c r="J45" s="97"/>
      <c r="K45" s="79">
        <f t="shared" ca="1" si="39"/>
        <v>0</v>
      </c>
      <c r="L45" s="94"/>
      <c r="M45" s="79"/>
      <c r="N45" s="76"/>
      <c r="O45" s="9">
        <v>6</v>
      </c>
      <c r="P45" s="10"/>
      <c r="Q45" s="11" t="str">
        <f t="shared" si="43"/>
        <v/>
      </c>
      <c r="R45" s="12"/>
      <c r="S45" s="12"/>
      <c r="T45" s="13" t="str">
        <f t="shared" si="40"/>
        <v/>
      </c>
      <c r="U45" s="12"/>
      <c r="V45" s="12"/>
      <c r="W45" s="12"/>
      <c r="X45" s="14" t="str">
        <f t="shared" si="44"/>
        <v/>
      </c>
      <c r="Y45" s="15" t="str">
        <f t="shared" si="1"/>
        <v/>
      </c>
      <c r="Z45" s="16" t="str">
        <f t="shared" si="41"/>
        <v/>
      </c>
      <c r="AA45" s="15" t="str">
        <f>IFERROR(IF(AB45="","",IF(AB45&lt;=0.2,"Leve",IF(AB45&lt;=0.4,"Menor",IF(AB45&lt;=0.6,"Moderado",IF(AB45&lt;=0.8,"Mayor","Catastrófico"))))),"")</f>
        <v/>
      </c>
      <c r="AB45" s="16" t="str">
        <f t="shared" si="45"/>
        <v/>
      </c>
      <c r="AC45" s="17" t="str">
        <f>IFERROR(IF(OR(AND(Y45="Muy Baja",AA45="Leve"),AND(Y45="Muy Baja",AA45="Menor"),AND(Y45="Baja",AA45="Leve")),"Bajo",IF(OR(AND(Y45="Muy baja",AA45="Moderado"),AND(Y45="Baja",AA45="Menor"),AND(Y45="Baja",AA45="Moderado"),AND(Y45="Media",AA45="Leve"),AND(Y45="Media",AA45="Menor"),AND(Y45="Media",AA45="Moderado"),AND(Y45="Alta",AA45="Leve"),AND(Y45="Alta",AA45="Menor")),"Moderado",IF(OR(AND(Y45="Muy Baja",AA45="Mayor"),AND(Y45="Baja",AA45="Mayor"),AND(Y45="Media",AA45="Mayor"),AND(Y45="Alta",AA45="Moderado"),AND(Y45="Alta",AA45="Mayor"),AND(Y45="Muy Alta",AA45="Leve"),AND(Y45="Muy Alta",AA45="Menor"),AND(Y45="Muy Alta",AA45="Moderado"),AND(Y45="Muy Alta",AA45="Mayor")),"Alto",IF(OR(AND(Y45="Muy Baja",AA45="Catastrófico"),AND(Y45="Baja",AA45="Catastrófico"),AND(Y45="Media",AA45="Catastrófico"),AND(Y45="Alta",AA45="Catastrófico"),AND(Y45="Muy Alta",AA45="Catastrófico")),"Extremo","")))),"")</f>
        <v/>
      </c>
      <c r="AD45" s="18"/>
      <c r="AE45" s="19"/>
      <c r="AF45" s="21"/>
      <c r="AG45" s="24"/>
      <c r="AH45" s="24"/>
      <c r="AI45" s="19"/>
      <c r="AJ45" s="2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row>
    <row r="46" spans="1:68" ht="151.5" customHeight="1" x14ac:dyDescent="0.3">
      <c r="A46" s="80">
        <v>7</v>
      </c>
      <c r="B46" s="83"/>
      <c r="C46" s="83"/>
      <c r="D46" s="83"/>
      <c r="E46" s="86"/>
      <c r="F46" s="83"/>
      <c r="G46" s="89"/>
      <c r="H46" s="92" t="str">
        <f>IF(G46&lt;=0,"",IF(G46&lt;=2,"Muy Baja",IF(G46&lt;=24,"Baja",IF(G46&lt;=500,"Media",IF(G46&lt;=5000,"Alta","Muy Alta")))))</f>
        <v/>
      </c>
      <c r="I46" s="77" t="str">
        <f>IF(H46="","",IF(H46="Muy Baja",0.2,IF(H46="Baja",0.4,IF(H46="Media",0.6,IF(H46="Alta",0.8,IF(H46="Muy Alta",1,))))))</f>
        <v/>
      </c>
      <c r="J46" s="95"/>
      <c r="K46" s="77">
        <f>IF(NOT(ISERROR(MATCH(J46,'[18]Tabla Impacto'!$B$221:$B$223,0))),'[18]Tabla Impacto'!$F$223&amp;"Por favor no seleccionar los criterios de impacto(Afectación Económica o presupuestal y Pérdida Reputacional)",J46)</f>
        <v>0</v>
      </c>
      <c r="L46" s="92" t="str">
        <f>IF(OR(K46='[18]Tabla Impacto'!$C$11,K46='[18]Tabla Impacto'!$D$11),"Leve",IF(OR(K46='[18]Tabla Impacto'!$C$12,K46='[18]Tabla Impacto'!$D$12),"Menor",IF(OR(K46='[18]Tabla Impacto'!$C$13,K46='[18]Tabla Impacto'!$D$13),"Moderado",IF(OR(K46='[18]Tabla Impacto'!$C$14,K46='[18]Tabla Impacto'!$D$14),"Mayor",IF(OR(K46='[18]Tabla Impacto'!$C$15,K46='[18]Tabla Impacto'!$D$15),"Catastrófico","")))))</f>
        <v/>
      </c>
      <c r="M46" s="77" t="str">
        <f>IF(L46="","",IF(L46="Leve",0.2,IF(L46="Menor",0.4,IF(L46="Moderado",0.6,IF(L46="Mayor",0.8,IF(L46="Catastrófico",1,))))))</f>
        <v/>
      </c>
      <c r="N46" s="74" t="str">
        <f>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9">
        <v>1</v>
      </c>
      <c r="P46" s="10"/>
      <c r="Q46" s="11" t="str">
        <f>IF(OR(R46="Preventivo",R46="Detectivo"),"Probabilidad",IF(R46="Correctivo","Impacto",""))</f>
        <v/>
      </c>
      <c r="R46" s="12"/>
      <c r="S46" s="12"/>
      <c r="T46" s="13" t="str">
        <f>IF(AND(R46="Preventivo",S46="Automático"),"50%",IF(AND(R46="Preventivo",S46="Manual"),"40%",IF(AND(R46="Detectivo",S46="Automático"),"40%",IF(AND(R46="Detectivo",S46="Manual"),"30%",IF(AND(R46="Correctivo",S46="Automático"),"35%",IF(AND(R46="Correctivo",S46="Manual"),"25%",""))))))</f>
        <v/>
      </c>
      <c r="U46" s="12"/>
      <c r="V46" s="12"/>
      <c r="W46" s="12"/>
      <c r="X46" s="14" t="str">
        <f>IFERROR(IF(Q46="Probabilidad",(I46-(+I46*T46)),IF(Q46="Impacto",I46,"")),"")</f>
        <v/>
      </c>
      <c r="Y46" s="15" t="str">
        <f>IFERROR(IF(X46="","",IF(X46&lt;=0.2,"Muy Baja",IF(X46&lt;=0.4,"Baja",IF(X46&lt;=0.6,"Media",IF(X46&lt;=0.8,"Alta","Muy Alta"))))),"")</f>
        <v/>
      </c>
      <c r="Z46" s="16" t="str">
        <f>+X46</f>
        <v/>
      </c>
      <c r="AA46" s="15" t="str">
        <f>IFERROR(IF(AB46="","",IF(AB46&lt;=0.2,"Leve",IF(AB46&lt;=0.4,"Menor",IF(AB46&lt;=0.6,"Moderado",IF(AB46&lt;=0.8,"Mayor","Catastrófico"))))),"")</f>
        <v/>
      </c>
      <c r="AB46" s="16" t="str">
        <f>IFERROR(IF(Q46="Impacto",(M46-(+M46*T46)),IF(Q46="Probabilidad",M46,"")),"")</f>
        <v/>
      </c>
      <c r="AC46" s="17"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18"/>
      <c r="AE46" s="19"/>
      <c r="AF46" s="21"/>
      <c r="AG46" s="24"/>
      <c r="AH46" s="24"/>
      <c r="AI46" s="19"/>
      <c r="AJ46" s="2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row>
    <row r="47" spans="1:68" ht="151.5" customHeight="1" x14ac:dyDescent="0.3">
      <c r="A47" s="81"/>
      <c r="B47" s="84"/>
      <c r="C47" s="84"/>
      <c r="D47" s="84"/>
      <c r="E47" s="87"/>
      <c r="F47" s="84"/>
      <c r="G47" s="90"/>
      <c r="H47" s="93"/>
      <c r="I47" s="78"/>
      <c r="J47" s="96"/>
      <c r="K47" s="78">
        <f t="shared" ref="K47:K51" ca="1" si="47">IF(NOT(ISERROR(MATCH(J47,_xlfn.ANCHORARRAY(E58),0))),I60&amp;"Por favor no seleccionar los criterios de impacto",J47)</f>
        <v>0</v>
      </c>
      <c r="L47" s="93"/>
      <c r="M47" s="78"/>
      <c r="N47" s="75"/>
      <c r="O47" s="9">
        <v>2</v>
      </c>
      <c r="P47" s="10"/>
      <c r="Q47" s="11" t="str">
        <f>IF(OR(R47="Preventivo",R47="Detectivo"),"Probabilidad",IF(R47="Correctivo","Impacto",""))</f>
        <v/>
      </c>
      <c r="R47" s="12"/>
      <c r="S47" s="12"/>
      <c r="T47" s="13" t="str">
        <f t="shared" ref="T47:T51" si="48">IF(AND(R47="Preventivo",S47="Automático"),"50%",IF(AND(R47="Preventivo",S47="Manual"),"40%",IF(AND(R47="Detectivo",S47="Automático"),"40%",IF(AND(R47="Detectivo",S47="Manual"),"30%",IF(AND(R47="Correctivo",S47="Automático"),"35%",IF(AND(R47="Correctivo",S47="Manual"),"25%",""))))))</f>
        <v/>
      </c>
      <c r="U47" s="12"/>
      <c r="V47" s="12"/>
      <c r="W47" s="12"/>
      <c r="X47" s="14" t="str">
        <f>IFERROR(IF(AND(Q46="Probabilidad",Q47="Probabilidad"),(Z46-(+Z46*T47)),IF(Q47="Probabilidad",(I46-(+I46*T47)),IF(Q47="Impacto",Z46,""))),"")</f>
        <v/>
      </c>
      <c r="Y47" s="15" t="str">
        <f t="shared" si="1"/>
        <v/>
      </c>
      <c r="Z47" s="16" t="str">
        <f t="shared" ref="Z47:Z51" si="49">+X47</f>
        <v/>
      </c>
      <c r="AA47" s="15" t="str">
        <f t="shared" si="3"/>
        <v/>
      </c>
      <c r="AB47" s="16" t="str">
        <f>IFERROR(IF(AND(Q46="Impacto",Q47="Impacto"),(AB40-(+AB40*T47)),IF(Q47="Impacto",($M$46-(+$M$46*T47)),IF(Q47="Probabilidad",AB40,""))),"")</f>
        <v/>
      </c>
      <c r="AC47" s="17" t="str">
        <f t="shared" ref="AC47:AC48" si="50">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18"/>
      <c r="AE47" s="19"/>
      <c r="AF47" s="21"/>
      <c r="AG47" s="24"/>
      <c r="AH47" s="24"/>
      <c r="AI47" s="19"/>
      <c r="AJ47" s="2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row>
    <row r="48" spans="1:68" ht="151.5" customHeight="1" x14ac:dyDescent="0.3">
      <c r="A48" s="81"/>
      <c r="B48" s="84"/>
      <c r="C48" s="84"/>
      <c r="D48" s="84"/>
      <c r="E48" s="87"/>
      <c r="F48" s="84"/>
      <c r="G48" s="90"/>
      <c r="H48" s="93"/>
      <c r="I48" s="78"/>
      <c r="J48" s="96"/>
      <c r="K48" s="78">
        <f t="shared" ca="1" si="47"/>
        <v>0</v>
      </c>
      <c r="L48" s="93"/>
      <c r="M48" s="78"/>
      <c r="N48" s="75"/>
      <c r="O48" s="9">
        <v>3</v>
      </c>
      <c r="P48" s="25"/>
      <c r="Q48" s="11" t="str">
        <f>IF(OR(R48="Preventivo",R48="Detectivo"),"Probabilidad",IF(R48="Correctivo","Impacto",""))</f>
        <v/>
      </c>
      <c r="R48" s="12"/>
      <c r="S48" s="12"/>
      <c r="T48" s="13" t="str">
        <f t="shared" si="48"/>
        <v/>
      </c>
      <c r="U48" s="12"/>
      <c r="V48" s="12"/>
      <c r="W48" s="12"/>
      <c r="X48" s="14" t="str">
        <f>IFERROR(IF(AND(Q47="Probabilidad",Q48="Probabilidad"),(Z47-(+Z47*T48)),IF(AND(Q47="Impacto",Q48="Probabilidad"),(Z46-(+Z46*T48)),IF(Q48="Impacto",Z47,""))),"")</f>
        <v/>
      </c>
      <c r="Y48" s="15" t="str">
        <f t="shared" si="1"/>
        <v/>
      </c>
      <c r="Z48" s="16" t="str">
        <f t="shared" si="49"/>
        <v/>
      </c>
      <c r="AA48" s="15" t="str">
        <f t="shared" si="3"/>
        <v/>
      </c>
      <c r="AB48" s="16" t="str">
        <f>IFERROR(IF(AND(Q47="Impacto",Q48="Impacto"),(AB47-(+AB47*T48)),IF(AND(Q47="Probabilidad",Q48="Impacto"),(AB46-(+AB46*T48)),IF(Q48="Probabilidad",AB47,""))),"")</f>
        <v/>
      </c>
      <c r="AC48" s="17" t="str">
        <f t="shared" si="50"/>
        <v/>
      </c>
      <c r="AD48" s="18"/>
      <c r="AE48" s="19"/>
      <c r="AF48" s="21"/>
      <c r="AG48" s="24"/>
      <c r="AH48" s="24"/>
      <c r="AI48" s="19"/>
      <c r="AJ48" s="2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row>
    <row r="49" spans="1:68" ht="151.5" customHeight="1" x14ac:dyDescent="0.3">
      <c r="A49" s="81"/>
      <c r="B49" s="84"/>
      <c r="C49" s="84"/>
      <c r="D49" s="84"/>
      <c r="E49" s="87"/>
      <c r="F49" s="84"/>
      <c r="G49" s="90"/>
      <c r="H49" s="93"/>
      <c r="I49" s="78"/>
      <c r="J49" s="96"/>
      <c r="K49" s="78">
        <f t="shared" ca="1" si="47"/>
        <v>0</v>
      </c>
      <c r="L49" s="93"/>
      <c r="M49" s="78"/>
      <c r="N49" s="75"/>
      <c r="O49" s="9">
        <v>4</v>
      </c>
      <c r="P49" s="10"/>
      <c r="Q49" s="11" t="str">
        <f t="shared" ref="Q49:Q51" si="51">IF(OR(R49="Preventivo",R49="Detectivo"),"Probabilidad",IF(R49="Correctivo","Impacto",""))</f>
        <v/>
      </c>
      <c r="R49" s="12"/>
      <c r="S49" s="12"/>
      <c r="T49" s="13" t="str">
        <f t="shared" si="48"/>
        <v/>
      </c>
      <c r="U49" s="12"/>
      <c r="V49" s="12"/>
      <c r="W49" s="12"/>
      <c r="X49" s="14" t="str">
        <f t="shared" ref="X49:X51" si="52">IFERROR(IF(AND(Q48="Probabilidad",Q49="Probabilidad"),(Z48-(+Z48*T49)),IF(AND(Q48="Impacto",Q49="Probabilidad"),(Z47-(+Z47*T49)),IF(Q49="Impacto",Z48,""))),"")</f>
        <v/>
      </c>
      <c r="Y49" s="15" t="str">
        <f t="shared" si="1"/>
        <v/>
      </c>
      <c r="Z49" s="16" t="str">
        <f t="shared" si="49"/>
        <v/>
      </c>
      <c r="AA49" s="15" t="str">
        <f t="shared" si="3"/>
        <v/>
      </c>
      <c r="AB49" s="16" t="str">
        <f t="shared" ref="AB49:AB51" si="53">IFERROR(IF(AND(Q48="Impacto",Q49="Impacto"),(AB48-(+AB48*T49)),IF(AND(Q48="Probabilidad",Q49="Impacto"),(AB47-(+AB47*T49)),IF(Q49="Probabilidad",AB48,""))),"")</f>
        <v/>
      </c>
      <c r="AC49" s="17" t="str">
        <f>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18"/>
      <c r="AE49" s="19"/>
      <c r="AF49" s="21"/>
      <c r="AG49" s="24"/>
      <c r="AH49" s="24"/>
      <c r="AI49" s="19"/>
      <c r="AJ49" s="2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row>
    <row r="50" spans="1:68" ht="151.5" customHeight="1" x14ac:dyDescent="0.3">
      <c r="A50" s="81"/>
      <c r="B50" s="84"/>
      <c r="C50" s="84"/>
      <c r="D50" s="84"/>
      <c r="E50" s="87"/>
      <c r="F50" s="84"/>
      <c r="G50" s="90"/>
      <c r="H50" s="93"/>
      <c r="I50" s="78"/>
      <c r="J50" s="96"/>
      <c r="K50" s="78">
        <f t="shared" ca="1" si="47"/>
        <v>0</v>
      </c>
      <c r="L50" s="93"/>
      <c r="M50" s="78"/>
      <c r="N50" s="75"/>
      <c r="O50" s="9">
        <v>5</v>
      </c>
      <c r="P50" s="10"/>
      <c r="Q50" s="11" t="str">
        <f t="shared" si="51"/>
        <v/>
      </c>
      <c r="R50" s="12"/>
      <c r="S50" s="12"/>
      <c r="T50" s="13" t="str">
        <f t="shared" si="48"/>
        <v/>
      </c>
      <c r="U50" s="12"/>
      <c r="V50" s="12"/>
      <c r="W50" s="12"/>
      <c r="X50" s="14" t="str">
        <f t="shared" si="52"/>
        <v/>
      </c>
      <c r="Y50" s="15" t="str">
        <f t="shared" si="1"/>
        <v/>
      </c>
      <c r="Z50" s="16" t="str">
        <f t="shared" si="49"/>
        <v/>
      </c>
      <c r="AA50" s="15" t="str">
        <f t="shared" si="3"/>
        <v/>
      </c>
      <c r="AB50" s="16" t="str">
        <f t="shared" si="53"/>
        <v/>
      </c>
      <c r="AC50" s="17" t="str">
        <f t="shared" ref="AC50:AC51" si="54">IFERROR(IF(OR(AND(Y50="Muy Baja",AA50="Leve"),AND(Y50="Muy Baja",AA50="Menor"),AND(Y50="Baja",AA50="Leve")),"Bajo",IF(OR(AND(Y50="Muy baja",AA50="Moderado"),AND(Y50="Baja",AA50="Menor"),AND(Y50="Baja",AA50="Moderado"),AND(Y50="Media",AA50="Leve"),AND(Y50="Media",AA50="Menor"),AND(Y50="Media",AA50="Moderado"),AND(Y50="Alta",AA50="Leve"),AND(Y50="Alta",AA50="Menor")),"Moderado",IF(OR(AND(Y50="Muy Baja",AA50="Mayor"),AND(Y50="Baja",AA50="Mayor"),AND(Y50="Media",AA50="Mayor"),AND(Y50="Alta",AA50="Moderado"),AND(Y50="Alta",AA50="Mayor"),AND(Y50="Muy Alta",AA50="Leve"),AND(Y50="Muy Alta",AA50="Menor"),AND(Y50="Muy Alta",AA50="Moderado"),AND(Y50="Muy Alta",AA50="Mayor")),"Alto",IF(OR(AND(Y50="Muy Baja",AA50="Catastrófico"),AND(Y50="Baja",AA50="Catastrófico"),AND(Y50="Media",AA50="Catastrófico"),AND(Y50="Alta",AA50="Catastrófico"),AND(Y50="Muy Alta",AA50="Catastrófico")),"Extremo","")))),"")</f>
        <v/>
      </c>
      <c r="AD50" s="18"/>
      <c r="AE50" s="19"/>
      <c r="AF50" s="21"/>
      <c r="AG50" s="24"/>
      <c r="AH50" s="24"/>
      <c r="AI50" s="19"/>
      <c r="AJ50" s="2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row>
    <row r="51" spans="1:68" ht="151.5" customHeight="1" x14ac:dyDescent="0.3">
      <c r="A51" s="82"/>
      <c r="B51" s="85"/>
      <c r="C51" s="85"/>
      <c r="D51" s="85"/>
      <c r="E51" s="88"/>
      <c r="F51" s="85"/>
      <c r="G51" s="91"/>
      <c r="H51" s="94"/>
      <c r="I51" s="79"/>
      <c r="J51" s="97"/>
      <c r="K51" s="79">
        <f t="shared" ca="1" si="47"/>
        <v>0</v>
      </c>
      <c r="L51" s="94"/>
      <c r="M51" s="79"/>
      <c r="N51" s="76"/>
      <c r="O51" s="9">
        <v>6</v>
      </c>
      <c r="P51" s="10"/>
      <c r="Q51" s="11" t="str">
        <f t="shared" si="51"/>
        <v/>
      </c>
      <c r="R51" s="12"/>
      <c r="S51" s="12"/>
      <c r="T51" s="13" t="str">
        <f t="shared" si="48"/>
        <v/>
      </c>
      <c r="U51" s="12"/>
      <c r="V51" s="12"/>
      <c r="W51" s="12"/>
      <c r="X51" s="14" t="str">
        <f t="shared" si="52"/>
        <v/>
      </c>
      <c r="Y51" s="15" t="str">
        <f t="shared" si="1"/>
        <v/>
      </c>
      <c r="Z51" s="16" t="str">
        <f t="shared" si="49"/>
        <v/>
      </c>
      <c r="AA51" s="15" t="str">
        <f t="shared" si="3"/>
        <v/>
      </c>
      <c r="AB51" s="16" t="str">
        <f t="shared" si="53"/>
        <v/>
      </c>
      <c r="AC51" s="17" t="str">
        <f t="shared" si="54"/>
        <v/>
      </c>
      <c r="AD51" s="18"/>
      <c r="AE51" s="19"/>
      <c r="AF51" s="21"/>
      <c r="AG51" s="24"/>
      <c r="AH51" s="24"/>
      <c r="AI51" s="19"/>
      <c r="AJ51" s="2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row>
    <row r="52" spans="1:68" ht="151.5" customHeight="1" x14ac:dyDescent="0.3">
      <c r="A52" s="80">
        <v>8</v>
      </c>
      <c r="B52" s="83"/>
      <c r="C52" s="83"/>
      <c r="D52" s="83"/>
      <c r="E52" s="86"/>
      <c r="F52" s="83"/>
      <c r="G52" s="89"/>
      <c r="H52" s="92" t="str">
        <f>IF(G52&lt;=0,"",IF(G52&lt;=2,"Muy Baja",IF(G52&lt;=24,"Baja",IF(G52&lt;=500,"Media",IF(G52&lt;=5000,"Alta","Muy Alta")))))</f>
        <v/>
      </c>
      <c r="I52" s="77" t="str">
        <f>IF(H52="","",IF(H52="Muy Baja",0.2,IF(H52="Baja",0.4,IF(H52="Media",0.6,IF(H52="Alta",0.8,IF(H52="Muy Alta",1,))))))</f>
        <v/>
      </c>
      <c r="J52" s="95"/>
      <c r="K52" s="77">
        <f>IF(NOT(ISERROR(MATCH(J52,'[18]Tabla Impacto'!$B$221:$B$223,0))),'[18]Tabla Impacto'!$F$223&amp;"Por favor no seleccionar los criterios de impacto(Afectación Económica o presupuestal y Pérdida Reputacional)",J52)</f>
        <v>0</v>
      </c>
      <c r="L52" s="92" t="str">
        <f>IF(OR(K52='[18]Tabla Impacto'!$C$11,K52='[18]Tabla Impacto'!$D$11),"Leve",IF(OR(K52='[18]Tabla Impacto'!$C$12,K52='[18]Tabla Impacto'!$D$12),"Menor",IF(OR(K52='[18]Tabla Impacto'!$C$13,K52='[18]Tabla Impacto'!$D$13),"Moderado",IF(OR(K52='[18]Tabla Impacto'!$C$14,K52='[18]Tabla Impacto'!$D$14),"Mayor",IF(OR(K52='[18]Tabla Impacto'!$C$15,K52='[18]Tabla Impacto'!$D$15),"Catastrófico","")))))</f>
        <v/>
      </c>
      <c r="M52" s="77" t="str">
        <f>IF(L52="","",IF(L52="Leve",0.2,IF(L52="Menor",0.4,IF(L52="Moderado",0.6,IF(L52="Mayor",0.8,IF(L52="Catastrófico",1,))))))</f>
        <v/>
      </c>
      <c r="N52" s="74" t="str">
        <f>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9">
        <v>1</v>
      </c>
      <c r="P52" s="10"/>
      <c r="Q52" s="11" t="str">
        <f>IF(OR(R52="Preventivo",R52="Detectivo"),"Probabilidad",IF(R52="Correctivo","Impacto",""))</f>
        <v/>
      </c>
      <c r="R52" s="12"/>
      <c r="S52" s="12"/>
      <c r="T52" s="13" t="str">
        <f>IF(AND(R52="Preventivo",S52="Automático"),"50%",IF(AND(R52="Preventivo",S52="Manual"),"40%",IF(AND(R52="Detectivo",S52="Automático"),"40%",IF(AND(R52="Detectivo",S52="Manual"),"30%",IF(AND(R52="Correctivo",S52="Automático"),"35%",IF(AND(R52="Correctivo",S52="Manual"),"25%",""))))))</f>
        <v/>
      </c>
      <c r="U52" s="12"/>
      <c r="V52" s="12"/>
      <c r="W52" s="12"/>
      <c r="X52" s="14" t="str">
        <f>IFERROR(IF(Q52="Probabilidad",(I52-(+I52*T52)),IF(Q52="Impacto",I52,"")),"")</f>
        <v/>
      </c>
      <c r="Y52" s="15" t="str">
        <f>IFERROR(IF(X52="","",IF(X52&lt;=0.2,"Muy Baja",IF(X52&lt;=0.4,"Baja",IF(X52&lt;=0.6,"Media",IF(X52&lt;=0.8,"Alta","Muy Alta"))))),"")</f>
        <v/>
      </c>
      <c r="Z52" s="16" t="str">
        <f>+X52</f>
        <v/>
      </c>
      <c r="AA52" s="15" t="str">
        <f>IFERROR(IF(AB52="","",IF(AB52&lt;=0.2,"Leve",IF(AB52&lt;=0.4,"Menor",IF(AB52&lt;=0.6,"Moderado",IF(AB52&lt;=0.8,"Mayor","Catastrófico"))))),"")</f>
        <v/>
      </c>
      <c r="AB52" s="16" t="str">
        <f>IFERROR(IF(Q52="Impacto",(M52-(+M52*T52)),IF(Q52="Probabilidad",M52,"")),"")</f>
        <v/>
      </c>
      <c r="AC52" s="17" t="str">
        <f>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18"/>
      <c r="AE52" s="19"/>
      <c r="AF52" s="21"/>
      <c r="AG52" s="24"/>
      <c r="AH52" s="24"/>
      <c r="AI52" s="19"/>
      <c r="AJ52" s="2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row>
    <row r="53" spans="1:68" ht="151.5" customHeight="1" x14ac:dyDescent="0.3">
      <c r="A53" s="81"/>
      <c r="B53" s="84"/>
      <c r="C53" s="84"/>
      <c r="D53" s="84"/>
      <c r="E53" s="87"/>
      <c r="F53" s="84"/>
      <c r="G53" s="90"/>
      <c r="H53" s="93"/>
      <c r="I53" s="78"/>
      <c r="J53" s="96"/>
      <c r="K53" s="78">
        <f ca="1">IF(NOT(ISERROR(MATCH(J53,_xlfn.ANCHORARRAY(E64),0))),I66&amp;"Por favor no seleccionar los criterios de impacto",J53)</f>
        <v>0</v>
      </c>
      <c r="L53" s="93"/>
      <c r="M53" s="78"/>
      <c r="N53" s="75"/>
      <c r="O53" s="9">
        <v>2</v>
      </c>
      <c r="P53" s="10"/>
      <c r="Q53" s="11" t="str">
        <f>IF(OR(R53="Preventivo",R53="Detectivo"),"Probabilidad",IF(R53="Correctivo","Impacto",""))</f>
        <v/>
      </c>
      <c r="R53" s="12"/>
      <c r="S53" s="12"/>
      <c r="T53" s="13" t="str">
        <f t="shared" ref="T53:T57" si="55">IF(AND(R53="Preventivo",S53="Automático"),"50%",IF(AND(R53="Preventivo",S53="Manual"),"40%",IF(AND(R53="Detectivo",S53="Automático"),"40%",IF(AND(R53="Detectivo",S53="Manual"),"30%",IF(AND(R53="Correctivo",S53="Automático"),"35%",IF(AND(R53="Correctivo",S53="Manual"),"25%",""))))))</f>
        <v/>
      </c>
      <c r="U53" s="12"/>
      <c r="V53" s="12"/>
      <c r="W53" s="12"/>
      <c r="X53" s="14" t="str">
        <f>IFERROR(IF(AND(Q52="Probabilidad",Q53="Probabilidad"),(Z52-(+Z52*T53)),IF(Q53="Probabilidad",(I52-(+I52*T53)),IF(Q53="Impacto",Z52,""))),"")</f>
        <v/>
      </c>
      <c r="Y53" s="15" t="str">
        <f t="shared" si="1"/>
        <v/>
      </c>
      <c r="Z53" s="16" t="str">
        <f t="shared" ref="Z53:Z57" si="56">+X53</f>
        <v/>
      </c>
      <c r="AA53" s="15" t="str">
        <f t="shared" si="3"/>
        <v/>
      </c>
      <c r="AB53" s="16" t="str">
        <f>IFERROR(IF(AND(Q52="Impacto",Q53="Impacto"),(AB46-(+AB46*T53)),IF(Q53="Impacto",($M$52-(+$M$52*T53)),IF(Q53="Probabilidad",AB46,""))),"")</f>
        <v/>
      </c>
      <c r="AC53" s="17" t="str">
        <f t="shared" ref="AC53:AC54" si="57">IFERROR(IF(OR(AND(Y53="Muy Baja",AA53="Leve"),AND(Y53="Muy Baja",AA53="Menor"),AND(Y53="Baja",AA53="Leve")),"Bajo",IF(OR(AND(Y53="Muy baja",AA53="Moderado"),AND(Y53="Baja",AA53="Menor"),AND(Y53="Baja",AA53="Moderado"),AND(Y53="Media",AA53="Leve"),AND(Y53="Media",AA53="Menor"),AND(Y53="Media",AA53="Moderado"),AND(Y53="Alta",AA53="Leve"),AND(Y53="Alta",AA53="Menor")),"Moderado",IF(OR(AND(Y53="Muy Baja",AA53="Mayor"),AND(Y53="Baja",AA53="Mayor"),AND(Y53="Media",AA53="Mayor"),AND(Y53="Alta",AA53="Moderado"),AND(Y53="Alta",AA53="Mayor"),AND(Y53="Muy Alta",AA53="Leve"),AND(Y53="Muy Alta",AA53="Menor"),AND(Y53="Muy Alta",AA53="Moderado"),AND(Y53="Muy Alta",AA53="Mayor")),"Alto",IF(OR(AND(Y53="Muy Baja",AA53="Catastrófico"),AND(Y53="Baja",AA53="Catastrófico"),AND(Y53="Media",AA53="Catastrófico"),AND(Y53="Alta",AA53="Catastrófico"),AND(Y53="Muy Alta",AA53="Catastrófico")),"Extremo","")))),"")</f>
        <v/>
      </c>
      <c r="AD53" s="18"/>
      <c r="AE53" s="19"/>
      <c r="AF53" s="21"/>
      <c r="AG53" s="24"/>
      <c r="AH53" s="24"/>
      <c r="AI53" s="19"/>
      <c r="AJ53" s="2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row>
    <row r="54" spans="1:68" ht="151.5" customHeight="1" x14ac:dyDescent="0.3">
      <c r="A54" s="81"/>
      <c r="B54" s="84"/>
      <c r="C54" s="84"/>
      <c r="D54" s="84"/>
      <c r="E54" s="87"/>
      <c r="F54" s="84"/>
      <c r="G54" s="90"/>
      <c r="H54" s="93"/>
      <c r="I54" s="78"/>
      <c r="J54" s="96"/>
      <c r="K54" s="78">
        <f ca="1">IF(NOT(ISERROR(MATCH(J54,_xlfn.ANCHORARRAY(E65),0))),I67&amp;"Por favor no seleccionar los criterios de impacto",J54)</f>
        <v>0</v>
      </c>
      <c r="L54" s="93"/>
      <c r="M54" s="78"/>
      <c r="N54" s="75"/>
      <c r="O54" s="9">
        <v>3</v>
      </c>
      <c r="P54" s="25"/>
      <c r="Q54" s="11" t="str">
        <f>IF(OR(R54="Preventivo",R54="Detectivo"),"Probabilidad",IF(R54="Correctivo","Impacto",""))</f>
        <v/>
      </c>
      <c r="R54" s="12"/>
      <c r="S54" s="12"/>
      <c r="T54" s="13" t="str">
        <f t="shared" si="55"/>
        <v/>
      </c>
      <c r="U54" s="12"/>
      <c r="V54" s="12"/>
      <c r="W54" s="12"/>
      <c r="X54" s="14" t="str">
        <f>IFERROR(IF(AND(Q53="Probabilidad",Q54="Probabilidad"),(Z53-(+Z53*T54)),IF(AND(Q53="Impacto",Q54="Probabilidad"),(Z52-(+Z52*T54)),IF(Q54="Impacto",Z53,""))),"")</f>
        <v/>
      </c>
      <c r="Y54" s="15" t="str">
        <f t="shared" si="1"/>
        <v/>
      </c>
      <c r="Z54" s="16" t="str">
        <f t="shared" si="56"/>
        <v/>
      </c>
      <c r="AA54" s="15" t="str">
        <f t="shared" si="3"/>
        <v/>
      </c>
      <c r="AB54" s="16" t="str">
        <f>IFERROR(IF(AND(Q53="Impacto",Q54="Impacto"),(AB53-(+AB53*T54)),IF(AND(Q53="Probabilidad",Q54="Impacto"),(AB52-(+AB52*T54)),IF(Q54="Probabilidad",AB53,""))),"")</f>
        <v/>
      </c>
      <c r="AC54" s="17" t="str">
        <f t="shared" si="57"/>
        <v/>
      </c>
      <c r="AD54" s="18"/>
      <c r="AE54" s="19"/>
      <c r="AF54" s="21"/>
      <c r="AG54" s="24"/>
      <c r="AH54" s="24"/>
      <c r="AI54" s="19"/>
      <c r="AJ54" s="2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row>
    <row r="55" spans="1:68" ht="151.5" customHeight="1" x14ac:dyDescent="0.3">
      <c r="A55" s="81"/>
      <c r="B55" s="84"/>
      <c r="C55" s="84"/>
      <c r="D55" s="84"/>
      <c r="E55" s="87"/>
      <c r="F55" s="84"/>
      <c r="G55" s="90"/>
      <c r="H55" s="93"/>
      <c r="I55" s="78"/>
      <c r="J55" s="96"/>
      <c r="K55" s="78">
        <f ca="1">IF(NOT(ISERROR(MATCH(J55,_xlfn.ANCHORARRAY(E66),0))),I68&amp;"Por favor no seleccionar los criterios de impacto",J55)</f>
        <v>0</v>
      </c>
      <c r="L55" s="93"/>
      <c r="M55" s="78"/>
      <c r="N55" s="75"/>
      <c r="O55" s="9">
        <v>4</v>
      </c>
      <c r="P55" s="10"/>
      <c r="Q55" s="11" t="str">
        <f t="shared" ref="Q55:Q57" si="58">IF(OR(R55="Preventivo",R55="Detectivo"),"Probabilidad",IF(R55="Correctivo","Impacto",""))</f>
        <v/>
      </c>
      <c r="R55" s="12"/>
      <c r="S55" s="12"/>
      <c r="T55" s="13" t="str">
        <f t="shared" si="55"/>
        <v/>
      </c>
      <c r="U55" s="12"/>
      <c r="V55" s="12"/>
      <c r="W55" s="12"/>
      <c r="X55" s="14" t="str">
        <f t="shared" ref="X55:X57" si="59">IFERROR(IF(AND(Q54="Probabilidad",Q55="Probabilidad"),(Z54-(+Z54*T55)),IF(AND(Q54="Impacto",Q55="Probabilidad"),(Z53-(+Z53*T55)),IF(Q55="Impacto",Z54,""))),"")</f>
        <v/>
      </c>
      <c r="Y55" s="15" t="str">
        <f t="shared" si="1"/>
        <v/>
      </c>
      <c r="Z55" s="16" t="str">
        <f t="shared" si="56"/>
        <v/>
      </c>
      <c r="AA55" s="15" t="str">
        <f t="shared" si="3"/>
        <v/>
      </c>
      <c r="AB55" s="16" t="str">
        <f t="shared" ref="AB55:AB57" si="60">IFERROR(IF(AND(Q54="Impacto",Q55="Impacto"),(AB54-(+AB54*T55)),IF(AND(Q54="Probabilidad",Q55="Impacto"),(AB53-(+AB53*T55)),IF(Q55="Probabilidad",AB54,""))),"")</f>
        <v/>
      </c>
      <c r="AC55" s="17" t="str">
        <f>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18"/>
      <c r="AE55" s="19"/>
      <c r="AF55" s="21"/>
      <c r="AG55" s="24"/>
      <c r="AH55" s="24"/>
      <c r="AI55" s="19"/>
      <c r="AJ55" s="2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row>
    <row r="56" spans="1:68" ht="151.5" customHeight="1" x14ac:dyDescent="0.3">
      <c r="A56" s="81"/>
      <c r="B56" s="84"/>
      <c r="C56" s="84"/>
      <c r="D56" s="84"/>
      <c r="E56" s="87"/>
      <c r="F56" s="84"/>
      <c r="G56" s="90"/>
      <c r="H56" s="93"/>
      <c r="I56" s="78"/>
      <c r="J56" s="96"/>
      <c r="K56" s="78">
        <f ca="1">IF(NOT(ISERROR(MATCH(J56,_xlfn.ANCHORARRAY(E67),0))),I69&amp;"Por favor no seleccionar los criterios de impacto",J56)</f>
        <v>0</v>
      </c>
      <c r="L56" s="93"/>
      <c r="M56" s="78"/>
      <c r="N56" s="75"/>
      <c r="O56" s="9">
        <v>5</v>
      </c>
      <c r="P56" s="10"/>
      <c r="Q56" s="11" t="str">
        <f t="shared" si="58"/>
        <v/>
      </c>
      <c r="R56" s="12"/>
      <c r="S56" s="12"/>
      <c r="T56" s="13" t="str">
        <f t="shared" si="55"/>
        <v/>
      </c>
      <c r="U56" s="12"/>
      <c r="V56" s="12"/>
      <c r="W56" s="12"/>
      <c r="X56" s="14" t="str">
        <f t="shared" si="59"/>
        <v/>
      </c>
      <c r="Y56" s="15" t="str">
        <f t="shared" si="1"/>
        <v/>
      </c>
      <c r="Z56" s="16" t="str">
        <f t="shared" si="56"/>
        <v/>
      </c>
      <c r="AA56" s="15" t="str">
        <f t="shared" si="3"/>
        <v/>
      </c>
      <c r="AB56" s="16" t="str">
        <f t="shared" si="60"/>
        <v/>
      </c>
      <c r="AC56" s="17" t="str">
        <f t="shared" ref="AC56:AC57" si="61">IFERROR(IF(OR(AND(Y56="Muy Baja",AA56="Leve"),AND(Y56="Muy Baja",AA56="Menor"),AND(Y56="Baja",AA56="Leve")),"Bajo",IF(OR(AND(Y56="Muy baja",AA56="Moderado"),AND(Y56="Baja",AA56="Menor"),AND(Y56="Baja",AA56="Moderado"),AND(Y56="Media",AA56="Leve"),AND(Y56="Media",AA56="Menor"),AND(Y56="Media",AA56="Moderado"),AND(Y56="Alta",AA56="Leve"),AND(Y56="Alta",AA56="Menor")),"Moderado",IF(OR(AND(Y56="Muy Baja",AA56="Mayor"),AND(Y56="Baja",AA56="Mayor"),AND(Y56="Media",AA56="Mayor"),AND(Y56="Alta",AA56="Moderado"),AND(Y56="Alta",AA56="Mayor"),AND(Y56="Muy Alta",AA56="Leve"),AND(Y56="Muy Alta",AA56="Menor"),AND(Y56="Muy Alta",AA56="Moderado"),AND(Y56="Muy Alta",AA56="Mayor")),"Alto",IF(OR(AND(Y56="Muy Baja",AA56="Catastrófico"),AND(Y56="Baja",AA56="Catastrófico"),AND(Y56="Media",AA56="Catastrófico"),AND(Y56="Alta",AA56="Catastrófico"),AND(Y56="Muy Alta",AA56="Catastrófico")),"Extremo","")))),"")</f>
        <v/>
      </c>
      <c r="AD56" s="18"/>
      <c r="AE56" s="19"/>
      <c r="AF56" s="21"/>
      <c r="AG56" s="24"/>
      <c r="AH56" s="24"/>
      <c r="AI56" s="19"/>
      <c r="AJ56" s="2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row>
    <row r="57" spans="1:68" ht="151.5" customHeight="1" x14ac:dyDescent="0.3">
      <c r="A57" s="82"/>
      <c r="B57" s="85"/>
      <c r="C57" s="85"/>
      <c r="D57" s="85"/>
      <c r="E57" s="88"/>
      <c r="F57" s="85"/>
      <c r="G57" s="91"/>
      <c r="H57" s="94"/>
      <c r="I57" s="79"/>
      <c r="J57" s="97"/>
      <c r="K57" s="79">
        <f ca="1">IF(NOT(ISERROR(MATCH(J57,_xlfn.ANCHORARRAY(E68),0))),I70&amp;"Por favor no seleccionar los criterios de impacto",J57)</f>
        <v>0</v>
      </c>
      <c r="L57" s="94"/>
      <c r="M57" s="79"/>
      <c r="N57" s="76"/>
      <c r="O57" s="9">
        <v>6</v>
      </c>
      <c r="P57" s="10"/>
      <c r="Q57" s="11" t="str">
        <f t="shared" si="58"/>
        <v/>
      </c>
      <c r="R57" s="12"/>
      <c r="S57" s="12"/>
      <c r="T57" s="13" t="str">
        <f t="shared" si="55"/>
        <v/>
      </c>
      <c r="U57" s="12"/>
      <c r="V57" s="12"/>
      <c r="W57" s="12"/>
      <c r="X57" s="14" t="str">
        <f t="shared" si="59"/>
        <v/>
      </c>
      <c r="Y57" s="15" t="str">
        <f t="shared" si="1"/>
        <v/>
      </c>
      <c r="Z57" s="16" t="str">
        <f t="shared" si="56"/>
        <v/>
      </c>
      <c r="AA57" s="15" t="str">
        <f t="shared" si="3"/>
        <v/>
      </c>
      <c r="AB57" s="16" t="str">
        <f t="shared" si="60"/>
        <v/>
      </c>
      <c r="AC57" s="17" t="str">
        <f t="shared" si="61"/>
        <v/>
      </c>
      <c r="AD57" s="18"/>
      <c r="AE57" s="19"/>
      <c r="AF57" s="21"/>
      <c r="AG57" s="24"/>
      <c r="AH57" s="24"/>
      <c r="AI57" s="19"/>
      <c r="AJ57" s="2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row>
    <row r="58" spans="1:68" ht="151.5" customHeight="1" x14ac:dyDescent="0.3">
      <c r="A58" s="80">
        <v>9</v>
      </c>
      <c r="B58" s="83"/>
      <c r="C58" s="83"/>
      <c r="D58" s="83"/>
      <c r="E58" s="86"/>
      <c r="F58" s="83"/>
      <c r="G58" s="89"/>
      <c r="H58" s="92" t="str">
        <f>IF(G58&lt;=0,"",IF(G58&lt;=2,"Muy Baja",IF(G58&lt;=24,"Baja",IF(G58&lt;=500,"Media",IF(G58&lt;=5000,"Alta","Muy Alta")))))</f>
        <v/>
      </c>
      <c r="I58" s="77" t="str">
        <f>IF(H58="","",IF(H58="Muy Baja",0.2,IF(H58="Baja",0.4,IF(H58="Media",0.6,IF(H58="Alta",0.8,IF(H58="Muy Alta",1,))))))</f>
        <v/>
      </c>
      <c r="J58" s="95"/>
      <c r="K58" s="77">
        <f>IF(NOT(ISERROR(MATCH(J58,'[18]Tabla Impacto'!$B$221:$B$223,0))),'[18]Tabla Impacto'!$F$223&amp;"Por favor no seleccionar los criterios de impacto(Afectación Económica o presupuestal y Pérdida Reputacional)",J58)</f>
        <v>0</v>
      </c>
      <c r="L58" s="92" t="str">
        <f>IF(OR(K58='[18]Tabla Impacto'!$C$11,K58='[18]Tabla Impacto'!$D$11),"Leve",IF(OR(K58='[18]Tabla Impacto'!$C$12,K58='[18]Tabla Impacto'!$D$12),"Menor",IF(OR(K58='[18]Tabla Impacto'!$C$13,K58='[18]Tabla Impacto'!$D$13),"Moderado",IF(OR(K58='[18]Tabla Impacto'!$C$14,K58='[18]Tabla Impacto'!$D$14),"Mayor",IF(OR(K58='[18]Tabla Impacto'!$C$15,K58='[18]Tabla Impacto'!$D$15),"Catastrófico","")))))</f>
        <v/>
      </c>
      <c r="M58" s="77" t="str">
        <f>IF(L58="","",IF(L58="Leve",0.2,IF(L58="Menor",0.4,IF(L58="Moderado",0.6,IF(L58="Mayor",0.8,IF(L58="Catastrófico",1,))))))</f>
        <v/>
      </c>
      <c r="N58" s="74" t="str">
        <f>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9">
        <v>1</v>
      </c>
      <c r="P58" s="10"/>
      <c r="Q58" s="11" t="str">
        <f>IF(OR(R58="Preventivo",R58="Detectivo"),"Probabilidad",IF(R58="Correctivo","Impacto",""))</f>
        <v/>
      </c>
      <c r="R58" s="12"/>
      <c r="S58" s="12"/>
      <c r="T58" s="13" t="str">
        <f>IF(AND(R58="Preventivo",S58="Automático"),"50%",IF(AND(R58="Preventivo",S58="Manual"),"40%",IF(AND(R58="Detectivo",S58="Automático"),"40%",IF(AND(R58="Detectivo",S58="Manual"),"30%",IF(AND(R58="Correctivo",S58="Automático"),"35%",IF(AND(R58="Correctivo",S58="Manual"),"25%",""))))))</f>
        <v/>
      </c>
      <c r="U58" s="12"/>
      <c r="V58" s="12"/>
      <c r="W58" s="12"/>
      <c r="X58" s="14" t="str">
        <f>IFERROR(IF(Q58="Probabilidad",(I58-(+I58*T58)),IF(Q58="Impacto",I58,"")),"")</f>
        <v/>
      </c>
      <c r="Y58" s="15" t="str">
        <f>IFERROR(IF(X58="","",IF(X58&lt;=0.2,"Muy Baja",IF(X58&lt;=0.4,"Baja",IF(X58&lt;=0.6,"Media",IF(X58&lt;=0.8,"Alta","Muy Alta"))))),"")</f>
        <v/>
      </c>
      <c r="Z58" s="16" t="str">
        <f>+X58</f>
        <v/>
      </c>
      <c r="AA58" s="15" t="str">
        <f>IFERROR(IF(AB58="","",IF(AB58&lt;=0.2,"Leve",IF(AB58&lt;=0.4,"Menor",IF(AB58&lt;=0.6,"Moderado",IF(AB58&lt;=0.8,"Mayor","Catastrófico"))))),"")</f>
        <v/>
      </c>
      <c r="AB58" s="16" t="str">
        <f>IFERROR(IF(Q58="Impacto",(M58-(+M58*T58)),IF(Q58="Probabilidad",M58,"")),"")</f>
        <v/>
      </c>
      <c r="AC58" s="17" t="str">
        <f>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18"/>
      <c r="AE58" s="19"/>
      <c r="AF58" s="21"/>
      <c r="AG58" s="24"/>
      <c r="AH58" s="24"/>
      <c r="AI58" s="19"/>
      <c r="AJ58" s="2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row>
    <row r="59" spans="1:68" ht="151.5" customHeight="1" x14ac:dyDescent="0.3">
      <c r="A59" s="81"/>
      <c r="B59" s="84"/>
      <c r="C59" s="84"/>
      <c r="D59" s="84"/>
      <c r="E59" s="87"/>
      <c r="F59" s="84"/>
      <c r="G59" s="90"/>
      <c r="H59" s="93"/>
      <c r="I59" s="78"/>
      <c r="J59" s="96"/>
      <c r="K59" s="78">
        <f ca="1">IF(NOT(ISERROR(MATCH(J59,_xlfn.ANCHORARRAY(E70),0))),I72&amp;"Por favor no seleccionar los criterios de impacto",J59)</f>
        <v>0</v>
      </c>
      <c r="L59" s="93"/>
      <c r="M59" s="78"/>
      <c r="N59" s="75"/>
      <c r="O59" s="9">
        <v>2</v>
      </c>
      <c r="P59" s="10"/>
      <c r="Q59" s="11" t="str">
        <f>IF(OR(R59="Preventivo",R59="Detectivo"),"Probabilidad",IF(R59="Correctivo","Impacto",""))</f>
        <v/>
      </c>
      <c r="R59" s="12"/>
      <c r="S59" s="12"/>
      <c r="T59" s="13" t="str">
        <f t="shared" ref="T59:T63" si="62">IF(AND(R59="Preventivo",S59="Automático"),"50%",IF(AND(R59="Preventivo",S59="Manual"),"40%",IF(AND(R59="Detectivo",S59="Automático"),"40%",IF(AND(R59="Detectivo",S59="Manual"),"30%",IF(AND(R59="Correctivo",S59="Automático"),"35%",IF(AND(R59="Correctivo",S59="Manual"),"25%",""))))))</f>
        <v/>
      </c>
      <c r="U59" s="12"/>
      <c r="V59" s="12"/>
      <c r="W59" s="12"/>
      <c r="X59" s="14" t="str">
        <f>IFERROR(IF(AND(Q58="Probabilidad",Q59="Probabilidad"),(Z58-(+Z58*T59)),IF(Q59="Probabilidad",(I58-(+I58*T59)),IF(Q59="Impacto",Z58,""))),"")</f>
        <v/>
      </c>
      <c r="Y59" s="15" t="str">
        <f t="shared" si="1"/>
        <v/>
      </c>
      <c r="Z59" s="16" t="str">
        <f t="shared" ref="Z59:Z63" si="63">+X59</f>
        <v/>
      </c>
      <c r="AA59" s="15" t="str">
        <f t="shared" si="3"/>
        <v/>
      </c>
      <c r="AB59" s="16" t="str">
        <f>IFERROR(IF(AND(Q58="Impacto",Q59="Impacto"),(AB52-(+AB52*T59)),IF(Q59="Impacto",($M$58-(+$M$58*T59)),IF(Q59="Probabilidad",AB52,""))),"")</f>
        <v/>
      </c>
      <c r="AC59" s="17" t="str">
        <f t="shared" ref="AC59:AC60" si="64">IFERROR(IF(OR(AND(Y59="Muy Baja",AA59="Leve"),AND(Y59="Muy Baja",AA59="Menor"),AND(Y59="Baja",AA59="Leve")),"Bajo",IF(OR(AND(Y59="Muy baja",AA59="Moderado"),AND(Y59="Baja",AA59="Menor"),AND(Y59="Baja",AA59="Moderado"),AND(Y59="Media",AA59="Leve"),AND(Y59="Media",AA59="Menor"),AND(Y59="Media",AA59="Moderado"),AND(Y59="Alta",AA59="Leve"),AND(Y59="Alta",AA59="Menor")),"Moderado",IF(OR(AND(Y59="Muy Baja",AA59="Mayor"),AND(Y59="Baja",AA59="Mayor"),AND(Y59="Media",AA59="Mayor"),AND(Y59="Alta",AA59="Moderado"),AND(Y59="Alta",AA59="Mayor"),AND(Y59="Muy Alta",AA59="Leve"),AND(Y59="Muy Alta",AA59="Menor"),AND(Y59="Muy Alta",AA59="Moderado"),AND(Y59="Muy Alta",AA59="Mayor")),"Alto",IF(OR(AND(Y59="Muy Baja",AA59="Catastrófico"),AND(Y59="Baja",AA59="Catastrófico"),AND(Y59="Media",AA59="Catastrófico"),AND(Y59="Alta",AA59="Catastrófico"),AND(Y59="Muy Alta",AA59="Catastrófico")),"Extremo","")))),"")</f>
        <v/>
      </c>
      <c r="AD59" s="18"/>
      <c r="AE59" s="19"/>
      <c r="AF59" s="21"/>
      <c r="AG59" s="24"/>
      <c r="AH59" s="24"/>
      <c r="AI59" s="19"/>
      <c r="AJ59" s="2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row>
    <row r="60" spans="1:68" ht="151.5" customHeight="1" x14ac:dyDescent="0.3">
      <c r="A60" s="81"/>
      <c r="B60" s="84"/>
      <c r="C60" s="84"/>
      <c r="D60" s="84"/>
      <c r="E60" s="87"/>
      <c r="F60" s="84"/>
      <c r="G60" s="90"/>
      <c r="H60" s="93"/>
      <c r="I60" s="78"/>
      <c r="J60" s="96"/>
      <c r="K60" s="78">
        <f ca="1">IF(NOT(ISERROR(MATCH(J60,_xlfn.ANCHORARRAY(E71),0))),I73&amp;"Por favor no seleccionar los criterios de impacto",J60)</f>
        <v>0</v>
      </c>
      <c r="L60" s="93"/>
      <c r="M60" s="78"/>
      <c r="N60" s="75"/>
      <c r="O60" s="9">
        <v>3</v>
      </c>
      <c r="P60" s="25"/>
      <c r="Q60" s="11" t="str">
        <f>IF(OR(R60="Preventivo",R60="Detectivo"),"Probabilidad",IF(R60="Correctivo","Impacto",""))</f>
        <v/>
      </c>
      <c r="R60" s="12"/>
      <c r="S60" s="12"/>
      <c r="T60" s="13" t="str">
        <f t="shared" si="62"/>
        <v/>
      </c>
      <c r="U60" s="12"/>
      <c r="V60" s="12"/>
      <c r="W60" s="12"/>
      <c r="X60" s="14" t="str">
        <f>IFERROR(IF(AND(Q59="Probabilidad",Q60="Probabilidad"),(Z59-(+Z59*T60)),IF(AND(Q59="Impacto",Q60="Probabilidad"),(Z58-(+Z58*T60)),IF(Q60="Impacto",Z59,""))),"")</f>
        <v/>
      </c>
      <c r="Y60" s="15" t="str">
        <f t="shared" si="1"/>
        <v/>
      </c>
      <c r="Z60" s="16" t="str">
        <f t="shared" si="63"/>
        <v/>
      </c>
      <c r="AA60" s="15" t="str">
        <f t="shared" si="3"/>
        <v/>
      </c>
      <c r="AB60" s="16" t="str">
        <f>IFERROR(IF(AND(Q59="Impacto",Q60="Impacto"),(AB59-(+AB59*T60)),IF(AND(Q59="Probabilidad",Q60="Impacto"),(AB58-(+AB58*T60)),IF(Q60="Probabilidad",AB59,""))),"")</f>
        <v/>
      </c>
      <c r="AC60" s="17" t="str">
        <f t="shared" si="64"/>
        <v/>
      </c>
      <c r="AD60" s="18"/>
      <c r="AE60" s="19"/>
      <c r="AF60" s="21"/>
      <c r="AG60" s="24"/>
      <c r="AH60" s="24"/>
      <c r="AI60" s="19"/>
      <c r="AJ60" s="2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row>
    <row r="61" spans="1:68" ht="151.5" customHeight="1" x14ac:dyDescent="0.3">
      <c r="A61" s="81"/>
      <c r="B61" s="84"/>
      <c r="C61" s="84"/>
      <c r="D61" s="84"/>
      <c r="E61" s="87"/>
      <c r="F61" s="84"/>
      <c r="G61" s="90"/>
      <c r="H61" s="93"/>
      <c r="I61" s="78"/>
      <c r="J61" s="96"/>
      <c r="K61" s="78">
        <f ca="1">IF(NOT(ISERROR(MATCH(J61,_xlfn.ANCHORARRAY(E72),0))),I74&amp;"Por favor no seleccionar los criterios de impacto",J61)</f>
        <v>0</v>
      </c>
      <c r="L61" s="93"/>
      <c r="M61" s="78"/>
      <c r="N61" s="75"/>
      <c r="O61" s="9">
        <v>4</v>
      </c>
      <c r="P61" s="10"/>
      <c r="Q61" s="11" t="str">
        <f t="shared" ref="Q61:Q63" si="65">IF(OR(R61="Preventivo",R61="Detectivo"),"Probabilidad",IF(R61="Correctivo","Impacto",""))</f>
        <v/>
      </c>
      <c r="R61" s="12"/>
      <c r="S61" s="12"/>
      <c r="T61" s="13" t="str">
        <f t="shared" si="62"/>
        <v/>
      </c>
      <c r="U61" s="12"/>
      <c r="V61" s="12"/>
      <c r="W61" s="12"/>
      <c r="X61" s="14" t="str">
        <f t="shared" ref="X61:X63" si="66">IFERROR(IF(AND(Q60="Probabilidad",Q61="Probabilidad"),(Z60-(+Z60*T61)),IF(AND(Q60="Impacto",Q61="Probabilidad"),(Z59-(+Z59*T61)),IF(Q61="Impacto",Z60,""))),"")</f>
        <v/>
      </c>
      <c r="Y61" s="15" t="str">
        <f t="shared" si="1"/>
        <v/>
      </c>
      <c r="Z61" s="16" t="str">
        <f t="shared" si="63"/>
        <v/>
      </c>
      <c r="AA61" s="15" t="str">
        <f t="shared" si="3"/>
        <v/>
      </c>
      <c r="AB61" s="16" t="str">
        <f t="shared" ref="AB61:AB63" si="67">IFERROR(IF(AND(Q60="Impacto",Q61="Impacto"),(AB60-(+AB60*T61)),IF(AND(Q60="Probabilidad",Q61="Impacto"),(AB59-(+AB59*T61)),IF(Q61="Probabilidad",AB60,""))),"")</f>
        <v/>
      </c>
      <c r="AC61" s="17" t="str">
        <f>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18"/>
      <c r="AE61" s="19"/>
      <c r="AF61" s="21"/>
      <c r="AG61" s="24"/>
      <c r="AH61" s="24"/>
      <c r="AI61" s="19"/>
      <c r="AJ61" s="2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row>
    <row r="62" spans="1:68" ht="151.5" customHeight="1" x14ac:dyDescent="0.3">
      <c r="A62" s="81"/>
      <c r="B62" s="84"/>
      <c r="C62" s="84"/>
      <c r="D62" s="84"/>
      <c r="E62" s="87"/>
      <c r="F62" s="84"/>
      <c r="G62" s="90"/>
      <c r="H62" s="93"/>
      <c r="I62" s="78"/>
      <c r="J62" s="96"/>
      <c r="K62" s="78">
        <f ca="1">IF(NOT(ISERROR(MATCH(J62,_xlfn.ANCHORARRAY(E73),0))),I75&amp;"Por favor no seleccionar los criterios de impacto",J62)</f>
        <v>0</v>
      </c>
      <c r="L62" s="93"/>
      <c r="M62" s="78"/>
      <c r="N62" s="75"/>
      <c r="O62" s="9">
        <v>5</v>
      </c>
      <c r="P62" s="10"/>
      <c r="Q62" s="11" t="str">
        <f t="shared" si="65"/>
        <v/>
      </c>
      <c r="R62" s="12"/>
      <c r="S62" s="12"/>
      <c r="T62" s="13" t="str">
        <f t="shared" si="62"/>
        <v/>
      </c>
      <c r="U62" s="12"/>
      <c r="V62" s="12"/>
      <c r="W62" s="12"/>
      <c r="X62" s="14" t="str">
        <f t="shared" si="66"/>
        <v/>
      </c>
      <c r="Y62" s="15" t="str">
        <f t="shared" si="1"/>
        <v/>
      </c>
      <c r="Z62" s="16" t="str">
        <f t="shared" si="63"/>
        <v/>
      </c>
      <c r="AA62" s="15" t="str">
        <f t="shared" si="3"/>
        <v/>
      </c>
      <c r="AB62" s="16" t="str">
        <f t="shared" si="67"/>
        <v/>
      </c>
      <c r="AC62" s="17" t="str">
        <f t="shared" ref="AC62:AC63" si="68">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18"/>
      <c r="AE62" s="19"/>
      <c r="AF62" s="21"/>
      <c r="AG62" s="24"/>
      <c r="AH62" s="24"/>
      <c r="AI62" s="19"/>
      <c r="AJ62" s="2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row>
    <row r="63" spans="1:68" ht="151.5" customHeight="1" x14ac:dyDescent="0.3">
      <c r="A63" s="82"/>
      <c r="B63" s="85"/>
      <c r="C63" s="85"/>
      <c r="D63" s="85"/>
      <c r="E63" s="88"/>
      <c r="F63" s="85"/>
      <c r="G63" s="91"/>
      <c r="H63" s="94"/>
      <c r="I63" s="79"/>
      <c r="J63" s="97"/>
      <c r="K63" s="79">
        <f ca="1">IF(NOT(ISERROR(MATCH(J63,_xlfn.ANCHORARRAY(E74),0))),I76&amp;"Por favor no seleccionar los criterios de impacto",J63)</f>
        <v>0</v>
      </c>
      <c r="L63" s="94"/>
      <c r="M63" s="79"/>
      <c r="N63" s="76"/>
      <c r="O63" s="9">
        <v>6</v>
      </c>
      <c r="P63" s="10"/>
      <c r="Q63" s="11" t="str">
        <f t="shared" si="65"/>
        <v/>
      </c>
      <c r="R63" s="12"/>
      <c r="S63" s="12"/>
      <c r="T63" s="13" t="str">
        <f t="shared" si="62"/>
        <v/>
      </c>
      <c r="U63" s="12"/>
      <c r="V63" s="12"/>
      <c r="W63" s="12"/>
      <c r="X63" s="14" t="str">
        <f t="shared" si="66"/>
        <v/>
      </c>
      <c r="Y63" s="15" t="str">
        <f t="shared" si="1"/>
        <v/>
      </c>
      <c r="Z63" s="16" t="str">
        <f t="shared" si="63"/>
        <v/>
      </c>
      <c r="AA63" s="15" t="str">
        <f t="shared" si="3"/>
        <v/>
      </c>
      <c r="AB63" s="16" t="str">
        <f t="shared" si="67"/>
        <v/>
      </c>
      <c r="AC63" s="17" t="str">
        <f t="shared" si="68"/>
        <v/>
      </c>
      <c r="AD63" s="18"/>
      <c r="AE63" s="19"/>
      <c r="AF63" s="21"/>
      <c r="AG63" s="24"/>
      <c r="AH63" s="24"/>
      <c r="AI63" s="19"/>
      <c r="AJ63" s="2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row>
    <row r="64" spans="1:68" ht="151.5" customHeight="1" x14ac:dyDescent="0.3">
      <c r="A64" s="80">
        <v>10</v>
      </c>
      <c r="B64" s="83"/>
      <c r="C64" s="83"/>
      <c r="D64" s="83"/>
      <c r="E64" s="86"/>
      <c r="F64" s="83"/>
      <c r="G64" s="89"/>
      <c r="H64" s="92" t="str">
        <f>IF(G64&lt;=0,"",IF(G64&lt;=2,"Muy Baja",IF(G64&lt;=24,"Baja",IF(G64&lt;=500,"Media",IF(G64&lt;=5000,"Alta","Muy Alta")))))</f>
        <v/>
      </c>
      <c r="I64" s="77" t="str">
        <f>IF(H64="","",IF(H64="Muy Baja",0.2,IF(H64="Baja",0.4,IF(H64="Media",0.6,IF(H64="Alta",0.8,IF(H64="Muy Alta",1,))))))</f>
        <v/>
      </c>
      <c r="J64" s="95"/>
      <c r="K64" s="77">
        <f>IF(NOT(ISERROR(MATCH(J64,'[18]Tabla Impacto'!$B$221:$B$223,0))),'[18]Tabla Impacto'!$F$223&amp;"Por favor no seleccionar los criterios de impacto(Afectación Económica o presupuestal y Pérdida Reputacional)",J64)</f>
        <v>0</v>
      </c>
      <c r="L64" s="92" t="str">
        <f>IF(OR(K64='[18]Tabla Impacto'!$C$11,K64='[18]Tabla Impacto'!$D$11),"Leve",IF(OR(K64='[18]Tabla Impacto'!$C$12,K64='[18]Tabla Impacto'!$D$12),"Menor",IF(OR(K64='[18]Tabla Impacto'!$C$13,K64='[18]Tabla Impacto'!$D$13),"Moderado",IF(OR(K64='[18]Tabla Impacto'!$C$14,K64='[18]Tabla Impacto'!$D$14),"Mayor",IF(OR(K64='[18]Tabla Impacto'!$C$15,K64='[18]Tabla Impacto'!$D$15),"Catastrófico","")))))</f>
        <v/>
      </c>
      <c r="M64" s="77" t="str">
        <f>IF(L64="","",IF(L64="Leve",0.2,IF(L64="Menor",0.4,IF(L64="Moderado",0.6,IF(L64="Mayor",0.8,IF(L64="Catastrófico",1,))))))</f>
        <v/>
      </c>
      <c r="N64" s="74" t="str">
        <f>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9">
        <v>1</v>
      </c>
      <c r="P64" s="10"/>
      <c r="Q64" s="11" t="str">
        <f>IF(OR(R64="Preventivo",R64="Detectivo"),"Probabilidad",IF(R64="Correctivo","Impacto",""))</f>
        <v/>
      </c>
      <c r="R64" s="12"/>
      <c r="S64" s="12"/>
      <c r="T64" s="13" t="str">
        <f>IF(AND(R64="Preventivo",S64="Automático"),"50%",IF(AND(R64="Preventivo",S64="Manual"),"40%",IF(AND(R64="Detectivo",S64="Automático"),"40%",IF(AND(R64="Detectivo",S64="Manual"),"30%",IF(AND(R64="Correctivo",S64="Automático"),"35%",IF(AND(R64="Correctivo",S64="Manual"),"25%",""))))))</f>
        <v/>
      </c>
      <c r="U64" s="12"/>
      <c r="V64" s="12"/>
      <c r="W64" s="12"/>
      <c r="X64" s="14" t="str">
        <f>IFERROR(IF(Q64="Probabilidad",(I64-(+I64*T64)),IF(Q64="Impacto",I64,"")),"")</f>
        <v/>
      </c>
      <c r="Y64" s="15" t="str">
        <f>IFERROR(IF(X64="","",IF(X64&lt;=0.2,"Muy Baja",IF(X64&lt;=0.4,"Baja",IF(X64&lt;=0.6,"Media",IF(X64&lt;=0.8,"Alta","Muy Alta"))))),"")</f>
        <v/>
      </c>
      <c r="Z64" s="16" t="str">
        <f>+X64</f>
        <v/>
      </c>
      <c r="AA64" s="15" t="str">
        <f>IFERROR(IF(AB64="","",IF(AB64&lt;=0.2,"Leve",IF(AB64&lt;=0.4,"Menor",IF(AB64&lt;=0.6,"Moderado",IF(AB64&lt;=0.8,"Mayor","Catastrófico"))))),"")</f>
        <v/>
      </c>
      <c r="AB64" s="16" t="str">
        <f>IFERROR(IF(Q64="Impacto",(M64-(+M64*T64)),IF(Q64="Probabilidad",M64,"")),"")</f>
        <v/>
      </c>
      <c r="AC64" s="17"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18"/>
      <c r="AE64" s="19"/>
      <c r="AF64" s="21"/>
      <c r="AG64" s="24"/>
      <c r="AH64" s="24"/>
      <c r="AI64" s="19"/>
      <c r="AJ64" s="2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row>
    <row r="65" spans="1:36" ht="151.5" customHeight="1" x14ac:dyDescent="0.3">
      <c r="A65" s="81"/>
      <c r="B65" s="84"/>
      <c r="C65" s="84"/>
      <c r="D65" s="84"/>
      <c r="E65" s="87"/>
      <c r="F65" s="84"/>
      <c r="G65" s="90"/>
      <c r="H65" s="93"/>
      <c r="I65" s="78"/>
      <c r="J65" s="96"/>
      <c r="K65" s="78">
        <f ca="1">IF(NOT(ISERROR(MATCH(J65,_xlfn.ANCHORARRAY(E76),0))),I78&amp;"Por favor no seleccionar los criterios de impacto",J65)</f>
        <v>0</v>
      </c>
      <c r="L65" s="93"/>
      <c r="M65" s="78"/>
      <c r="N65" s="75"/>
      <c r="O65" s="9">
        <v>2</v>
      </c>
      <c r="P65" s="10"/>
      <c r="Q65" s="11" t="str">
        <f>IF(OR(R65="Preventivo",R65="Detectivo"),"Probabilidad",IF(R65="Correctivo","Impacto",""))</f>
        <v/>
      </c>
      <c r="R65" s="12"/>
      <c r="S65" s="12"/>
      <c r="T65" s="13" t="str">
        <f t="shared" ref="T65:T69" si="69">IF(AND(R65="Preventivo",S65="Automático"),"50%",IF(AND(R65="Preventivo",S65="Manual"),"40%",IF(AND(R65="Detectivo",S65="Automático"),"40%",IF(AND(R65="Detectivo",S65="Manual"),"30%",IF(AND(R65="Correctivo",S65="Automático"),"35%",IF(AND(R65="Correctivo",S65="Manual"),"25%",""))))))</f>
        <v/>
      </c>
      <c r="U65" s="12"/>
      <c r="V65" s="12"/>
      <c r="W65" s="12"/>
      <c r="X65" s="14" t="str">
        <f>IFERROR(IF(AND(Q64="Probabilidad",Q65="Probabilidad"),(Z64-(+Z64*T65)),IF(Q65="Probabilidad",(I64-(+I64*T65)),IF(Q65="Impacto",Z64,""))),"")</f>
        <v/>
      </c>
      <c r="Y65" s="15" t="str">
        <f t="shared" si="1"/>
        <v/>
      </c>
      <c r="Z65" s="16" t="str">
        <f t="shared" ref="Z65:Z69" si="70">+X65</f>
        <v/>
      </c>
      <c r="AA65" s="15" t="str">
        <f t="shared" si="3"/>
        <v/>
      </c>
      <c r="AB65" s="16" t="str">
        <f>IFERROR(IF(AND(Q64="Impacto",Q65="Impacto"),(AB58-(+AB58*T65)),IF(Q65="Impacto",($M$64-(+$M$64*T65)),IF(Q65="Probabilidad",AB58,""))),"")</f>
        <v/>
      </c>
      <c r="AC65" s="17" t="str">
        <f t="shared" ref="AC65:AC66" si="71">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18"/>
      <c r="AE65" s="19"/>
      <c r="AF65" s="21"/>
      <c r="AG65" s="24"/>
      <c r="AH65" s="24"/>
      <c r="AI65" s="19"/>
      <c r="AJ65" s="21"/>
    </row>
    <row r="66" spans="1:36" ht="151.5" customHeight="1" x14ac:dyDescent="0.3">
      <c r="A66" s="81"/>
      <c r="B66" s="84"/>
      <c r="C66" s="84"/>
      <c r="D66" s="84"/>
      <c r="E66" s="87"/>
      <c r="F66" s="84"/>
      <c r="G66" s="90"/>
      <c r="H66" s="93"/>
      <c r="I66" s="78"/>
      <c r="J66" s="96"/>
      <c r="K66" s="78">
        <f ca="1">IF(NOT(ISERROR(MATCH(J66,_xlfn.ANCHORARRAY(E77),0))),I79&amp;"Por favor no seleccionar los criterios de impacto",J66)</f>
        <v>0</v>
      </c>
      <c r="L66" s="93"/>
      <c r="M66" s="78"/>
      <c r="N66" s="75"/>
      <c r="O66" s="9">
        <v>3</v>
      </c>
      <c r="P66" s="25"/>
      <c r="Q66" s="11" t="str">
        <f>IF(OR(R66="Preventivo",R66="Detectivo"),"Probabilidad",IF(R66="Correctivo","Impacto",""))</f>
        <v/>
      </c>
      <c r="R66" s="12"/>
      <c r="S66" s="12"/>
      <c r="T66" s="13" t="str">
        <f t="shared" si="69"/>
        <v/>
      </c>
      <c r="U66" s="12"/>
      <c r="V66" s="12"/>
      <c r="W66" s="12"/>
      <c r="X66" s="14" t="str">
        <f>IFERROR(IF(AND(Q65="Probabilidad",Q66="Probabilidad"),(Z65-(+Z65*T66)),IF(AND(Q65="Impacto",Q66="Probabilidad"),(Z64-(+Z64*T66)),IF(Q66="Impacto",Z65,""))),"")</f>
        <v/>
      </c>
      <c r="Y66" s="15" t="str">
        <f t="shared" si="1"/>
        <v/>
      </c>
      <c r="Z66" s="16" t="str">
        <f t="shared" si="70"/>
        <v/>
      </c>
      <c r="AA66" s="15" t="str">
        <f t="shared" si="3"/>
        <v/>
      </c>
      <c r="AB66" s="16" t="str">
        <f>IFERROR(IF(AND(Q65="Impacto",Q66="Impacto"),(AB65-(+AB65*T66)),IF(AND(Q65="Probabilidad",Q66="Impacto"),(AB64-(+AB64*T66)),IF(Q66="Probabilidad",AB65,""))),"")</f>
        <v/>
      </c>
      <c r="AC66" s="17" t="str">
        <f t="shared" si="71"/>
        <v/>
      </c>
      <c r="AD66" s="18"/>
      <c r="AE66" s="19"/>
      <c r="AF66" s="21"/>
      <c r="AG66" s="24"/>
      <c r="AH66" s="24"/>
      <c r="AI66" s="19"/>
      <c r="AJ66" s="21"/>
    </row>
    <row r="67" spans="1:36" ht="151.5" customHeight="1" x14ac:dyDescent="0.3">
      <c r="A67" s="81"/>
      <c r="B67" s="84"/>
      <c r="C67" s="84"/>
      <c r="D67" s="84"/>
      <c r="E67" s="87"/>
      <c r="F67" s="84"/>
      <c r="G67" s="90"/>
      <c r="H67" s="93"/>
      <c r="I67" s="78"/>
      <c r="J67" s="96"/>
      <c r="K67" s="78">
        <f ca="1">IF(NOT(ISERROR(MATCH(J67,_xlfn.ANCHORARRAY(E78),0))),I80&amp;"Por favor no seleccionar los criterios de impacto",J67)</f>
        <v>0</v>
      </c>
      <c r="L67" s="93"/>
      <c r="M67" s="78"/>
      <c r="N67" s="75"/>
      <c r="O67" s="9">
        <v>4</v>
      </c>
      <c r="P67" s="10"/>
      <c r="Q67" s="11" t="str">
        <f t="shared" ref="Q67:Q69" si="72">IF(OR(R67="Preventivo",R67="Detectivo"),"Probabilidad",IF(R67="Correctivo","Impacto",""))</f>
        <v/>
      </c>
      <c r="R67" s="12"/>
      <c r="S67" s="12"/>
      <c r="T67" s="13" t="str">
        <f t="shared" si="69"/>
        <v/>
      </c>
      <c r="U67" s="12"/>
      <c r="V67" s="12"/>
      <c r="W67" s="12"/>
      <c r="X67" s="14" t="str">
        <f t="shared" ref="X67:X69" si="73">IFERROR(IF(AND(Q66="Probabilidad",Q67="Probabilidad"),(Z66-(+Z66*T67)),IF(AND(Q66="Impacto",Q67="Probabilidad"),(Z65-(+Z65*T67)),IF(Q67="Impacto",Z66,""))),"")</f>
        <v/>
      </c>
      <c r="Y67" s="15" t="str">
        <f t="shared" si="1"/>
        <v/>
      </c>
      <c r="Z67" s="16" t="str">
        <f t="shared" si="70"/>
        <v/>
      </c>
      <c r="AA67" s="15" t="str">
        <f t="shared" si="3"/>
        <v/>
      </c>
      <c r="AB67" s="16" t="str">
        <f t="shared" ref="AB67:AB69" si="74">IFERROR(IF(AND(Q66="Impacto",Q67="Impacto"),(AB66-(+AB66*T67)),IF(AND(Q66="Probabilidad",Q67="Impacto"),(AB65-(+AB65*T67)),IF(Q67="Probabilidad",AB66,""))),"")</f>
        <v/>
      </c>
      <c r="AC67" s="17" t="str">
        <f>IFERROR(IF(OR(AND(Y67="Muy Baja",AA67="Leve"),AND(Y67="Muy Baja",AA67="Menor"),AND(Y67="Baja",AA67="Leve")),"Bajo",IF(OR(AND(Y67="Muy baja",AA67="Moderado"),AND(Y67="Baja",AA67="Menor"),AND(Y67="Baja",AA67="Moderado"),AND(Y67="Media",AA67="Leve"),AND(Y67="Media",AA67="Menor"),AND(Y67="Media",AA67="Moderado"),AND(Y67="Alta",AA67="Leve"),AND(Y67="Alta",AA67="Menor")),"Moderado",IF(OR(AND(Y67="Muy Baja",AA67="Mayor"),AND(Y67="Baja",AA67="Mayor"),AND(Y67="Media",AA67="Mayor"),AND(Y67="Alta",AA67="Moderado"),AND(Y67="Alta",AA67="Mayor"),AND(Y67="Muy Alta",AA67="Leve"),AND(Y67="Muy Alta",AA67="Menor"),AND(Y67="Muy Alta",AA67="Moderado"),AND(Y67="Muy Alta",AA67="Mayor")),"Alto",IF(OR(AND(Y67="Muy Baja",AA67="Catastrófico"),AND(Y67="Baja",AA67="Catastrófico"),AND(Y67="Media",AA67="Catastrófico"),AND(Y67="Alta",AA67="Catastrófico"),AND(Y67="Muy Alta",AA67="Catastrófico")),"Extremo","")))),"")</f>
        <v/>
      </c>
      <c r="AD67" s="18"/>
      <c r="AE67" s="19"/>
      <c r="AF67" s="21"/>
      <c r="AG67" s="24"/>
      <c r="AH67" s="24"/>
      <c r="AI67" s="19"/>
      <c r="AJ67" s="21"/>
    </row>
    <row r="68" spans="1:36" ht="151.5" customHeight="1" x14ac:dyDescent="0.3">
      <c r="A68" s="81"/>
      <c r="B68" s="84"/>
      <c r="C68" s="84"/>
      <c r="D68" s="84"/>
      <c r="E68" s="87"/>
      <c r="F68" s="84"/>
      <c r="G68" s="90"/>
      <c r="H68" s="93"/>
      <c r="I68" s="78"/>
      <c r="J68" s="96"/>
      <c r="K68" s="78">
        <f ca="1">IF(NOT(ISERROR(MATCH(J68,_xlfn.ANCHORARRAY(E79),0))),I81&amp;"Por favor no seleccionar los criterios de impacto",J68)</f>
        <v>0</v>
      </c>
      <c r="L68" s="93"/>
      <c r="M68" s="78"/>
      <c r="N68" s="75"/>
      <c r="O68" s="9">
        <v>5</v>
      </c>
      <c r="P68" s="10"/>
      <c r="Q68" s="11" t="str">
        <f t="shared" si="72"/>
        <v/>
      </c>
      <c r="R68" s="12"/>
      <c r="S68" s="12"/>
      <c r="T68" s="13" t="str">
        <f t="shared" si="69"/>
        <v/>
      </c>
      <c r="U68" s="12"/>
      <c r="V68" s="12"/>
      <c r="W68" s="12"/>
      <c r="X68" s="14" t="str">
        <f t="shared" si="73"/>
        <v/>
      </c>
      <c r="Y68" s="15" t="str">
        <f t="shared" si="1"/>
        <v/>
      </c>
      <c r="Z68" s="16" t="str">
        <f t="shared" si="70"/>
        <v/>
      </c>
      <c r="AA68" s="15" t="str">
        <f t="shared" si="3"/>
        <v/>
      </c>
      <c r="AB68" s="16" t="str">
        <f t="shared" si="74"/>
        <v/>
      </c>
      <c r="AC68" s="17" t="str">
        <f t="shared" ref="AC68:AC69" si="75">IFERROR(IF(OR(AND(Y68="Muy Baja",AA68="Leve"),AND(Y68="Muy Baja",AA68="Menor"),AND(Y68="Baja",AA68="Leve")),"Bajo",IF(OR(AND(Y68="Muy baja",AA68="Moderado"),AND(Y68="Baja",AA68="Menor"),AND(Y68="Baja",AA68="Moderado"),AND(Y68="Media",AA68="Leve"),AND(Y68="Media",AA68="Menor"),AND(Y68="Media",AA68="Moderado"),AND(Y68="Alta",AA68="Leve"),AND(Y68="Alta",AA68="Menor")),"Moderado",IF(OR(AND(Y68="Muy Baja",AA68="Mayor"),AND(Y68="Baja",AA68="Mayor"),AND(Y68="Media",AA68="Mayor"),AND(Y68="Alta",AA68="Moderado"),AND(Y68="Alta",AA68="Mayor"),AND(Y68="Muy Alta",AA68="Leve"),AND(Y68="Muy Alta",AA68="Menor"),AND(Y68="Muy Alta",AA68="Moderado"),AND(Y68="Muy Alta",AA68="Mayor")),"Alto",IF(OR(AND(Y68="Muy Baja",AA68="Catastrófico"),AND(Y68="Baja",AA68="Catastrófico"),AND(Y68="Media",AA68="Catastrófico"),AND(Y68="Alta",AA68="Catastrófico"),AND(Y68="Muy Alta",AA68="Catastrófico")),"Extremo","")))),"")</f>
        <v/>
      </c>
      <c r="AD68" s="18"/>
      <c r="AE68" s="19"/>
      <c r="AF68" s="21"/>
      <c r="AG68" s="24"/>
      <c r="AH68" s="24"/>
      <c r="AI68" s="19"/>
      <c r="AJ68" s="21"/>
    </row>
    <row r="69" spans="1:36" ht="151.5" customHeight="1" x14ac:dyDescent="0.3">
      <c r="A69" s="82"/>
      <c r="B69" s="85"/>
      <c r="C69" s="85"/>
      <c r="D69" s="85"/>
      <c r="E69" s="88"/>
      <c r="F69" s="85"/>
      <c r="G69" s="91"/>
      <c r="H69" s="94"/>
      <c r="I69" s="79"/>
      <c r="J69" s="97"/>
      <c r="K69" s="79">
        <f ca="1">IF(NOT(ISERROR(MATCH(J69,_xlfn.ANCHORARRAY(E80),0))),I82&amp;"Por favor no seleccionar los criterios de impacto",J69)</f>
        <v>0</v>
      </c>
      <c r="L69" s="94"/>
      <c r="M69" s="79"/>
      <c r="N69" s="76"/>
      <c r="O69" s="9">
        <v>6</v>
      </c>
      <c r="P69" s="10"/>
      <c r="Q69" s="11" t="str">
        <f t="shared" si="72"/>
        <v/>
      </c>
      <c r="R69" s="12"/>
      <c r="S69" s="12"/>
      <c r="T69" s="13" t="str">
        <f t="shared" si="69"/>
        <v/>
      </c>
      <c r="U69" s="12"/>
      <c r="V69" s="12"/>
      <c r="W69" s="12"/>
      <c r="X69" s="14" t="str">
        <f t="shared" si="73"/>
        <v/>
      </c>
      <c r="Y69" s="15" t="str">
        <f t="shared" si="1"/>
        <v/>
      </c>
      <c r="Z69" s="16" t="str">
        <f t="shared" si="70"/>
        <v/>
      </c>
      <c r="AA69" s="15" t="str">
        <f t="shared" si="3"/>
        <v/>
      </c>
      <c r="AB69" s="16" t="str">
        <f t="shared" si="74"/>
        <v/>
      </c>
      <c r="AC69" s="17" t="str">
        <f t="shared" si="75"/>
        <v/>
      </c>
      <c r="AD69" s="18"/>
      <c r="AE69" s="19"/>
      <c r="AF69" s="21"/>
      <c r="AG69" s="24"/>
      <c r="AH69" s="24"/>
      <c r="AI69" s="19"/>
      <c r="AJ69" s="21"/>
    </row>
    <row r="70" spans="1:36" ht="49.5" customHeight="1" x14ac:dyDescent="0.3">
      <c r="A70" s="9"/>
      <c r="B70" s="98" t="s">
        <v>74</v>
      </c>
      <c r="C70" s="99"/>
      <c r="D70" s="99"/>
      <c r="E70" s="99"/>
      <c r="F70" s="99"/>
      <c r="G70" s="99"/>
      <c r="H70" s="99"/>
      <c r="I70" s="99"/>
      <c r="J70" s="99"/>
      <c r="K70" s="99"/>
      <c r="L70" s="99"/>
      <c r="M70" s="99"/>
      <c r="N70" s="99"/>
      <c r="O70" s="99"/>
      <c r="P70" s="99"/>
      <c r="Q70" s="99"/>
      <c r="R70" s="99"/>
      <c r="S70" s="99"/>
      <c r="T70" s="99"/>
      <c r="U70" s="99"/>
      <c r="V70" s="99"/>
      <c r="W70" s="99"/>
      <c r="X70" s="99"/>
      <c r="Y70" s="99"/>
      <c r="Z70" s="99"/>
      <c r="AA70" s="99"/>
      <c r="AB70" s="99"/>
      <c r="AC70" s="99"/>
      <c r="AD70" s="99"/>
      <c r="AE70" s="99"/>
      <c r="AF70" s="99"/>
      <c r="AG70" s="99"/>
      <c r="AH70" s="99"/>
      <c r="AI70" s="99"/>
      <c r="AJ70" s="100"/>
    </row>
    <row r="72" spans="1:36" x14ac:dyDescent="0.3">
      <c r="A72" s="2"/>
      <c r="B72" s="28" t="s">
        <v>75</v>
      </c>
      <c r="C72" s="2"/>
      <c r="D72" s="2"/>
      <c r="F72" s="2"/>
    </row>
  </sheetData>
  <sheetProtection algorithmName="SHA-512" hashValue="sVoqu7kJshpFydYKkkW8R62PwbHkQ9zgyUzrQTDSexXBIdbfmbh3HSh+Gofw37b3YGg2PRU2wgjt3LhxsWd93g==" saltValue="gArFcdkKpQaxc61f24i61A==" spinCount="100000" sheet="1" objects="1" scenarios="1"/>
  <dataConsolidate/>
  <mergeCells count="185">
    <mergeCell ref="B70:AJ70"/>
    <mergeCell ref="I64:I69"/>
    <mergeCell ref="J64:J69"/>
    <mergeCell ref="K64:K69"/>
    <mergeCell ref="L64:L69"/>
    <mergeCell ref="M64:M69"/>
    <mergeCell ref="N64:N69"/>
    <mergeCell ref="M58:M63"/>
    <mergeCell ref="N58:N63"/>
    <mergeCell ref="I58:I63"/>
    <mergeCell ref="J58:J63"/>
    <mergeCell ref="K58:K63"/>
    <mergeCell ref="L58:L63"/>
    <mergeCell ref="A64:A69"/>
    <mergeCell ref="B64:B69"/>
    <mergeCell ref="C64:C69"/>
    <mergeCell ref="D64:D69"/>
    <mergeCell ref="E64:E69"/>
    <mergeCell ref="F64:F69"/>
    <mergeCell ref="G64:G69"/>
    <mergeCell ref="H64:H69"/>
    <mergeCell ref="G58:G63"/>
    <mergeCell ref="H58:H63"/>
    <mergeCell ref="A58:A63"/>
    <mergeCell ref="B58:B63"/>
    <mergeCell ref="C58:C63"/>
    <mergeCell ref="D58:D63"/>
    <mergeCell ref="E58:E63"/>
    <mergeCell ref="F58:F63"/>
    <mergeCell ref="I52:I57"/>
    <mergeCell ref="J52:J57"/>
    <mergeCell ref="K52:K57"/>
    <mergeCell ref="L52:L57"/>
    <mergeCell ref="M52:M57"/>
    <mergeCell ref="N52:N57"/>
    <mergeCell ref="M46:M51"/>
    <mergeCell ref="N46:N51"/>
    <mergeCell ref="A52:A57"/>
    <mergeCell ref="B52:B57"/>
    <mergeCell ref="C52:C57"/>
    <mergeCell ref="D52:D57"/>
    <mergeCell ref="E52:E57"/>
    <mergeCell ref="F52:F57"/>
    <mergeCell ref="G52:G57"/>
    <mergeCell ref="H52:H57"/>
    <mergeCell ref="G46:G51"/>
    <mergeCell ref="H46:H51"/>
    <mergeCell ref="I46:I51"/>
    <mergeCell ref="J46:J51"/>
    <mergeCell ref="K46:K51"/>
    <mergeCell ref="L46:L51"/>
    <mergeCell ref="A46:A51"/>
    <mergeCell ref="B46:B51"/>
    <mergeCell ref="C46:C51"/>
    <mergeCell ref="D46:D51"/>
    <mergeCell ref="E46:E51"/>
    <mergeCell ref="F46:F51"/>
    <mergeCell ref="I40:I45"/>
    <mergeCell ref="J40:J45"/>
    <mergeCell ref="K40:K45"/>
    <mergeCell ref="L40:L45"/>
    <mergeCell ref="M40:M45"/>
    <mergeCell ref="N40:N45"/>
    <mergeCell ref="M34:M39"/>
    <mergeCell ref="N34:N39"/>
    <mergeCell ref="A40:A45"/>
    <mergeCell ref="B40:B45"/>
    <mergeCell ref="C40:C45"/>
    <mergeCell ref="D40:D45"/>
    <mergeCell ref="E40:E45"/>
    <mergeCell ref="F40:F45"/>
    <mergeCell ref="G40:G45"/>
    <mergeCell ref="H40:H45"/>
    <mergeCell ref="G34:G39"/>
    <mergeCell ref="H34:H39"/>
    <mergeCell ref="I34:I39"/>
    <mergeCell ref="J34:J39"/>
    <mergeCell ref="K34:K39"/>
    <mergeCell ref="L34:L39"/>
    <mergeCell ref="A34:A39"/>
    <mergeCell ref="B34:B39"/>
    <mergeCell ref="C34:C39"/>
    <mergeCell ref="D34:D39"/>
    <mergeCell ref="E34:E39"/>
    <mergeCell ref="F34:F39"/>
    <mergeCell ref="I28:I33"/>
    <mergeCell ref="J28:J33"/>
    <mergeCell ref="K28:K33"/>
    <mergeCell ref="L28:L33"/>
    <mergeCell ref="M28:M33"/>
    <mergeCell ref="N28:N33"/>
    <mergeCell ref="M22:M27"/>
    <mergeCell ref="N22:N27"/>
    <mergeCell ref="A28:A33"/>
    <mergeCell ref="B28:B33"/>
    <mergeCell ref="C28:C33"/>
    <mergeCell ref="D28:D33"/>
    <mergeCell ref="E28:E33"/>
    <mergeCell ref="F28:F33"/>
    <mergeCell ref="G28:G33"/>
    <mergeCell ref="H28:H33"/>
    <mergeCell ref="G22:G27"/>
    <mergeCell ref="H22:H27"/>
    <mergeCell ref="I22:I27"/>
    <mergeCell ref="J22:J27"/>
    <mergeCell ref="K22:K27"/>
    <mergeCell ref="L22:L27"/>
    <mergeCell ref="A22:A27"/>
    <mergeCell ref="B22:B27"/>
    <mergeCell ref="C22:C27"/>
    <mergeCell ref="D22:D27"/>
    <mergeCell ref="E22:E27"/>
    <mergeCell ref="F22:F27"/>
    <mergeCell ref="I16:I21"/>
    <mergeCell ref="J16:J21"/>
    <mergeCell ref="K16:K21"/>
    <mergeCell ref="L16:L21"/>
    <mergeCell ref="M16:M21"/>
    <mergeCell ref="M10:M15"/>
    <mergeCell ref="N10:N15"/>
    <mergeCell ref="A16:A21"/>
    <mergeCell ref="B16:B21"/>
    <mergeCell ref="C16:C21"/>
    <mergeCell ref="D16:D21"/>
    <mergeCell ref="E16:E21"/>
    <mergeCell ref="F16:F21"/>
    <mergeCell ref="G16:G21"/>
    <mergeCell ref="H16:H21"/>
    <mergeCell ref="G10:G15"/>
    <mergeCell ref="H10:H15"/>
    <mergeCell ref="I10:I15"/>
    <mergeCell ref="J10:J15"/>
    <mergeCell ref="K10:K15"/>
    <mergeCell ref="L10:L15"/>
    <mergeCell ref="A10:A15"/>
    <mergeCell ref="B10:B15"/>
    <mergeCell ref="C10:C15"/>
    <mergeCell ref="D10:D15"/>
    <mergeCell ref="E10:E15"/>
    <mergeCell ref="F10:F15"/>
    <mergeCell ref="AB8:AB9"/>
    <mergeCell ref="AC8:AC9"/>
    <mergeCell ref="P8:P9"/>
    <mergeCell ref="Q8:Q9"/>
    <mergeCell ref="R8:W8"/>
    <mergeCell ref="X8:X9"/>
    <mergeCell ref="Y8:Y9"/>
    <mergeCell ref="Z8:Z9"/>
    <mergeCell ref="N16:N21"/>
    <mergeCell ref="J8:J9"/>
    <mergeCell ref="K8:K9"/>
    <mergeCell ref="L8:L9"/>
    <mergeCell ref="M8:M9"/>
    <mergeCell ref="N8:N9"/>
    <mergeCell ref="O8:O9"/>
    <mergeCell ref="AE7:AJ7"/>
    <mergeCell ref="A8:A9"/>
    <mergeCell ref="B8:B9"/>
    <mergeCell ref="C8:C9"/>
    <mergeCell ref="D8:D9"/>
    <mergeCell ref="E8:E9"/>
    <mergeCell ref="F8:F9"/>
    <mergeCell ref="G8:G9"/>
    <mergeCell ref="H8:H9"/>
    <mergeCell ref="I8:I9"/>
    <mergeCell ref="AG8:AG9"/>
    <mergeCell ref="AH8:AH9"/>
    <mergeCell ref="AI8:AI9"/>
    <mergeCell ref="AJ8:AJ9"/>
    <mergeCell ref="AD8:AD9"/>
    <mergeCell ref="AE8:AE9"/>
    <mergeCell ref="AF8:AF9"/>
    <mergeCell ref="AA8:AA9"/>
    <mergeCell ref="A6:B6"/>
    <mergeCell ref="C6:N6"/>
    <mergeCell ref="A7:G7"/>
    <mergeCell ref="H7:N7"/>
    <mergeCell ref="O7:W7"/>
    <mergeCell ref="X7:AD7"/>
    <mergeCell ref="A1:AJ2"/>
    <mergeCell ref="A4:B4"/>
    <mergeCell ref="C4:N4"/>
    <mergeCell ref="O4:Q4"/>
    <mergeCell ref="A5:B5"/>
    <mergeCell ref="C5:N5"/>
  </mergeCells>
  <conditionalFormatting sqref="H10 H16">
    <cfRule type="cellIs" dxfId="230" priority="227" operator="equal">
      <formula>"Muy Alta"</formula>
    </cfRule>
    <cfRule type="cellIs" dxfId="229" priority="228" operator="equal">
      <formula>"Alta"</formula>
    </cfRule>
    <cfRule type="cellIs" dxfId="228" priority="229" operator="equal">
      <formula>"Media"</formula>
    </cfRule>
    <cfRule type="cellIs" dxfId="227" priority="230" operator="equal">
      <formula>"Baja"</formula>
    </cfRule>
    <cfRule type="cellIs" dxfId="226" priority="231" operator="equal">
      <formula>"Muy Baja"</formula>
    </cfRule>
  </conditionalFormatting>
  <conditionalFormatting sqref="L10 L16 L22 L28 L34 L40 L46 L52 L58 L64">
    <cfRule type="cellIs" dxfId="225" priority="222" operator="equal">
      <formula>"Catastrófico"</formula>
    </cfRule>
    <cfRule type="cellIs" dxfId="224" priority="223" operator="equal">
      <formula>"Mayor"</formula>
    </cfRule>
    <cfRule type="cellIs" dxfId="223" priority="224" operator="equal">
      <formula>"Moderado"</formula>
    </cfRule>
    <cfRule type="cellIs" dxfId="222" priority="225" operator="equal">
      <formula>"Menor"</formula>
    </cfRule>
    <cfRule type="cellIs" dxfId="221" priority="226" operator="equal">
      <formula>"Leve"</formula>
    </cfRule>
  </conditionalFormatting>
  <conditionalFormatting sqref="N10">
    <cfRule type="cellIs" dxfId="220" priority="218" operator="equal">
      <formula>"Extremo"</formula>
    </cfRule>
    <cfRule type="cellIs" dxfId="219" priority="219" operator="equal">
      <formula>"Alto"</formula>
    </cfRule>
    <cfRule type="cellIs" dxfId="218" priority="220" operator="equal">
      <formula>"Moderado"</formula>
    </cfRule>
    <cfRule type="cellIs" dxfId="217" priority="221" operator="equal">
      <formula>"Bajo"</formula>
    </cfRule>
  </conditionalFormatting>
  <conditionalFormatting sqref="Y10:Y15">
    <cfRule type="cellIs" dxfId="216" priority="213" operator="equal">
      <formula>"Muy Alta"</formula>
    </cfRule>
    <cfRule type="cellIs" dxfId="215" priority="214" operator="equal">
      <formula>"Alta"</formula>
    </cfRule>
    <cfRule type="cellIs" dxfId="214" priority="215" operator="equal">
      <formula>"Media"</formula>
    </cfRule>
    <cfRule type="cellIs" dxfId="213" priority="216" operator="equal">
      <formula>"Baja"</formula>
    </cfRule>
    <cfRule type="cellIs" dxfId="212" priority="217" operator="equal">
      <formula>"Muy Baja"</formula>
    </cfRule>
  </conditionalFormatting>
  <conditionalFormatting sqref="AA10:AA15">
    <cfRule type="cellIs" dxfId="211" priority="208" operator="equal">
      <formula>"Catastrófico"</formula>
    </cfRule>
    <cfRule type="cellIs" dxfId="210" priority="209" operator="equal">
      <formula>"Mayor"</formula>
    </cfRule>
    <cfRule type="cellIs" dxfId="209" priority="210" operator="equal">
      <formula>"Moderado"</formula>
    </cfRule>
    <cfRule type="cellIs" dxfId="208" priority="211" operator="equal">
      <formula>"Menor"</formula>
    </cfRule>
    <cfRule type="cellIs" dxfId="207" priority="212" operator="equal">
      <formula>"Leve"</formula>
    </cfRule>
  </conditionalFormatting>
  <conditionalFormatting sqref="AC10:AC15">
    <cfRule type="cellIs" dxfId="206" priority="204" operator="equal">
      <formula>"Extremo"</formula>
    </cfRule>
    <cfRule type="cellIs" dxfId="205" priority="205" operator="equal">
      <formula>"Alto"</formula>
    </cfRule>
    <cfRule type="cellIs" dxfId="204" priority="206" operator="equal">
      <formula>"Moderado"</formula>
    </cfRule>
    <cfRule type="cellIs" dxfId="203" priority="207" operator="equal">
      <formula>"Bajo"</formula>
    </cfRule>
  </conditionalFormatting>
  <conditionalFormatting sqref="H58">
    <cfRule type="cellIs" dxfId="202" priority="43" operator="equal">
      <formula>"Muy Alta"</formula>
    </cfRule>
    <cfRule type="cellIs" dxfId="201" priority="44" operator="equal">
      <formula>"Alta"</formula>
    </cfRule>
    <cfRule type="cellIs" dxfId="200" priority="45" operator="equal">
      <formula>"Media"</formula>
    </cfRule>
    <cfRule type="cellIs" dxfId="199" priority="46" operator="equal">
      <formula>"Baja"</formula>
    </cfRule>
    <cfRule type="cellIs" dxfId="198" priority="47" operator="equal">
      <formula>"Muy Baja"</formula>
    </cfRule>
  </conditionalFormatting>
  <conditionalFormatting sqref="N16">
    <cfRule type="cellIs" dxfId="197" priority="200" operator="equal">
      <formula>"Extremo"</formula>
    </cfRule>
    <cfRule type="cellIs" dxfId="196" priority="201" operator="equal">
      <formula>"Alto"</formula>
    </cfRule>
    <cfRule type="cellIs" dxfId="195" priority="202" operator="equal">
      <formula>"Moderado"</formula>
    </cfRule>
    <cfRule type="cellIs" dxfId="194" priority="203" operator="equal">
      <formula>"Bajo"</formula>
    </cfRule>
  </conditionalFormatting>
  <conditionalFormatting sqref="Y16:Y21">
    <cfRule type="cellIs" dxfId="193" priority="195" operator="equal">
      <formula>"Muy Alta"</formula>
    </cfRule>
    <cfRule type="cellIs" dxfId="192" priority="196" operator="equal">
      <formula>"Alta"</formula>
    </cfRule>
    <cfRule type="cellIs" dxfId="191" priority="197" operator="equal">
      <formula>"Media"</formula>
    </cfRule>
    <cfRule type="cellIs" dxfId="190" priority="198" operator="equal">
      <formula>"Baja"</formula>
    </cfRule>
    <cfRule type="cellIs" dxfId="189" priority="199" operator="equal">
      <formula>"Muy Baja"</formula>
    </cfRule>
  </conditionalFormatting>
  <conditionalFormatting sqref="AA16:AA21">
    <cfRule type="cellIs" dxfId="188" priority="190" operator="equal">
      <formula>"Catastrófico"</formula>
    </cfRule>
    <cfRule type="cellIs" dxfId="187" priority="191" operator="equal">
      <formula>"Mayor"</formula>
    </cfRule>
    <cfRule type="cellIs" dxfId="186" priority="192" operator="equal">
      <formula>"Moderado"</formula>
    </cfRule>
    <cfRule type="cellIs" dxfId="185" priority="193" operator="equal">
      <formula>"Menor"</formula>
    </cfRule>
    <cfRule type="cellIs" dxfId="184" priority="194" operator="equal">
      <formula>"Leve"</formula>
    </cfRule>
  </conditionalFormatting>
  <conditionalFormatting sqref="AC16:AC21">
    <cfRule type="cellIs" dxfId="183" priority="186" operator="equal">
      <formula>"Extremo"</formula>
    </cfRule>
    <cfRule type="cellIs" dxfId="182" priority="187" operator="equal">
      <formula>"Alto"</formula>
    </cfRule>
    <cfRule type="cellIs" dxfId="181" priority="188" operator="equal">
      <formula>"Moderado"</formula>
    </cfRule>
    <cfRule type="cellIs" dxfId="180" priority="189" operator="equal">
      <formula>"Bajo"</formula>
    </cfRule>
  </conditionalFormatting>
  <conditionalFormatting sqref="H22">
    <cfRule type="cellIs" dxfId="179" priority="181" operator="equal">
      <formula>"Muy Alta"</formula>
    </cfRule>
    <cfRule type="cellIs" dxfId="178" priority="182" operator="equal">
      <formula>"Alta"</formula>
    </cfRule>
    <cfRule type="cellIs" dxfId="177" priority="183" operator="equal">
      <formula>"Media"</formula>
    </cfRule>
    <cfRule type="cellIs" dxfId="176" priority="184" operator="equal">
      <formula>"Baja"</formula>
    </cfRule>
    <cfRule type="cellIs" dxfId="175" priority="185" operator="equal">
      <formula>"Muy Baja"</formula>
    </cfRule>
  </conditionalFormatting>
  <conditionalFormatting sqref="N22">
    <cfRule type="cellIs" dxfId="174" priority="177" operator="equal">
      <formula>"Extremo"</formula>
    </cfRule>
    <cfRule type="cellIs" dxfId="173" priority="178" operator="equal">
      <formula>"Alto"</formula>
    </cfRule>
    <cfRule type="cellIs" dxfId="172" priority="179" operator="equal">
      <formula>"Moderado"</formula>
    </cfRule>
    <cfRule type="cellIs" dxfId="171" priority="180" operator="equal">
      <formula>"Bajo"</formula>
    </cfRule>
  </conditionalFormatting>
  <conditionalFormatting sqref="Y22:Y27">
    <cfRule type="cellIs" dxfId="170" priority="172" operator="equal">
      <formula>"Muy Alta"</formula>
    </cfRule>
    <cfRule type="cellIs" dxfId="169" priority="173" operator="equal">
      <formula>"Alta"</formula>
    </cfRule>
    <cfRule type="cellIs" dxfId="168" priority="174" operator="equal">
      <formula>"Media"</formula>
    </cfRule>
    <cfRule type="cellIs" dxfId="167" priority="175" operator="equal">
      <formula>"Baja"</formula>
    </cfRule>
    <cfRule type="cellIs" dxfId="166" priority="176" operator="equal">
      <formula>"Muy Baja"</formula>
    </cfRule>
  </conditionalFormatting>
  <conditionalFormatting sqref="AA22:AA27">
    <cfRule type="cellIs" dxfId="165" priority="167" operator="equal">
      <formula>"Catastrófico"</formula>
    </cfRule>
    <cfRule type="cellIs" dxfId="164" priority="168" operator="equal">
      <formula>"Mayor"</formula>
    </cfRule>
    <cfRule type="cellIs" dxfId="163" priority="169" operator="equal">
      <formula>"Moderado"</formula>
    </cfRule>
    <cfRule type="cellIs" dxfId="162" priority="170" operator="equal">
      <formula>"Menor"</formula>
    </cfRule>
    <cfRule type="cellIs" dxfId="161" priority="171" operator="equal">
      <formula>"Leve"</formula>
    </cfRule>
  </conditionalFormatting>
  <conditionalFormatting sqref="AC22:AC27">
    <cfRule type="cellIs" dxfId="160" priority="163" operator="equal">
      <formula>"Extremo"</formula>
    </cfRule>
    <cfRule type="cellIs" dxfId="159" priority="164" operator="equal">
      <formula>"Alto"</formula>
    </cfRule>
    <cfRule type="cellIs" dxfId="158" priority="165" operator="equal">
      <formula>"Moderado"</formula>
    </cfRule>
    <cfRule type="cellIs" dxfId="157" priority="166" operator="equal">
      <formula>"Bajo"</formula>
    </cfRule>
  </conditionalFormatting>
  <conditionalFormatting sqref="H28">
    <cfRule type="cellIs" dxfId="156" priority="158" operator="equal">
      <formula>"Muy Alta"</formula>
    </cfRule>
    <cfRule type="cellIs" dxfId="155" priority="159" operator="equal">
      <formula>"Alta"</formula>
    </cfRule>
    <cfRule type="cellIs" dxfId="154" priority="160" operator="equal">
      <formula>"Media"</formula>
    </cfRule>
    <cfRule type="cellIs" dxfId="153" priority="161" operator="equal">
      <formula>"Baja"</formula>
    </cfRule>
    <cfRule type="cellIs" dxfId="152" priority="162" operator="equal">
      <formula>"Muy Baja"</formula>
    </cfRule>
  </conditionalFormatting>
  <conditionalFormatting sqref="N28">
    <cfRule type="cellIs" dxfId="151" priority="154" operator="equal">
      <formula>"Extremo"</formula>
    </cfRule>
    <cfRule type="cellIs" dxfId="150" priority="155" operator="equal">
      <formula>"Alto"</formula>
    </cfRule>
    <cfRule type="cellIs" dxfId="149" priority="156" operator="equal">
      <formula>"Moderado"</formula>
    </cfRule>
    <cfRule type="cellIs" dxfId="148" priority="157" operator="equal">
      <formula>"Bajo"</formula>
    </cfRule>
  </conditionalFormatting>
  <conditionalFormatting sqref="Y28:Y33">
    <cfRule type="cellIs" dxfId="147" priority="149" operator="equal">
      <formula>"Muy Alta"</formula>
    </cfRule>
    <cfRule type="cellIs" dxfId="146" priority="150" operator="equal">
      <formula>"Alta"</formula>
    </cfRule>
    <cfRule type="cellIs" dxfId="145" priority="151" operator="equal">
      <formula>"Media"</formula>
    </cfRule>
    <cfRule type="cellIs" dxfId="144" priority="152" operator="equal">
      <formula>"Baja"</formula>
    </cfRule>
    <cfRule type="cellIs" dxfId="143" priority="153" operator="equal">
      <formula>"Muy Baja"</formula>
    </cfRule>
  </conditionalFormatting>
  <conditionalFormatting sqref="AA28:AA33">
    <cfRule type="cellIs" dxfId="142" priority="144" operator="equal">
      <formula>"Catastrófico"</formula>
    </cfRule>
    <cfRule type="cellIs" dxfId="141" priority="145" operator="equal">
      <formula>"Mayor"</formula>
    </cfRule>
    <cfRule type="cellIs" dxfId="140" priority="146" operator="equal">
      <formula>"Moderado"</formula>
    </cfRule>
    <cfRule type="cellIs" dxfId="139" priority="147" operator="equal">
      <formula>"Menor"</formula>
    </cfRule>
    <cfRule type="cellIs" dxfId="138" priority="148" operator="equal">
      <formula>"Leve"</formula>
    </cfRule>
  </conditionalFormatting>
  <conditionalFormatting sqref="AC28:AC33">
    <cfRule type="cellIs" dxfId="137" priority="140" operator="equal">
      <formula>"Extremo"</formula>
    </cfRule>
    <cfRule type="cellIs" dxfId="136" priority="141" operator="equal">
      <formula>"Alto"</formula>
    </cfRule>
    <cfRule type="cellIs" dxfId="135" priority="142" operator="equal">
      <formula>"Moderado"</formula>
    </cfRule>
    <cfRule type="cellIs" dxfId="134" priority="143" operator="equal">
      <formula>"Bajo"</formula>
    </cfRule>
  </conditionalFormatting>
  <conditionalFormatting sqref="H34">
    <cfRule type="cellIs" dxfId="133" priority="135" operator="equal">
      <formula>"Muy Alta"</formula>
    </cfRule>
    <cfRule type="cellIs" dxfId="132" priority="136" operator="equal">
      <formula>"Alta"</formula>
    </cfRule>
    <cfRule type="cellIs" dxfId="131" priority="137" operator="equal">
      <formula>"Media"</formula>
    </cfRule>
    <cfRule type="cellIs" dxfId="130" priority="138" operator="equal">
      <formula>"Baja"</formula>
    </cfRule>
    <cfRule type="cellIs" dxfId="129" priority="139" operator="equal">
      <formula>"Muy Baja"</formula>
    </cfRule>
  </conditionalFormatting>
  <conditionalFormatting sqref="N34">
    <cfRule type="cellIs" dxfId="128" priority="131" operator="equal">
      <formula>"Extremo"</formula>
    </cfRule>
    <cfRule type="cellIs" dxfId="127" priority="132" operator="equal">
      <formula>"Alto"</formula>
    </cfRule>
    <cfRule type="cellIs" dxfId="126" priority="133" operator="equal">
      <formula>"Moderado"</formula>
    </cfRule>
    <cfRule type="cellIs" dxfId="125" priority="134" operator="equal">
      <formula>"Bajo"</formula>
    </cfRule>
  </conditionalFormatting>
  <conditionalFormatting sqref="Y34:Y39">
    <cfRule type="cellIs" dxfId="124" priority="126" operator="equal">
      <formula>"Muy Alta"</formula>
    </cfRule>
    <cfRule type="cellIs" dxfId="123" priority="127" operator="equal">
      <formula>"Alta"</formula>
    </cfRule>
    <cfRule type="cellIs" dxfId="122" priority="128" operator="equal">
      <formula>"Media"</formula>
    </cfRule>
    <cfRule type="cellIs" dxfId="121" priority="129" operator="equal">
      <formula>"Baja"</formula>
    </cfRule>
    <cfRule type="cellIs" dxfId="120" priority="130" operator="equal">
      <formula>"Muy Baja"</formula>
    </cfRule>
  </conditionalFormatting>
  <conditionalFormatting sqref="AA34:AA39">
    <cfRule type="cellIs" dxfId="119" priority="121" operator="equal">
      <formula>"Catastrófico"</formula>
    </cfRule>
    <cfRule type="cellIs" dxfId="118" priority="122" operator="equal">
      <formula>"Mayor"</formula>
    </cfRule>
    <cfRule type="cellIs" dxfId="117" priority="123" operator="equal">
      <formula>"Moderado"</formula>
    </cfRule>
    <cfRule type="cellIs" dxfId="116" priority="124" operator="equal">
      <formula>"Menor"</formula>
    </cfRule>
    <cfRule type="cellIs" dxfId="115" priority="125" operator="equal">
      <formula>"Leve"</formula>
    </cfRule>
  </conditionalFormatting>
  <conditionalFormatting sqref="AC34:AC39">
    <cfRule type="cellIs" dxfId="114" priority="117" operator="equal">
      <formula>"Extremo"</formula>
    </cfRule>
    <cfRule type="cellIs" dxfId="113" priority="118" operator="equal">
      <formula>"Alto"</formula>
    </cfRule>
    <cfRule type="cellIs" dxfId="112" priority="119" operator="equal">
      <formula>"Moderado"</formula>
    </cfRule>
    <cfRule type="cellIs" dxfId="111" priority="120" operator="equal">
      <formula>"Bajo"</formula>
    </cfRule>
  </conditionalFormatting>
  <conditionalFormatting sqref="H40">
    <cfRule type="cellIs" dxfId="110" priority="112" operator="equal">
      <formula>"Muy Alta"</formula>
    </cfRule>
    <cfRule type="cellIs" dxfId="109" priority="113" operator="equal">
      <formula>"Alta"</formula>
    </cfRule>
    <cfRule type="cellIs" dxfId="108" priority="114" operator="equal">
      <formula>"Media"</formula>
    </cfRule>
    <cfRule type="cellIs" dxfId="107" priority="115" operator="equal">
      <formula>"Baja"</formula>
    </cfRule>
    <cfRule type="cellIs" dxfId="106" priority="116" operator="equal">
      <formula>"Muy Baja"</formula>
    </cfRule>
  </conditionalFormatting>
  <conditionalFormatting sqref="N40">
    <cfRule type="cellIs" dxfId="105" priority="108" operator="equal">
      <formula>"Extremo"</formula>
    </cfRule>
    <cfRule type="cellIs" dxfId="104" priority="109" operator="equal">
      <formula>"Alto"</formula>
    </cfRule>
    <cfRule type="cellIs" dxfId="103" priority="110" operator="equal">
      <formula>"Moderado"</formula>
    </cfRule>
    <cfRule type="cellIs" dxfId="102" priority="111" operator="equal">
      <formula>"Bajo"</formula>
    </cfRule>
  </conditionalFormatting>
  <conditionalFormatting sqref="Y40:Y45">
    <cfRule type="cellIs" dxfId="101" priority="103" operator="equal">
      <formula>"Muy Alta"</formula>
    </cfRule>
    <cfRule type="cellIs" dxfId="100" priority="104" operator="equal">
      <formula>"Alta"</formula>
    </cfRule>
    <cfRule type="cellIs" dxfId="99" priority="105" operator="equal">
      <formula>"Media"</formula>
    </cfRule>
    <cfRule type="cellIs" dxfId="98" priority="106" operator="equal">
      <formula>"Baja"</formula>
    </cfRule>
    <cfRule type="cellIs" dxfId="97" priority="107" operator="equal">
      <formula>"Muy Baja"</formula>
    </cfRule>
  </conditionalFormatting>
  <conditionalFormatting sqref="AA40:AA45">
    <cfRule type="cellIs" dxfId="96" priority="98" operator="equal">
      <formula>"Catastrófico"</formula>
    </cfRule>
    <cfRule type="cellIs" dxfId="95" priority="99" operator="equal">
      <formula>"Mayor"</formula>
    </cfRule>
    <cfRule type="cellIs" dxfId="94" priority="100" operator="equal">
      <formula>"Moderado"</formula>
    </cfRule>
    <cfRule type="cellIs" dxfId="93" priority="101" operator="equal">
      <formula>"Menor"</formula>
    </cfRule>
    <cfRule type="cellIs" dxfId="92" priority="102" operator="equal">
      <formula>"Leve"</formula>
    </cfRule>
  </conditionalFormatting>
  <conditionalFormatting sqref="AC40:AC45">
    <cfRule type="cellIs" dxfId="91" priority="94" operator="equal">
      <formula>"Extremo"</formula>
    </cfRule>
    <cfRule type="cellIs" dxfId="90" priority="95" operator="equal">
      <formula>"Alto"</formula>
    </cfRule>
    <cfRule type="cellIs" dxfId="89" priority="96" operator="equal">
      <formula>"Moderado"</formula>
    </cfRule>
    <cfRule type="cellIs" dxfId="88" priority="97" operator="equal">
      <formula>"Bajo"</formula>
    </cfRule>
  </conditionalFormatting>
  <conditionalFormatting sqref="H46">
    <cfRule type="cellIs" dxfId="87" priority="89" operator="equal">
      <formula>"Muy Alta"</formula>
    </cfRule>
    <cfRule type="cellIs" dxfId="86" priority="90" operator="equal">
      <formula>"Alta"</formula>
    </cfRule>
    <cfRule type="cellIs" dxfId="85" priority="91" operator="equal">
      <formula>"Media"</formula>
    </cfRule>
    <cfRule type="cellIs" dxfId="84" priority="92" operator="equal">
      <formula>"Baja"</formula>
    </cfRule>
    <cfRule type="cellIs" dxfId="83" priority="93" operator="equal">
      <formula>"Muy Baja"</formula>
    </cfRule>
  </conditionalFormatting>
  <conditionalFormatting sqref="N46">
    <cfRule type="cellIs" dxfId="82" priority="85" operator="equal">
      <formula>"Extremo"</formula>
    </cfRule>
    <cfRule type="cellIs" dxfId="81" priority="86" operator="equal">
      <formula>"Alto"</formula>
    </cfRule>
    <cfRule type="cellIs" dxfId="80" priority="87" operator="equal">
      <formula>"Moderado"</formula>
    </cfRule>
    <cfRule type="cellIs" dxfId="79" priority="88" operator="equal">
      <formula>"Bajo"</formula>
    </cfRule>
  </conditionalFormatting>
  <conditionalFormatting sqref="Y46:Y51">
    <cfRule type="cellIs" dxfId="78" priority="80" operator="equal">
      <formula>"Muy Alta"</formula>
    </cfRule>
    <cfRule type="cellIs" dxfId="77" priority="81" operator="equal">
      <formula>"Alta"</formula>
    </cfRule>
    <cfRule type="cellIs" dxfId="76" priority="82" operator="equal">
      <formula>"Media"</formula>
    </cfRule>
    <cfRule type="cellIs" dxfId="75" priority="83" operator="equal">
      <formula>"Baja"</formula>
    </cfRule>
    <cfRule type="cellIs" dxfId="74" priority="84" operator="equal">
      <formula>"Muy Baja"</formula>
    </cfRule>
  </conditionalFormatting>
  <conditionalFormatting sqref="AA46:AA51">
    <cfRule type="cellIs" dxfId="73" priority="75" operator="equal">
      <formula>"Catastrófico"</formula>
    </cfRule>
    <cfRule type="cellIs" dxfId="72" priority="76" operator="equal">
      <formula>"Mayor"</formula>
    </cfRule>
    <cfRule type="cellIs" dxfId="71" priority="77" operator="equal">
      <formula>"Moderado"</formula>
    </cfRule>
    <cfRule type="cellIs" dxfId="70" priority="78" operator="equal">
      <formula>"Menor"</formula>
    </cfRule>
    <cfRule type="cellIs" dxfId="69" priority="79" operator="equal">
      <formula>"Leve"</formula>
    </cfRule>
  </conditionalFormatting>
  <conditionalFormatting sqref="AC46:AC51">
    <cfRule type="cellIs" dxfId="68" priority="71" operator="equal">
      <formula>"Extremo"</formula>
    </cfRule>
    <cfRule type="cellIs" dxfId="67" priority="72" operator="equal">
      <formula>"Alto"</formula>
    </cfRule>
    <cfRule type="cellIs" dxfId="66" priority="73" operator="equal">
      <formula>"Moderado"</formula>
    </cfRule>
    <cfRule type="cellIs" dxfId="65" priority="74" operator="equal">
      <formula>"Bajo"</formula>
    </cfRule>
  </conditionalFormatting>
  <conditionalFormatting sqref="H52">
    <cfRule type="cellIs" dxfId="64" priority="66" operator="equal">
      <formula>"Muy Alta"</formula>
    </cfRule>
    <cfRule type="cellIs" dxfId="63" priority="67" operator="equal">
      <formula>"Alta"</formula>
    </cfRule>
    <cfRule type="cellIs" dxfId="62" priority="68" operator="equal">
      <formula>"Media"</formula>
    </cfRule>
    <cfRule type="cellIs" dxfId="61" priority="69" operator="equal">
      <formula>"Baja"</formula>
    </cfRule>
    <cfRule type="cellIs" dxfId="60" priority="70" operator="equal">
      <formula>"Muy Baja"</formula>
    </cfRule>
  </conditionalFormatting>
  <conditionalFormatting sqref="N52">
    <cfRule type="cellIs" dxfId="59" priority="62" operator="equal">
      <formula>"Extremo"</formula>
    </cfRule>
    <cfRule type="cellIs" dxfId="58" priority="63" operator="equal">
      <formula>"Alto"</formula>
    </cfRule>
    <cfRule type="cellIs" dxfId="57" priority="64" operator="equal">
      <formula>"Moderado"</formula>
    </cfRule>
    <cfRule type="cellIs" dxfId="56" priority="65" operator="equal">
      <formula>"Bajo"</formula>
    </cfRule>
  </conditionalFormatting>
  <conditionalFormatting sqref="Y52:Y57">
    <cfRule type="cellIs" dxfId="55" priority="57" operator="equal">
      <formula>"Muy Alta"</formula>
    </cfRule>
    <cfRule type="cellIs" dxfId="54" priority="58" operator="equal">
      <formula>"Alta"</formula>
    </cfRule>
    <cfRule type="cellIs" dxfId="53" priority="59" operator="equal">
      <formula>"Media"</formula>
    </cfRule>
    <cfRule type="cellIs" dxfId="52" priority="60" operator="equal">
      <formula>"Baja"</formula>
    </cfRule>
    <cfRule type="cellIs" dxfId="51" priority="61" operator="equal">
      <formula>"Muy Baja"</formula>
    </cfRule>
  </conditionalFormatting>
  <conditionalFormatting sqref="AA52:AA57">
    <cfRule type="cellIs" dxfId="50" priority="52" operator="equal">
      <formula>"Catastrófico"</formula>
    </cfRule>
    <cfRule type="cellIs" dxfId="49" priority="53" operator="equal">
      <formula>"Mayor"</formula>
    </cfRule>
    <cfRule type="cellIs" dxfId="48" priority="54" operator="equal">
      <formula>"Moderado"</formula>
    </cfRule>
    <cfRule type="cellIs" dxfId="47" priority="55" operator="equal">
      <formula>"Menor"</formula>
    </cfRule>
    <cfRule type="cellIs" dxfId="46" priority="56" operator="equal">
      <formula>"Leve"</formula>
    </cfRule>
  </conditionalFormatting>
  <conditionalFormatting sqref="AC52:AC57">
    <cfRule type="cellIs" dxfId="45" priority="48" operator="equal">
      <formula>"Extremo"</formula>
    </cfRule>
    <cfRule type="cellIs" dxfId="44" priority="49" operator="equal">
      <formula>"Alto"</formula>
    </cfRule>
    <cfRule type="cellIs" dxfId="43" priority="50" operator="equal">
      <formula>"Moderado"</formula>
    </cfRule>
    <cfRule type="cellIs" dxfId="42" priority="51" operator="equal">
      <formula>"Bajo"</formula>
    </cfRule>
  </conditionalFormatting>
  <conditionalFormatting sqref="N58">
    <cfRule type="cellIs" dxfId="41" priority="39" operator="equal">
      <formula>"Extremo"</formula>
    </cfRule>
    <cfRule type="cellIs" dxfId="40" priority="40" operator="equal">
      <formula>"Alto"</formula>
    </cfRule>
    <cfRule type="cellIs" dxfId="39" priority="41" operator="equal">
      <formula>"Moderado"</formula>
    </cfRule>
    <cfRule type="cellIs" dxfId="38" priority="42" operator="equal">
      <formula>"Bajo"</formula>
    </cfRule>
  </conditionalFormatting>
  <conditionalFormatting sqref="Y58:Y63">
    <cfRule type="cellIs" dxfId="37" priority="34" operator="equal">
      <formula>"Muy Alta"</formula>
    </cfRule>
    <cfRule type="cellIs" dxfId="36" priority="35" operator="equal">
      <formula>"Alta"</formula>
    </cfRule>
    <cfRule type="cellIs" dxfId="35" priority="36" operator="equal">
      <formula>"Media"</formula>
    </cfRule>
    <cfRule type="cellIs" dxfId="34" priority="37" operator="equal">
      <formula>"Baja"</formula>
    </cfRule>
    <cfRule type="cellIs" dxfId="33" priority="38" operator="equal">
      <formula>"Muy Baja"</formula>
    </cfRule>
  </conditionalFormatting>
  <conditionalFormatting sqref="AA58:AA63">
    <cfRule type="cellIs" dxfId="32" priority="29" operator="equal">
      <formula>"Catastrófico"</formula>
    </cfRule>
    <cfRule type="cellIs" dxfId="31" priority="30" operator="equal">
      <formula>"Mayor"</formula>
    </cfRule>
    <cfRule type="cellIs" dxfId="30" priority="31" operator="equal">
      <formula>"Moderado"</formula>
    </cfRule>
    <cfRule type="cellIs" dxfId="29" priority="32" operator="equal">
      <formula>"Menor"</formula>
    </cfRule>
    <cfRule type="cellIs" dxfId="28" priority="33" operator="equal">
      <formula>"Leve"</formula>
    </cfRule>
  </conditionalFormatting>
  <conditionalFormatting sqref="AC58:AC63">
    <cfRule type="cellIs" dxfId="27" priority="25" operator="equal">
      <formula>"Extremo"</formula>
    </cfRule>
    <cfRule type="cellIs" dxfId="26" priority="26" operator="equal">
      <formula>"Alto"</formula>
    </cfRule>
    <cfRule type="cellIs" dxfId="25" priority="27" operator="equal">
      <formula>"Moderado"</formula>
    </cfRule>
    <cfRule type="cellIs" dxfId="24" priority="28" operator="equal">
      <formula>"Bajo"</formula>
    </cfRule>
  </conditionalFormatting>
  <conditionalFormatting sqref="H64">
    <cfRule type="cellIs" dxfId="23" priority="20" operator="equal">
      <formula>"Muy Alta"</formula>
    </cfRule>
    <cfRule type="cellIs" dxfId="22" priority="21" operator="equal">
      <formula>"Alta"</formula>
    </cfRule>
    <cfRule type="cellIs" dxfId="21" priority="22" operator="equal">
      <formula>"Media"</formula>
    </cfRule>
    <cfRule type="cellIs" dxfId="20" priority="23" operator="equal">
      <formula>"Baja"</formula>
    </cfRule>
    <cfRule type="cellIs" dxfId="19" priority="24" operator="equal">
      <formula>"Muy Baja"</formula>
    </cfRule>
  </conditionalFormatting>
  <conditionalFormatting sqref="N64">
    <cfRule type="cellIs" dxfId="18" priority="16" operator="equal">
      <formula>"Extremo"</formula>
    </cfRule>
    <cfRule type="cellIs" dxfId="17" priority="17" operator="equal">
      <formula>"Alto"</formula>
    </cfRule>
    <cfRule type="cellIs" dxfId="16" priority="18" operator="equal">
      <formula>"Moderado"</formula>
    </cfRule>
    <cfRule type="cellIs" dxfId="15" priority="19" operator="equal">
      <formula>"Bajo"</formula>
    </cfRule>
  </conditionalFormatting>
  <conditionalFormatting sqref="Y64:Y69">
    <cfRule type="cellIs" dxfId="14" priority="11" operator="equal">
      <formula>"Muy Alta"</formula>
    </cfRule>
    <cfRule type="cellIs" dxfId="13" priority="12" operator="equal">
      <formula>"Alta"</formula>
    </cfRule>
    <cfRule type="cellIs" dxfId="12" priority="13" operator="equal">
      <formula>"Media"</formula>
    </cfRule>
    <cfRule type="cellIs" dxfId="11" priority="14" operator="equal">
      <formula>"Baja"</formula>
    </cfRule>
    <cfRule type="cellIs" dxfId="10" priority="15" operator="equal">
      <formula>"Muy Baja"</formula>
    </cfRule>
  </conditionalFormatting>
  <conditionalFormatting sqref="AA64:AA69">
    <cfRule type="cellIs" dxfId="9" priority="6" operator="equal">
      <formula>"Catastrófico"</formula>
    </cfRule>
    <cfRule type="cellIs" dxfId="8" priority="7" operator="equal">
      <formula>"Mayor"</formula>
    </cfRule>
    <cfRule type="cellIs" dxfId="7" priority="8" operator="equal">
      <formula>"Moderado"</formula>
    </cfRule>
    <cfRule type="cellIs" dxfId="6" priority="9" operator="equal">
      <formula>"Menor"</formula>
    </cfRule>
    <cfRule type="cellIs" dxfId="5" priority="10" operator="equal">
      <formula>"Leve"</formula>
    </cfRule>
  </conditionalFormatting>
  <conditionalFormatting sqref="AC64:AC69">
    <cfRule type="cellIs" dxfId="4" priority="2" operator="equal">
      <formula>"Extremo"</formula>
    </cfRule>
    <cfRule type="cellIs" dxfId="3" priority="3" operator="equal">
      <formula>"Alto"</formula>
    </cfRule>
    <cfRule type="cellIs" dxfId="2" priority="4" operator="equal">
      <formula>"Moderado"</formula>
    </cfRule>
    <cfRule type="cellIs" dxfId="1" priority="5" operator="equal">
      <formula>"Bajo"</formula>
    </cfRule>
  </conditionalFormatting>
  <conditionalFormatting sqref="K10:K69">
    <cfRule type="containsText" dxfId="0" priority="1" operator="containsText" text="❌">
      <formula>NOT(ISERROR(SEARCH("❌",K10)))</formula>
    </cfRule>
  </conditionalFormatting>
  <pageMargins left="0.70866141732283472" right="0.70866141732283472" top="0.9055118110236221" bottom="0.94488188976377963" header="0.31496062992125984" footer="0.31496062992125984"/>
  <pageSetup paperSize="5" scale="19" fitToHeight="0" orientation="landscape" r:id="rId1"/>
  <headerFooter>
    <oddHeader>&amp;L&amp;G&amp;C&amp;"Montserrat,Negrita"&amp;14&amp;K0070C0
MATRIZ RIESGOS DE GESTIÓN 2023&amp;R&amp;G</oddHeader>
    <oddFooter>&amp;L&amp;"Montserrat,Normal"
Dirección: Calle 24A No. 59-42 Torre 4 Piso 3 
Centro Empresarial Sarmiento Angulo
Conmutador: (+601) 307 8038
Línea gratuita: 01 8000 119703&amp;C&amp;P de &amp;N
FOR-SIG-121-024
02/08/2023 Versión: 03
&amp;G&amp;R&amp;G</oddFooter>
  </headerFooter>
  <legacyDrawingHF r:id="rId2"/>
  <extLst>
    <ext xmlns:x14="http://schemas.microsoft.com/office/spreadsheetml/2009/9/main" uri="{CCE6A557-97BC-4b89-ADB6-D9C93CAAB3DF}">
      <x14:dataValidations xmlns:xm="http://schemas.microsoft.com/office/excel/2006/main" count="8">
        <x14:dataValidation type="custom" allowBlank="1" showInputMessage="1" showErrorMessage="1" error="Recuerde que las acciones se generan bajo la medida de mitigar el riesgo">
          <x14:formula1>
            <xm:f>IF(OR(AD10='C:\Users\krivera\OneDrive - Superintendencia de Vigilancia\Documentos - copia\2023\PLAN DE RIESGOS\RIESGOS DE GESTION 2023\[MATRIZ DE RIESGOS  DE GESTIÓN TALENTO HUMANO.xlsx]Opciones Tratamiento'!#REF!,AD10='C:\Users\krivera\OneDrive - Superintendencia de Vigilancia\Documentos - copia\2023\PLAN DE RIESGOS\RIESGOS DE GESTION 2023\[MATRIZ DE RIESGOS  DE GESTIÓN TALENTO HUMANO.xlsx]Opciones Tratamiento'!#REF!,AD10='C:\Users\krivera\OneDrive - Superintendencia de Vigilancia\Documentos - copia\2023\PLAN DE RIESGOS\RIESGOS DE GESTION 2023\[MATRIZ DE RIESGOS  DE GESTIÓN TALENTO HUMANO.xlsx]Opciones Tratamiento'!#REF!),ISBLANK(AD10),ISTEXT(AD10))</xm:f>
          </x14:formula1>
          <xm:sqref>AH10:AH23 AH26:AH69</xm:sqref>
        </x14:dataValidation>
        <x14:dataValidation type="custom" allowBlank="1" showInputMessage="1" showErrorMessage="1" error="Recuerde que las acciones se generan bajo la medida de mitigar el riesgo">
          <x14:formula1>
            <xm:f>IF(OR(AD10='C:\Users\krivera\OneDrive - Superintendencia de Vigilancia\Documentos - copia\2023\PLAN DE RIESGOS\RIESGOS DE GESTION 2023\[MATRIZ DE RIESGOS  DE GESTIÓN TALENTO HUMANO.xlsx]Opciones Tratamiento'!#REF!,AD10='C:\Users\krivera\OneDrive - Superintendencia de Vigilancia\Documentos - copia\2023\PLAN DE RIESGOS\RIESGOS DE GESTION 2023\[MATRIZ DE RIESGOS  DE GESTIÓN TALENTO HUMANO.xlsx]Opciones Tratamiento'!#REF!,AD10='C:\Users\krivera\OneDrive - Superintendencia de Vigilancia\Documentos - copia\2023\PLAN DE RIESGOS\RIESGOS DE GESTION 2023\[MATRIZ DE RIESGOS  DE GESTIÓN TALENTO HUMANO.xlsx]Opciones Tratamiento'!#REF!),ISBLANK(AD10),ISTEXT(AD10))</xm:f>
          </x14:formula1>
          <xm:sqref>AI10:AI69</xm:sqref>
        </x14:dataValidation>
        <x14:dataValidation type="custom" allowBlank="1" showInputMessage="1" showErrorMessage="1" error="Recuerde que las acciones se generan bajo la medida de mitigar el riesgo">
          <x14:formula1>
            <xm:f>IF(OR(AD10='C:\Users\krivera\OneDrive - Superintendencia de Vigilancia\Documentos - copia\2023\PLAN DE RIESGOS\RIESGOS DE GESTION 2023\[MATRIZ DE RIESGOS  DE GESTIÓN TALENTO HUMANO.xlsx]Opciones Tratamiento'!#REF!,AD10='C:\Users\krivera\OneDrive - Superintendencia de Vigilancia\Documentos - copia\2023\PLAN DE RIESGOS\RIESGOS DE GESTION 2023\[MATRIZ DE RIESGOS  DE GESTIÓN TALENTO HUMANO.xlsx]Opciones Tratamiento'!#REF!,AD10='C:\Users\krivera\OneDrive - Superintendencia de Vigilancia\Documentos - copia\2023\PLAN DE RIESGOS\RIESGOS DE GESTION 2023\[MATRIZ DE RIESGOS  DE GESTIÓN TALENTO HUMANO.xlsx]Opciones Tratamiento'!#REF!),ISBLANK(AD10),ISTEXT(AD10))</xm:f>
          </x14:formula1>
          <xm:sqref>AG10:AG69</xm:sqref>
        </x14:dataValidation>
        <x14:dataValidation type="custom" allowBlank="1" showInputMessage="1" showErrorMessage="1" error="Recuerde que las acciones se generan bajo la medida de mitigar el riesgo">
          <x14:formula1>
            <xm:f>IF(OR(AD10='C:\Users\krivera\OneDrive - Superintendencia de Vigilancia\Documentos - copia\2023\PLAN DE RIESGOS\RIESGOS DE GESTION 2023\[MATRIZ DE RIESGOS  DE GESTIÓN TALENTO HUMANO.xlsx]Opciones Tratamiento'!#REF!,AD10='C:\Users\krivera\OneDrive - Superintendencia de Vigilancia\Documentos - copia\2023\PLAN DE RIESGOS\RIESGOS DE GESTION 2023\[MATRIZ DE RIESGOS  DE GESTIÓN TALENTO HUMANO.xlsx]Opciones Tratamiento'!#REF!,AD10='C:\Users\krivera\OneDrive - Superintendencia de Vigilancia\Documentos - copia\2023\PLAN DE RIESGOS\RIESGOS DE GESTION 2023\[MATRIZ DE RIESGOS  DE GESTIÓN TALENTO HUMANO.xlsx]Opciones Tratamiento'!#REF!),ISBLANK(AD10),ISTEXT(AD10))</xm:f>
          </x14:formula1>
          <xm:sqref>AF10:AF69</xm:sqref>
        </x14:dataValidation>
        <x14:dataValidation type="custom" allowBlank="1" showInputMessage="1" showErrorMessage="1" error="Recuerde que las acciones se generan bajo la medida de mitigar el riesgo">
          <x14:formula1>
            <xm:f>IF(OR(AD10='C:\Users\krivera\OneDrive - Superintendencia de Vigilancia\Documentos - copia\2023\PLAN DE RIESGOS\RIESGOS DE GESTION 2023\[MATRIZ DE RIESGOS  DE GESTIÓN TALENTO HUMANO.xlsx]Opciones Tratamiento'!#REF!,AD10='C:\Users\krivera\OneDrive - Superintendencia de Vigilancia\Documentos - copia\2023\PLAN DE RIESGOS\RIESGOS DE GESTION 2023\[MATRIZ DE RIESGOS  DE GESTIÓN TALENTO HUMANO.xlsx]Opciones Tratamiento'!#REF!,AD10='C:\Users\krivera\OneDrive - Superintendencia de Vigilancia\Documentos - copia\2023\PLAN DE RIESGOS\RIESGOS DE GESTION 2023\[MATRIZ DE RIESGOS  DE GESTIÓN TALENTO HUMANO.xlsx]Opciones Tratamiento'!#REF!),ISBLANK(AD10),ISTEXT(AD10))</xm:f>
          </x14:formula1>
          <xm:sqref>AE10:AE17 AE19:AE69</xm:sqref>
        </x14:dataValidation>
        <x14:dataValidation type="list" allowBlank="1" showInputMessage="1" showErrorMessage="1">
          <x14:formula1>
            <xm:f>'C:\Users\krivera\OneDrive - Superintendencia de Vigilancia\Documentos - copia\2023\PLAN DE RIESGOS\RIESGOS DE GESTION 2023\[MATRIZ DE RIESGOS  DE GESTIÓN TALENTO HUMANO.xlsx]Tabla Impacto'!#REF!</xm:f>
          </x14:formula1>
          <xm:sqref>J10:J69</xm:sqref>
        </x14:dataValidation>
        <x14:dataValidation type="list" allowBlank="1" showInputMessage="1" showErrorMessage="1">
          <x14:formula1>
            <xm:f>'C:\Users\krivera\OneDrive - Superintendencia de Vigilancia\Documentos - copia\2023\PLAN DE RIESGOS\RIESGOS DE GESTION 2023\[MATRIZ DE RIESGOS  DE GESTIÓN TALENTO HUMANO.xlsx]Opciones Tratamiento'!#REF!</xm:f>
          </x14:formula1>
          <xm:sqref>AD10:AD69 AJ10:AJ11 AJ13:AJ14 AJ16:AJ17 AJ19:AJ20 AJ22:AJ23 AJ25:AJ26 AJ28:AJ29 AJ31:AJ32 AJ34:AJ35 AJ37:AJ38 AJ40:AJ41 AJ43:AJ44 AJ46:AJ47 AJ49:AJ50 AJ52:AJ53 AJ55:AJ56 AJ58:AJ59 AJ61:AJ62 AJ64:AJ65 AJ67:AJ68 F10:F69 B10:B69</xm:sqref>
        </x14:dataValidation>
        <x14:dataValidation type="list" allowBlank="1" showInputMessage="1" showErrorMessage="1">
          <x14:formula1>
            <xm:f>'C:\Users\krivera\OneDrive - Superintendencia de Vigilancia\Documentos - copia\2023\PLAN DE RIESGOS\RIESGOS DE GESTION 2023\[MATRIZ DE RIESGOS  DE GESTIÓN TALENTO HUMANO.xlsx]Tabla Valoración controles'!#REF!</xm:f>
          </x14:formula1>
          <xm:sqref>R10:S69 U10:W69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1:BP72"/>
  <sheetViews>
    <sheetView tabSelected="1" view="pageBreakPreview" topLeftCell="A10" zoomScale="50" zoomScaleNormal="90" zoomScaleSheetLayoutView="50" zoomScalePageLayoutView="70" workbookViewId="0">
      <selection activeCell="J10" sqref="J10:J15"/>
    </sheetView>
  </sheetViews>
  <sheetFormatPr baseColWidth="10" defaultRowHeight="16.5" x14ac:dyDescent="0.3"/>
  <cols>
    <col min="1" max="1" width="4" style="29" bestFit="1" customWidth="1"/>
    <col min="2" max="2" width="14.140625" style="29" customWidth="1"/>
    <col min="3" max="3" width="13.140625" style="29" customWidth="1"/>
    <col min="4" max="4" width="16.140625" style="29" customWidth="1"/>
    <col min="5" max="5" width="32.42578125" style="2" customWidth="1"/>
    <col min="6" max="6" width="19" style="30" customWidth="1"/>
    <col min="7" max="7" width="17.85546875" style="2" customWidth="1"/>
    <col min="8" max="8" width="16.5703125" style="2" customWidth="1"/>
    <col min="9" max="9" width="6.28515625" style="2" bestFit="1" customWidth="1"/>
    <col min="10" max="10" width="27.28515625" style="2" bestFit="1" customWidth="1"/>
    <col min="11" max="11" width="30.5703125" style="2" hidden="1" customWidth="1"/>
    <col min="12" max="12" width="17.5703125" style="2" customWidth="1"/>
    <col min="13" max="13" width="6.28515625" style="2" bestFit="1" customWidth="1"/>
    <col min="14" max="14" width="16" style="2" customWidth="1"/>
    <col min="15" max="15" width="5.85546875" style="2" customWidth="1"/>
    <col min="16" max="16" width="31" style="2" customWidth="1"/>
    <col min="17" max="17" width="15.140625" style="2" bestFit="1" customWidth="1"/>
    <col min="18" max="18" width="6.85546875" style="2" customWidth="1"/>
    <col min="19" max="19" width="5" style="2" customWidth="1"/>
    <col min="20" max="20" width="5.5703125" style="2" customWidth="1"/>
    <col min="21" max="21" width="7.140625" style="2" customWidth="1"/>
    <col min="22" max="22" width="6.7109375" style="2" customWidth="1"/>
    <col min="23" max="23" width="7.5703125" style="2" customWidth="1"/>
    <col min="24" max="24" width="38.28515625" style="2" hidden="1" customWidth="1"/>
    <col min="25" max="25" width="8.7109375" style="2" customWidth="1"/>
    <col min="26" max="26" width="10.42578125" style="2" customWidth="1"/>
    <col min="27" max="27" width="9.28515625" style="2" customWidth="1"/>
    <col min="28" max="28" width="9.140625" style="2" customWidth="1"/>
    <col min="29" max="29" width="8.42578125" style="2" customWidth="1"/>
    <col min="30" max="30" width="7.28515625" style="2" customWidth="1"/>
    <col min="31" max="31" width="23" style="2" customWidth="1"/>
    <col min="32" max="32" width="18.85546875" style="2" customWidth="1"/>
    <col min="33" max="33" width="16.85546875" style="2" customWidth="1"/>
    <col min="34" max="34" width="14.85546875" style="2" customWidth="1"/>
    <col min="35" max="35" width="18.5703125" style="2" customWidth="1"/>
    <col min="36" max="36" width="21" style="2" customWidth="1"/>
    <col min="37" max="16384" width="11.42578125" style="2"/>
  </cols>
  <sheetData>
    <row r="1" spans="1:68" ht="16.5" customHeight="1" x14ac:dyDescent="0.3">
      <c r="A1" s="50" t="s">
        <v>0</v>
      </c>
      <c r="B1" s="51"/>
      <c r="C1" s="51"/>
      <c r="D1" s="51"/>
      <c r="E1" s="51"/>
      <c r="F1" s="51"/>
      <c r="G1" s="51"/>
      <c r="H1" s="51"/>
      <c r="I1" s="51"/>
      <c r="J1" s="51"/>
      <c r="K1" s="51"/>
      <c r="L1" s="51"/>
      <c r="M1" s="51"/>
      <c r="N1" s="51"/>
      <c r="O1" s="51"/>
      <c r="P1" s="51"/>
      <c r="Q1" s="51"/>
      <c r="R1" s="51"/>
      <c r="S1" s="51"/>
      <c r="T1" s="51"/>
      <c r="U1" s="51"/>
      <c r="V1" s="51"/>
      <c r="W1" s="51"/>
      <c r="X1" s="51"/>
      <c r="Y1" s="51"/>
      <c r="Z1" s="51"/>
      <c r="AA1" s="51"/>
      <c r="AB1" s="51"/>
      <c r="AC1" s="51"/>
      <c r="AD1" s="51"/>
      <c r="AE1" s="51"/>
      <c r="AF1" s="51"/>
      <c r="AG1" s="51"/>
      <c r="AH1" s="51"/>
      <c r="AI1" s="51"/>
      <c r="AJ1" s="52"/>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row>
    <row r="2" spans="1:68" ht="24" customHeight="1" x14ac:dyDescent="0.3">
      <c r="A2" s="53"/>
      <c r="B2" s="54"/>
      <c r="C2" s="54"/>
      <c r="D2" s="54"/>
      <c r="E2" s="54"/>
      <c r="F2" s="54"/>
      <c r="G2" s="54"/>
      <c r="H2" s="54"/>
      <c r="I2" s="54"/>
      <c r="J2" s="54"/>
      <c r="K2" s="54"/>
      <c r="L2" s="54"/>
      <c r="M2" s="54"/>
      <c r="N2" s="54"/>
      <c r="O2" s="54"/>
      <c r="P2" s="54"/>
      <c r="Q2" s="54"/>
      <c r="R2" s="54"/>
      <c r="S2" s="54"/>
      <c r="T2" s="54"/>
      <c r="U2" s="54"/>
      <c r="V2" s="54"/>
      <c r="W2" s="54"/>
      <c r="X2" s="54"/>
      <c r="Y2" s="54"/>
      <c r="Z2" s="54"/>
      <c r="AA2" s="54"/>
      <c r="AB2" s="54"/>
      <c r="AC2" s="54"/>
      <c r="AD2" s="54"/>
      <c r="AE2" s="54"/>
      <c r="AF2" s="54"/>
      <c r="AG2" s="54"/>
      <c r="AH2" s="54"/>
      <c r="AI2" s="54"/>
      <c r="AJ2" s="55"/>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row>
    <row r="3" spans="1:68" x14ac:dyDescent="0.3">
      <c r="A3" s="3"/>
      <c r="B3" s="41"/>
      <c r="C3" s="3"/>
      <c r="D3" s="3"/>
      <c r="E3" s="1"/>
      <c r="F3" s="5"/>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row>
    <row r="4" spans="1:68" ht="26.25" customHeight="1" x14ac:dyDescent="0.3">
      <c r="A4" s="42" t="s">
        <v>1</v>
      </c>
      <c r="B4" s="43"/>
      <c r="C4" s="56"/>
      <c r="D4" s="57"/>
      <c r="E4" s="57"/>
      <c r="F4" s="57"/>
      <c r="G4" s="57"/>
      <c r="H4" s="57"/>
      <c r="I4" s="57"/>
      <c r="J4" s="57"/>
      <c r="K4" s="57"/>
      <c r="L4" s="57"/>
      <c r="M4" s="57"/>
      <c r="N4" s="58"/>
      <c r="O4" s="59"/>
      <c r="P4" s="59"/>
      <c r="Q4" s="59"/>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row>
    <row r="5" spans="1:68" ht="30" customHeight="1" x14ac:dyDescent="0.3">
      <c r="A5" s="42" t="s">
        <v>3</v>
      </c>
      <c r="B5" s="43"/>
      <c r="C5" s="56"/>
      <c r="D5" s="57"/>
      <c r="E5" s="57"/>
      <c r="F5" s="57"/>
      <c r="G5" s="57"/>
      <c r="H5" s="57"/>
      <c r="I5" s="57"/>
      <c r="J5" s="57"/>
      <c r="K5" s="57"/>
      <c r="L5" s="57"/>
      <c r="M5" s="57"/>
      <c r="N5" s="58"/>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row>
    <row r="6" spans="1:68" ht="49.5" customHeight="1" x14ac:dyDescent="0.3">
      <c r="A6" s="42" t="s">
        <v>5</v>
      </c>
      <c r="B6" s="43"/>
      <c r="C6" s="44"/>
      <c r="D6" s="45"/>
      <c r="E6" s="45"/>
      <c r="F6" s="45"/>
      <c r="G6" s="45"/>
      <c r="H6" s="45"/>
      <c r="I6" s="45"/>
      <c r="J6" s="45"/>
      <c r="K6" s="45"/>
      <c r="L6" s="45"/>
      <c r="M6" s="45"/>
      <c r="N6" s="46"/>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row>
    <row r="7" spans="1:68" x14ac:dyDescent="0.3">
      <c r="A7" s="47" t="s">
        <v>7</v>
      </c>
      <c r="B7" s="48"/>
      <c r="C7" s="48"/>
      <c r="D7" s="48"/>
      <c r="E7" s="48"/>
      <c r="F7" s="48"/>
      <c r="G7" s="49"/>
      <c r="H7" s="47" t="s">
        <v>8</v>
      </c>
      <c r="I7" s="48"/>
      <c r="J7" s="48"/>
      <c r="K7" s="48"/>
      <c r="L7" s="48"/>
      <c r="M7" s="48"/>
      <c r="N7" s="49"/>
      <c r="O7" s="47" t="s">
        <v>9</v>
      </c>
      <c r="P7" s="48"/>
      <c r="Q7" s="48"/>
      <c r="R7" s="48"/>
      <c r="S7" s="48"/>
      <c r="T7" s="48"/>
      <c r="U7" s="48"/>
      <c r="V7" s="48"/>
      <c r="W7" s="49"/>
      <c r="X7" s="47" t="s">
        <v>10</v>
      </c>
      <c r="Y7" s="48"/>
      <c r="Z7" s="48"/>
      <c r="AA7" s="48"/>
      <c r="AB7" s="48"/>
      <c r="AC7" s="48"/>
      <c r="AD7" s="49"/>
      <c r="AE7" s="47" t="s">
        <v>11</v>
      </c>
      <c r="AF7" s="48"/>
      <c r="AG7" s="48"/>
      <c r="AH7" s="48"/>
      <c r="AI7" s="48"/>
      <c r="AJ7" s="49"/>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row>
    <row r="8" spans="1:68" ht="16.5" customHeight="1" x14ac:dyDescent="0.3">
      <c r="A8" s="68" t="s">
        <v>12</v>
      </c>
      <c r="B8" s="70" t="s">
        <v>13</v>
      </c>
      <c r="C8" s="61" t="s">
        <v>14</v>
      </c>
      <c r="D8" s="61" t="s">
        <v>15</v>
      </c>
      <c r="E8" s="71" t="s">
        <v>16</v>
      </c>
      <c r="F8" s="60" t="s">
        <v>17</v>
      </c>
      <c r="G8" s="61" t="s">
        <v>18</v>
      </c>
      <c r="H8" s="72" t="s">
        <v>19</v>
      </c>
      <c r="I8" s="64" t="s">
        <v>20</v>
      </c>
      <c r="J8" s="60" t="s">
        <v>21</v>
      </c>
      <c r="K8" s="60" t="s">
        <v>22</v>
      </c>
      <c r="L8" s="62" t="s">
        <v>23</v>
      </c>
      <c r="M8" s="64" t="s">
        <v>20</v>
      </c>
      <c r="N8" s="61" t="s">
        <v>24</v>
      </c>
      <c r="O8" s="66" t="s">
        <v>25</v>
      </c>
      <c r="P8" s="65" t="s">
        <v>26</v>
      </c>
      <c r="Q8" s="60" t="s">
        <v>27</v>
      </c>
      <c r="R8" s="65" t="s">
        <v>28</v>
      </c>
      <c r="S8" s="65"/>
      <c r="T8" s="65"/>
      <c r="U8" s="65"/>
      <c r="V8" s="65"/>
      <c r="W8" s="65"/>
      <c r="X8" s="73" t="s">
        <v>29</v>
      </c>
      <c r="Y8" s="73" t="s">
        <v>30</v>
      </c>
      <c r="Z8" s="73" t="s">
        <v>20</v>
      </c>
      <c r="AA8" s="73" t="s">
        <v>31</v>
      </c>
      <c r="AB8" s="73" t="s">
        <v>20</v>
      </c>
      <c r="AC8" s="73" t="s">
        <v>32</v>
      </c>
      <c r="AD8" s="66" t="s">
        <v>33</v>
      </c>
      <c r="AE8" s="65" t="s">
        <v>11</v>
      </c>
      <c r="AF8" s="65" t="s">
        <v>34</v>
      </c>
      <c r="AG8" s="65" t="s">
        <v>35</v>
      </c>
      <c r="AH8" s="65" t="s">
        <v>36</v>
      </c>
      <c r="AI8" s="65" t="s">
        <v>37</v>
      </c>
      <c r="AJ8" s="65" t="s">
        <v>38</v>
      </c>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row>
    <row r="9" spans="1:68" s="8" customFormat="1" ht="94.5" customHeight="1" x14ac:dyDescent="0.25">
      <c r="A9" s="69"/>
      <c r="B9" s="70"/>
      <c r="C9" s="65"/>
      <c r="D9" s="65"/>
      <c r="E9" s="70"/>
      <c r="F9" s="61"/>
      <c r="G9" s="65"/>
      <c r="H9" s="61"/>
      <c r="I9" s="63"/>
      <c r="J9" s="61"/>
      <c r="K9" s="61"/>
      <c r="L9" s="63"/>
      <c r="M9" s="63"/>
      <c r="N9" s="65"/>
      <c r="O9" s="67"/>
      <c r="P9" s="65"/>
      <c r="Q9" s="61"/>
      <c r="R9" s="6" t="s">
        <v>39</v>
      </c>
      <c r="S9" s="6" t="s">
        <v>40</v>
      </c>
      <c r="T9" s="6" t="s">
        <v>41</v>
      </c>
      <c r="U9" s="6" t="s">
        <v>42</v>
      </c>
      <c r="V9" s="6" t="s">
        <v>43</v>
      </c>
      <c r="W9" s="6" t="s">
        <v>44</v>
      </c>
      <c r="X9" s="73"/>
      <c r="Y9" s="73"/>
      <c r="Z9" s="73"/>
      <c r="AA9" s="73"/>
      <c r="AB9" s="73"/>
      <c r="AC9" s="73"/>
      <c r="AD9" s="67"/>
      <c r="AE9" s="65"/>
      <c r="AF9" s="65"/>
      <c r="AG9" s="65"/>
      <c r="AH9" s="65"/>
      <c r="AI9" s="65"/>
      <c r="AJ9" s="65"/>
      <c r="AK9" s="7"/>
      <c r="AL9" s="7"/>
      <c r="AM9" s="7"/>
      <c r="AN9" s="7"/>
      <c r="AO9" s="7"/>
      <c r="AP9" s="7"/>
      <c r="AQ9" s="7"/>
      <c r="AR9" s="7"/>
      <c r="AS9" s="7"/>
      <c r="AT9" s="7"/>
      <c r="AU9" s="7"/>
      <c r="AV9" s="7"/>
      <c r="AW9" s="7"/>
      <c r="AX9" s="7"/>
      <c r="AY9" s="7"/>
      <c r="AZ9" s="7"/>
      <c r="BA9" s="7"/>
      <c r="BB9" s="7"/>
      <c r="BC9" s="7"/>
      <c r="BD9" s="7"/>
      <c r="BE9" s="7"/>
      <c r="BF9" s="7"/>
      <c r="BG9" s="7"/>
      <c r="BH9" s="7"/>
      <c r="BI9" s="7"/>
      <c r="BJ9" s="7"/>
      <c r="BK9" s="7"/>
      <c r="BL9" s="7"/>
      <c r="BM9" s="7"/>
      <c r="BN9" s="7"/>
      <c r="BO9" s="7"/>
      <c r="BP9" s="7"/>
    </row>
    <row r="10" spans="1:68" s="23" customFormat="1" ht="167.25" customHeight="1" x14ac:dyDescent="0.25">
      <c r="A10" s="80">
        <v>1</v>
      </c>
      <c r="B10" s="83" t="s">
        <v>45</v>
      </c>
      <c r="C10" s="83" t="s">
        <v>410</v>
      </c>
      <c r="D10" s="83" t="s">
        <v>412</v>
      </c>
      <c r="E10" s="86" t="s">
        <v>411</v>
      </c>
      <c r="F10" s="83" t="s">
        <v>49</v>
      </c>
      <c r="G10" s="89">
        <v>16</v>
      </c>
      <c r="H10" s="92" t="str">
        <f>IF(G10&lt;=0,"",IF(G10&lt;=2,"Muy Baja",IF(G10&lt;=24,"Baja",IF(G10&lt;=500,"Media",IF(G10&lt;=5000,"Alta","Muy Alta")))))</f>
        <v>Baja</v>
      </c>
      <c r="I10" s="77">
        <f>IF(H10="","",IF(H10="Muy Baja",0.2,IF(H10="Baja",0.4,IF(H10="Media",0.6,IF(H10="Alta",0.8,IF(H10="Muy Alta",1,))))))</f>
        <v>0.4</v>
      </c>
      <c r="J10" s="95" t="s">
        <v>171</v>
      </c>
      <c r="K10" s="77" t="str">
        <f>IF(NOT(ISERROR(MATCH(J10,'[3]Tabla Impacto'!$B$221:$B$223,0))),'[3]Tabla Impacto'!$F$223&amp;"Por favor no seleccionar los criterios de impacto(Afectación Económica o presupuestal y Pérdida Reputacional)",J10)</f>
        <v xml:space="preserve">     El riesgo afecta la imagen de la entidad internamente, de conocimiento general, nivel interno, de junta dircetiva y accionistas y/o de provedores</v>
      </c>
      <c r="L10" s="92" t="str">
        <f>IF(OR(K10='[3]Tabla Impacto'!$C$11,K10='[3]Tabla Impacto'!$D$11),"Leve",IF(OR(K10='[3]Tabla Impacto'!$C$12,K10='[3]Tabla Impacto'!$D$12),"Menor",IF(OR(K10='[3]Tabla Impacto'!$C$13,K10='[3]Tabla Impacto'!$D$13),"Moderado",IF(OR(K10='[3]Tabla Impacto'!$C$14,K10='[3]Tabla Impacto'!$D$14),"Mayor",IF(OR(K10='[3]Tabla Impacto'!$C$15,K10='[3]Tabla Impacto'!$D$15),"Catastrófico","")))))</f>
        <v>Menor</v>
      </c>
      <c r="M10" s="77">
        <f>IF(L10="","",IF(L10="Leve",0.2,IF(L10="Menor",0.4,IF(L10="Moderado",0.6,IF(L10="Mayor",0.8,IF(L10="Catastrófico",1,))))))</f>
        <v>0.4</v>
      </c>
      <c r="N10" s="74" t="str">
        <f>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Moderado</v>
      </c>
      <c r="O10" s="9">
        <v>1</v>
      </c>
      <c r="P10" s="10" t="s">
        <v>413</v>
      </c>
      <c r="Q10" s="11" t="str">
        <f>IF(OR(R10="Preventivo",R10="Detectivo"),"Probabilidad",IF(R10="Correctivo","Impacto",""))</f>
        <v>Probabilidad</v>
      </c>
      <c r="R10" s="12" t="s">
        <v>52</v>
      </c>
      <c r="S10" s="12" t="s">
        <v>53</v>
      </c>
      <c r="T10" s="13" t="str">
        <f>IF(AND(R10="Preventivo",S10="Automático"),"50%",IF(AND(R10="Preventivo",S10="Manual"),"40%",IF(AND(R10="Detectivo",S10="Automático"),"40%",IF(AND(R10="Detectivo",S10="Manual"),"30%",IF(AND(R10="Correctivo",S10="Automático"),"35%",IF(AND(R10="Correctivo",S10="Manual"),"25%",""))))))</f>
        <v>40%</v>
      </c>
      <c r="U10" s="12" t="s">
        <v>54</v>
      </c>
      <c r="V10" s="12" t="s">
        <v>212</v>
      </c>
      <c r="W10" s="12" t="s">
        <v>56</v>
      </c>
      <c r="X10" s="14">
        <f>IFERROR(IF(Q10="Probabilidad",(I10-(+I10*T10)),IF(Q10="Impacto",I10,"")),"")</f>
        <v>0.24</v>
      </c>
      <c r="Y10" s="15" t="str">
        <f>IFERROR(IF(X10="","",IF(X10&lt;=0.2,"Muy Baja",IF(X10&lt;=0.4,"Baja",IF(X10&lt;=0.6,"Media",IF(X10&lt;=0.8,"Alta","Muy Alta"))))),"")</f>
        <v>Baja</v>
      </c>
      <c r="Z10" s="16">
        <f>+X10</f>
        <v>0.24</v>
      </c>
      <c r="AA10" s="15" t="str">
        <f>IFERROR(IF(AB10="","",IF(AB10&lt;=0.2,"Leve",IF(AB10&lt;=0.4,"Menor",IF(AB10&lt;=0.6,"Moderado",IF(AB10&lt;=0.8,"Mayor","Catastrófico"))))),"")</f>
        <v>Menor</v>
      </c>
      <c r="AB10" s="16">
        <f>IFERROR(IF(Q10="Impacto",(M10-(+M10*T10)),IF(Q10="Probabilidad",M10,"")),"")</f>
        <v>0.4</v>
      </c>
      <c r="AC10" s="17" t="str">
        <f>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Moderado</v>
      </c>
      <c r="AD10" s="18" t="s">
        <v>408</v>
      </c>
      <c r="AE10" s="19"/>
      <c r="AF10" s="21"/>
      <c r="AG10" s="24"/>
      <c r="AH10" s="24"/>
      <c r="AI10" s="19"/>
      <c r="AJ10" s="21"/>
      <c r="AK10" s="22"/>
      <c r="AL10" s="22"/>
      <c r="AM10" s="22"/>
      <c r="AN10" s="22"/>
      <c r="AO10" s="22"/>
      <c r="AP10" s="22"/>
      <c r="AQ10" s="22"/>
      <c r="AR10" s="22"/>
      <c r="AS10" s="22"/>
      <c r="AT10" s="22"/>
      <c r="AU10" s="22"/>
      <c r="AV10" s="22"/>
      <c r="AW10" s="22"/>
      <c r="AX10" s="22"/>
      <c r="AY10" s="22"/>
      <c r="AZ10" s="22"/>
      <c r="BA10" s="22"/>
      <c r="BB10" s="22"/>
      <c r="BC10" s="22"/>
      <c r="BD10" s="22"/>
      <c r="BE10" s="22"/>
      <c r="BF10" s="22"/>
      <c r="BG10" s="22"/>
      <c r="BH10" s="22"/>
      <c r="BI10" s="22"/>
      <c r="BJ10" s="22"/>
      <c r="BK10" s="22"/>
      <c r="BL10" s="22"/>
      <c r="BM10" s="22"/>
      <c r="BN10" s="22"/>
      <c r="BO10" s="22"/>
      <c r="BP10" s="22"/>
    </row>
    <row r="11" spans="1:68" ht="151.5" customHeight="1" x14ac:dyDescent="0.3">
      <c r="A11" s="81"/>
      <c r="B11" s="84"/>
      <c r="C11" s="84"/>
      <c r="D11" s="84"/>
      <c r="E11" s="87"/>
      <c r="F11" s="84"/>
      <c r="G11" s="90"/>
      <c r="H11" s="93"/>
      <c r="I11" s="78"/>
      <c r="J11" s="96"/>
      <c r="K11" s="78">
        <f ca="1">IF(NOT(ISERROR(MATCH(J11,_xlfn.ANCHORARRAY(E22),0))),I24&amp;"Por favor no seleccionar los criterios de impacto",J11)</f>
        <v>0</v>
      </c>
      <c r="L11" s="93"/>
      <c r="M11" s="78"/>
      <c r="N11" s="75"/>
      <c r="O11" s="9">
        <v>2</v>
      </c>
      <c r="P11" s="10"/>
      <c r="Q11" s="11" t="str">
        <f>IF(OR(R11="Preventivo",R11="Detectivo"),"Probabilidad",IF(R11="Correctivo","Impacto",""))</f>
        <v/>
      </c>
      <c r="R11" s="12"/>
      <c r="S11" s="12"/>
      <c r="T11" s="13" t="str">
        <f t="shared" ref="T11:T15" si="0">IF(AND(R11="Preventivo",S11="Automático"),"50%",IF(AND(R11="Preventivo",S11="Manual"),"40%",IF(AND(R11="Detectivo",S11="Automático"),"40%",IF(AND(R11="Detectivo",S11="Manual"),"30%",IF(AND(R11="Correctivo",S11="Automático"),"35%",IF(AND(R11="Correctivo",S11="Manual"),"25%",""))))))</f>
        <v/>
      </c>
      <c r="U11" s="12"/>
      <c r="V11" s="12"/>
      <c r="W11" s="12"/>
      <c r="X11" s="14" t="str">
        <f>IFERROR(IF(AND(Q10="Probabilidad",Q11="Probabilidad"),(Z10-(+Z10*T11)),IF(Q11="Probabilidad",(I10-(+I10*T11)),IF(Q11="Impacto",Z10,""))),"")</f>
        <v/>
      </c>
      <c r="Y11" s="15" t="str">
        <f t="shared" ref="Y11:Y69" si="1">IFERROR(IF(X11="","",IF(X11&lt;=0.2,"Muy Baja",IF(X11&lt;=0.4,"Baja",IF(X11&lt;=0.6,"Media",IF(X11&lt;=0.8,"Alta","Muy Alta"))))),"")</f>
        <v/>
      </c>
      <c r="Z11" s="16" t="str">
        <f t="shared" ref="Z11:Z15" si="2">+X11</f>
        <v/>
      </c>
      <c r="AA11" s="15" t="str">
        <f t="shared" ref="AA11:AA69" si="3">IFERROR(IF(AB11="","",IF(AB11&lt;=0.2,"Leve",IF(AB11&lt;=0.4,"Menor",IF(AB11&lt;=0.6,"Moderado",IF(AB11&lt;=0.8,"Mayor","Catastrófico"))))),"")</f>
        <v/>
      </c>
      <c r="AB11" s="16" t="str">
        <f>IFERROR(IF(AND(Q10="Impacto",Q11="Impacto"),(AB10-(+AB10*T11)),IF(Q11="Impacto",($M$10-(+$M$10*T11)),IF(Q11="Probabilidad",AB10,""))),"")</f>
        <v/>
      </c>
      <c r="AC11" s="17" t="str">
        <f t="shared" ref="AC11:AC15" si="4">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
      </c>
      <c r="AD11" s="18"/>
      <c r="AE11" s="19"/>
      <c r="AF11" s="21"/>
      <c r="AG11" s="24"/>
      <c r="AH11" s="24"/>
      <c r="AI11" s="19"/>
      <c r="AJ11" s="2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row>
    <row r="12" spans="1:68" ht="151.5" customHeight="1" x14ac:dyDescent="0.3">
      <c r="A12" s="81"/>
      <c r="B12" s="84"/>
      <c r="C12" s="84"/>
      <c r="D12" s="84"/>
      <c r="E12" s="87"/>
      <c r="F12" s="84"/>
      <c r="G12" s="90"/>
      <c r="H12" s="93"/>
      <c r="I12" s="78"/>
      <c r="J12" s="96"/>
      <c r="K12" s="78">
        <f ca="1">IF(NOT(ISERROR(MATCH(J12,_xlfn.ANCHORARRAY(E23),0))),I25&amp;"Por favor no seleccionar los criterios de impacto",J12)</f>
        <v>0</v>
      </c>
      <c r="L12" s="93"/>
      <c r="M12" s="78"/>
      <c r="N12" s="75"/>
      <c r="O12" s="9">
        <v>3</v>
      </c>
      <c r="P12" s="25"/>
      <c r="Q12" s="11" t="str">
        <f>IF(OR(R12="Preventivo",R12="Detectivo"),"Probabilidad",IF(R12="Correctivo","Impacto",""))</f>
        <v/>
      </c>
      <c r="R12" s="12"/>
      <c r="S12" s="12"/>
      <c r="T12" s="13" t="str">
        <f t="shared" si="0"/>
        <v/>
      </c>
      <c r="U12" s="12"/>
      <c r="V12" s="12"/>
      <c r="W12" s="12"/>
      <c r="X12" s="14" t="str">
        <f>IFERROR(IF(AND(Q11="Probabilidad",Q12="Probabilidad"),(Z11-(+Z11*T12)),IF(AND(Q11="Impacto",Q12="Probabilidad"),(Z10-(+Z10*T12)),IF(Q12="Impacto",Z11,""))),"")</f>
        <v/>
      </c>
      <c r="Y12" s="15" t="str">
        <f t="shared" si="1"/>
        <v/>
      </c>
      <c r="Z12" s="16" t="str">
        <f t="shared" si="2"/>
        <v/>
      </c>
      <c r="AA12" s="15" t="str">
        <f t="shared" si="3"/>
        <v/>
      </c>
      <c r="AB12" s="16" t="str">
        <f>IFERROR(IF(AND(Q11="Impacto",Q12="Impacto"),(AB11-(+AB11*T12)),IF(AND(Q11="Probabilidad",Q12="Impacto"),(AB10-(+AB10*T12)),IF(Q12="Probabilidad",AB11,""))),"")</f>
        <v/>
      </c>
      <c r="AC12" s="17" t="str">
        <f t="shared" si="4"/>
        <v/>
      </c>
      <c r="AD12" s="18"/>
      <c r="AE12" s="19"/>
      <c r="AF12" s="21"/>
      <c r="AG12" s="24"/>
      <c r="AH12" s="24"/>
      <c r="AI12" s="19"/>
      <c r="AJ12" s="2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row>
    <row r="13" spans="1:68" ht="151.5" customHeight="1" x14ac:dyDescent="0.3">
      <c r="A13" s="81"/>
      <c r="B13" s="84"/>
      <c r="C13" s="84"/>
      <c r="D13" s="84"/>
      <c r="E13" s="87"/>
      <c r="F13" s="84"/>
      <c r="G13" s="90"/>
      <c r="H13" s="93"/>
      <c r="I13" s="78"/>
      <c r="J13" s="96"/>
      <c r="K13" s="78">
        <f ca="1">IF(NOT(ISERROR(MATCH(J13,_xlfn.ANCHORARRAY(E24),0))),I26&amp;"Por favor no seleccionar los criterios de impacto",J13)</f>
        <v>0</v>
      </c>
      <c r="L13" s="93"/>
      <c r="M13" s="78"/>
      <c r="N13" s="75"/>
      <c r="O13" s="9">
        <v>4</v>
      </c>
      <c r="P13" s="10"/>
      <c r="Q13" s="11" t="str">
        <f t="shared" ref="Q13:Q15" si="5">IF(OR(R13="Preventivo",R13="Detectivo"),"Probabilidad",IF(R13="Correctivo","Impacto",""))</f>
        <v/>
      </c>
      <c r="R13" s="12"/>
      <c r="S13" s="12"/>
      <c r="T13" s="13" t="str">
        <f t="shared" si="0"/>
        <v/>
      </c>
      <c r="U13" s="12"/>
      <c r="V13" s="12"/>
      <c r="W13" s="12"/>
      <c r="X13" s="14" t="str">
        <f t="shared" ref="X13:X15" si="6">IFERROR(IF(AND(Q12="Probabilidad",Q13="Probabilidad"),(Z12-(+Z12*T13)),IF(AND(Q12="Impacto",Q13="Probabilidad"),(Z11-(+Z11*T13)),IF(Q13="Impacto",Z12,""))),"")</f>
        <v/>
      </c>
      <c r="Y13" s="15" t="str">
        <f t="shared" si="1"/>
        <v/>
      </c>
      <c r="Z13" s="16" t="str">
        <f t="shared" si="2"/>
        <v/>
      </c>
      <c r="AA13" s="15" t="str">
        <f t="shared" si="3"/>
        <v/>
      </c>
      <c r="AB13" s="16" t="str">
        <f t="shared" ref="AB13:AB15" si="7">IFERROR(IF(AND(Q12="Impacto",Q13="Impacto"),(AB12-(+AB12*T13)),IF(AND(Q12="Probabilidad",Q13="Impacto"),(AB11-(+AB11*T13)),IF(Q13="Probabilidad",AB12,""))),"")</f>
        <v/>
      </c>
      <c r="AC13" s="17" t="str">
        <f>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
      </c>
      <c r="AD13" s="18"/>
      <c r="AE13" s="19"/>
      <c r="AF13" s="21"/>
      <c r="AG13" s="24"/>
      <c r="AH13" s="24"/>
      <c r="AI13" s="19"/>
      <c r="AJ13" s="2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row>
    <row r="14" spans="1:68" ht="151.5" customHeight="1" x14ac:dyDescent="0.3">
      <c r="A14" s="81"/>
      <c r="B14" s="84"/>
      <c r="C14" s="84"/>
      <c r="D14" s="84"/>
      <c r="E14" s="87"/>
      <c r="F14" s="84"/>
      <c r="G14" s="90"/>
      <c r="H14" s="93"/>
      <c r="I14" s="78"/>
      <c r="J14" s="96"/>
      <c r="K14" s="78">
        <f ca="1">IF(NOT(ISERROR(MATCH(J14,_xlfn.ANCHORARRAY(E25),0))),I27&amp;"Por favor no seleccionar los criterios de impacto",J14)</f>
        <v>0</v>
      </c>
      <c r="L14" s="93"/>
      <c r="M14" s="78"/>
      <c r="N14" s="75"/>
      <c r="O14" s="9">
        <v>5</v>
      </c>
      <c r="P14" s="10"/>
      <c r="Q14" s="11" t="str">
        <f t="shared" si="5"/>
        <v/>
      </c>
      <c r="R14" s="12"/>
      <c r="S14" s="12"/>
      <c r="T14" s="13" t="str">
        <f t="shared" si="0"/>
        <v/>
      </c>
      <c r="U14" s="12"/>
      <c r="V14" s="12"/>
      <c r="W14" s="12"/>
      <c r="X14" s="14" t="str">
        <f t="shared" si="6"/>
        <v/>
      </c>
      <c r="Y14" s="15" t="str">
        <f t="shared" si="1"/>
        <v/>
      </c>
      <c r="Z14" s="16" t="str">
        <f t="shared" si="2"/>
        <v/>
      </c>
      <c r="AA14" s="15" t="str">
        <f t="shared" si="3"/>
        <v/>
      </c>
      <c r="AB14" s="16" t="str">
        <f t="shared" si="7"/>
        <v/>
      </c>
      <c r="AC14" s="17" t="str">
        <f t="shared" si="4"/>
        <v/>
      </c>
      <c r="AD14" s="18"/>
      <c r="AE14" s="19"/>
      <c r="AF14" s="21"/>
      <c r="AG14" s="24"/>
      <c r="AH14" s="24"/>
      <c r="AI14" s="19"/>
      <c r="AJ14" s="2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row>
    <row r="15" spans="1:68" ht="151.5" customHeight="1" x14ac:dyDescent="0.3">
      <c r="A15" s="82"/>
      <c r="B15" s="85"/>
      <c r="C15" s="85"/>
      <c r="D15" s="85"/>
      <c r="E15" s="88"/>
      <c r="F15" s="85"/>
      <c r="G15" s="91"/>
      <c r="H15" s="94"/>
      <c r="I15" s="79"/>
      <c r="J15" s="97"/>
      <c r="K15" s="79">
        <f ca="1">IF(NOT(ISERROR(MATCH(J15,_xlfn.ANCHORARRAY(E26),0))),I28&amp;"Por favor no seleccionar los criterios de impacto",J15)</f>
        <v>0</v>
      </c>
      <c r="L15" s="94"/>
      <c r="M15" s="79"/>
      <c r="N15" s="76"/>
      <c r="O15" s="9">
        <v>6</v>
      </c>
      <c r="P15" s="10"/>
      <c r="Q15" s="11" t="str">
        <f t="shared" si="5"/>
        <v/>
      </c>
      <c r="R15" s="12"/>
      <c r="S15" s="12"/>
      <c r="T15" s="13" t="str">
        <f t="shared" si="0"/>
        <v/>
      </c>
      <c r="U15" s="12"/>
      <c r="V15" s="12"/>
      <c r="W15" s="12"/>
      <c r="X15" s="14" t="str">
        <f t="shared" si="6"/>
        <v/>
      </c>
      <c r="Y15" s="15" t="str">
        <f t="shared" si="1"/>
        <v/>
      </c>
      <c r="Z15" s="16" t="str">
        <f t="shared" si="2"/>
        <v/>
      </c>
      <c r="AA15" s="15" t="str">
        <f t="shared" si="3"/>
        <v/>
      </c>
      <c r="AB15" s="16" t="str">
        <f t="shared" si="7"/>
        <v/>
      </c>
      <c r="AC15" s="17" t="str">
        <f t="shared" si="4"/>
        <v/>
      </c>
      <c r="AD15" s="18"/>
      <c r="AE15" s="19"/>
      <c r="AF15" s="21"/>
      <c r="AG15" s="24"/>
      <c r="AH15" s="24"/>
      <c r="AI15" s="19"/>
      <c r="AJ15" s="2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row>
    <row r="16" spans="1:68" ht="151.5" customHeight="1" x14ac:dyDescent="0.3">
      <c r="A16" s="80">
        <v>2</v>
      </c>
      <c r="B16" s="83"/>
      <c r="C16" s="83"/>
      <c r="D16" s="83"/>
      <c r="E16" s="86"/>
      <c r="F16" s="83"/>
      <c r="G16" s="89"/>
      <c r="H16" s="92" t="str">
        <f>IF(G16&lt;=0,"",IF(G16&lt;=2,"Muy Baja",IF(G16&lt;=24,"Baja",IF(G16&lt;=500,"Media",IF(G16&lt;=5000,"Alta","Muy Alta")))))</f>
        <v/>
      </c>
      <c r="I16" s="77" t="str">
        <f>IF(H16="","",IF(H16="Muy Baja",0.2,IF(H16="Baja",0.4,IF(H16="Media",0.6,IF(H16="Alta",0.8,IF(H16="Muy Alta",1,))))))</f>
        <v/>
      </c>
      <c r="J16" s="95"/>
      <c r="K16" s="77">
        <f>IF(NOT(ISERROR(MATCH(J16,'[3]Tabla Impacto'!$B$221:$B$223,0))),'[3]Tabla Impacto'!$F$223&amp;"Por favor no seleccionar los criterios de impacto(Afectación Económica o presupuestal y Pérdida Reputacional)",J16)</f>
        <v>0</v>
      </c>
      <c r="L16" s="92" t="str">
        <f>IF(OR(K16='[3]Tabla Impacto'!$C$11,K16='[3]Tabla Impacto'!$D$11),"Leve",IF(OR(K16='[3]Tabla Impacto'!$C$12,K16='[3]Tabla Impacto'!$D$12),"Menor",IF(OR(K16='[3]Tabla Impacto'!$C$13,K16='[3]Tabla Impacto'!$D$13),"Moderado",IF(OR(K16='[3]Tabla Impacto'!$C$14,K16='[3]Tabla Impacto'!$D$14),"Mayor",IF(OR(K16='[3]Tabla Impacto'!$C$15,K16='[3]Tabla Impacto'!$D$15),"Catastrófico","")))))</f>
        <v/>
      </c>
      <c r="M16" s="77" t="str">
        <f>IF(L16="","",IF(L16="Leve",0.2,IF(L16="Menor",0.4,IF(L16="Moderado",0.6,IF(L16="Mayor",0.8,IF(L16="Catastrófico",1,))))))</f>
        <v/>
      </c>
      <c r="N16" s="74" t="str">
        <f>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
      </c>
      <c r="O16" s="9">
        <v>1</v>
      </c>
      <c r="P16" s="10"/>
      <c r="Q16" s="11" t="str">
        <f>IF(OR(R16="Preventivo",R16="Detectivo"),"Probabilidad",IF(R16="Correctivo","Impacto",""))</f>
        <v/>
      </c>
      <c r="R16" s="12"/>
      <c r="S16" s="12"/>
      <c r="T16" s="13" t="str">
        <f>IF(AND(R16="Preventivo",S16="Automático"),"50%",IF(AND(R16="Preventivo",S16="Manual"),"40%",IF(AND(R16="Detectivo",S16="Automático"),"40%",IF(AND(R16="Detectivo",S16="Manual"),"30%",IF(AND(R16="Correctivo",S16="Automático"),"35%",IF(AND(R16="Correctivo",S16="Manual"),"25%",""))))))</f>
        <v/>
      </c>
      <c r="U16" s="12"/>
      <c r="V16" s="12"/>
      <c r="W16" s="12"/>
      <c r="X16" s="14" t="str">
        <f>IFERROR(IF(Q16="Probabilidad",(I16-(+I16*T16)),IF(Q16="Impacto",I16,"")),"")</f>
        <v/>
      </c>
      <c r="Y16" s="15" t="str">
        <f>IFERROR(IF(X16="","",IF(X16&lt;=0.2,"Muy Baja",IF(X16&lt;=0.4,"Baja",IF(X16&lt;=0.6,"Media",IF(X16&lt;=0.8,"Alta","Muy Alta"))))),"")</f>
        <v/>
      </c>
      <c r="Z16" s="16" t="str">
        <f>+X16</f>
        <v/>
      </c>
      <c r="AA16" s="15" t="str">
        <f>IFERROR(IF(AB16="","",IF(AB16&lt;=0.2,"Leve",IF(AB16&lt;=0.4,"Menor",IF(AB16&lt;=0.6,"Moderado",IF(AB16&lt;=0.8,"Mayor","Catastrófico"))))),"")</f>
        <v/>
      </c>
      <c r="AB16" s="16" t="str">
        <f>IFERROR(IF(Q16="Impacto",(M16-(+M16*T16)),IF(Q16="Probabilidad",M16,"")),"")</f>
        <v/>
      </c>
      <c r="AC16" s="17" t="str">
        <f>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
      </c>
      <c r="AD16" s="18"/>
      <c r="AE16" s="19"/>
      <c r="AF16" s="21"/>
      <c r="AG16" s="24"/>
      <c r="AH16" s="24"/>
      <c r="AI16" s="19"/>
      <c r="AJ16" s="2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row>
    <row r="17" spans="1:68" ht="151.5" customHeight="1" x14ac:dyDescent="0.3">
      <c r="A17" s="81"/>
      <c r="B17" s="84"/>
      <c r="C17" s="84"/>
      <c r="D17" s="84"/>
      <c r="E17" s="87"/>
      <c r="F17" s="84"/>
      <c r="G17" s="90"/>
      <c r="H17" s="93"/>
      <c r="I17" s="78"/>
      <c r="J17" s="96"/>
      <c r="K17" s="78">
        <f ca="1">IF(NOT(ISERROR(MATCH(J17,_xlfn.ANCHORARRAY(E28),0))),I30&amp;"Por favor no seleccionar los criterios de impacto",J17)</f>
        <v>0</v>
      </c>
      <c r="L17" s="93"/>
      <c r="M17" s="78"/>
      <c r="N17" s="75"/>
      <c r="O17" s="9">
        <v>2</v>
      </c>
      <c r="P17" s="10"/>
      <c r="Q17" s="11" t="str">
        <f>IF(OR(R17="Preventivo",R17="Detectivo"),"Probabilidad",IF(R17="Correctivo","Impacto",""))</f>
        <v/>
      </c>
      <c r="R17" s="12"/>
      <c r="S17" s="12"/>
      <c r="T17" s="13" t="str">
        <f t="shared" ref="T17:T21" si="8">IF(AND(R17="Preventivo",S17="Automático"),"50%",IF(AND(R17="Preventivo",S17="Manual"),"40%",IF(AND(R17="Detectivo",S17="Automático"),"40%",IF(AND(R17="Detectivo",S17="Manual"),"30%",IF(AND(R17="Correctivo",S17="Automático"),"35%",IF(AND(R17="Correctivo",S17="Manual"),"25%",""))))))</f>
        <v/>
      </c>
      <c r="U17" s="12"/>
      <c r="V17" s="12"/>
      <c r="W17" s="12"/>
      <c r="X17" s="14" t="str">
        <f>IFERROR(IF(AND(Q16="Probabilidad",Q17="Probabilidad"),(Z16-(+Z16*T17)),IF(Q17="Probabilidad",(I16-(+I16*T17)),IF(Q17="Impacto",Z16,""))),"")</f>
        <v/>
      </c>
      <c r="Y17" s="15" t="str">
        <f t="shared" si="1"/>
        <v/>
      </c>
      <c r="Z17" s="16" t="str">
        <f t="shared" ref="Z17:Z21" si="9">+X17</f>
        <v/>
      </c>
      <c r="AA17" s="15" t="str">
        <f t="shared" si="3"/>
        <v/>
      </c>
      <c r="AB17" s="16" t="str">
        <f>IFERROR(IF(AND(Q16="Impacto",Q17="Impacto"),(AB10-(+AB10*T17)),IF(Q17="Impacto",($M$16-(+$M$16*T17)),IF(Q17="Probabilidad",AB10,""))),"")</f>
        <v/>
      </c>
      <c r="AC17" s="17" t="str">
        <f t="shared" ref="AC17:AC18" si="10">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
      </c>
      <c r="AD17" s="18"/>
      <c r="AE17" s="19"/>
      <c r="AF17" s="21"/>
      <c r="AG17" s="24"/>
      <c r="AH17" s="24"/>
      <c r="AI17" s="19"/>
      <c r="AJ17" s="2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row>
    <row r="18" spans="1:68" ht="151.5" customHeight="1" x14ac:dyDescent="0.3">
      <c r="A18" s="81"/>
      <c r="B18" s="84"/>
      <c r="C18" s="84"/>
      <c r="D18" s="84"/>
      <c r="E18" s="87"/>
      <c r="F18" s="84"/>
      <c r="G18" s="90"/>
      <c r="H18" s="93"/>
      <c r="I18" s="78"/>
      <c r="J18" s="96"/>
      <c r="K18" s="78">
        <f ca="1">IF(NOT(ISERROR(MATCH(J18,_xlfn.ANCHORARRAY(E29),0))),I31&amp;"Por favor no seleccionar los criterios de impacto",J18)</f>
        <v>0</v>
      </c>
      <c r="L18" s="93"/>
      <c r="M18" s="78"/>
      <c r="N18" s="75"/>
      <c r="O18" s="9">
        <v>3</v>
      </c>
      <c r="P18" s="26"/>
      <c r="Q18" s="11" t="str">
        <f>IF(OR(R18="Preventivo",R18="Detectivo"),"Probabilidad",IF(R18="Correctivo","Impacto",""))</f>
        <v/>
      </c>
      <c r="R18" s="12"/>
      <c r="S18" s="12"/>
      <c r="T18" s="13" t="str">
        <f t="shared" si="8"/>
        <v/>
      </c>
      <c r="U18" s="12"/>
      <c r="V18" s="12"/>
      <c r="W18" s="12"/>
      <c r="X18" s="14" t="str">
        <f>IFERROR(IF(AND(Q17="Probabilidad",Q18="Probabilidad"),(Z17-(+Z17*T18)),IF(AND(Q17="Impacto",Q18="Probabilidad"),(Z16-(+Z16*T18)),IF(Q18="Impacto",Z17,""))),"")</f>
        <v/>
      </c>
      <c r="Y18" s="15" t="str">
        <f t="shared" si="1"/>
        <v/>
      </c>
      <c r="Z18" s="16" t="str">
        <f t="shared" si="9"/>
        <v/>
      </c>
      <c r="AA18" s="15" t="str">
        <f t="shared" si="3"/>
        <v/>
      </c>
      <c r="AB18" s="16" t="str">
        <f>IFERROR(IF(AND(Q17="Impacto",Q18="Impacto"),(AB17-(+AB17*T18)),IF(AND(Q17="Probabilidad",Q18="Impacto"),(AB16-(+AB16*T18)),IF(Q18="Probabilidad",AB17,""))),"")</f>
        <v/>
      </c>
      <c r="AC18" s="17" t="str">
        <f t="shared" si="10"/>
        <v/>
      </c>
      <c r="AD18" s="18"/>
      <c r="AE18" s="19"/>
      <c r="AF18" s="21"/>
      <c r="AG18" s="24"/>
      <c r="AH18" s="24"/>
      <c r="AI18" s="19"/>
      <c r="AJ18" s="2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row>
    <row r="19" spans="1:68" ht="151.5" customHeight="1" x14ac:dyDescent="0.3">
      <c r="A19" s="81"/>
      <c r="B19" s="84"/>
      <c r="C19" s="84"/>
      <c r="D19" s="84"/>
      <c r="E19" s="87"/>
      <c r="F19" s="84"/>
      <c r="G19" s="90"/>
      <c r="H19" s="93"/>
      <c r="I19" s="78"/>
      <c r="J19" s="96"/>
      <c r="K19" s="78">
        <f ca="1">IF(NOT(ISERROR(MATCH(J19,_xlfn.ANCHORARRAY(E30),0))),I32&amp;"Por favor no seleccionar los criterios de impacto",J19)</f>
        <v>0</v>
      </c>
      <c r="L19" s="93"/>
      <c r="M19" s="78"/>
      <c r="N19" s="75"/>
      <c r="O19" s="9">
        <v>4</v>
      </c>
      <c r="P19" s="26"/>
      <c r="Q19" s="11" t="str">
        <f t="shared" ref="Q19:Q21" si="11">IF(OR(R19="Preventivo",R19="Detectivo"),"Probabilidad",IF(R19="Correctivo","Impacto",""))</f>
        <v/>
      </c>
      <c r="R19" s="12"/>
      <c r="S19" s="12"/>
      <c r="T19" s="13" t="str">
        <f t="shared" si="8"/>
        <v/>
      </c>
      <c r="U19" s="12"/>
      <c r="V19" s="12"/>
      <c r="W19" s="12"/>
      <c r="X19" s="14" t="str">
        <f t="shared" ref="X19:X21" si="12">IFERROR(IF(AND(Q18="Probabilidad",Q19="Probabilidad"),(Z18-(+Z18*T19)),IF(AND(Q18="Impacto",Q19="Probabilidad"),(Z17-(+Z17*T19)),IF(Q19="Impacto",Z18,""))),"")</f>
        <v/>
      </c>
      <c r="Y19" s="15" t="str">
        <f t="shared" si="1"/>
        <v/>
      </c>
      <c r="Z19" s="16" t="str">
        <f t="shared" si="9"/>
        <v/>
      </c>
      <c r="AA19" s="15" t="str">
        <f t="shared" si="3"/>
        <v/>
      </c>
      <c r="AB19" s="16" t="str">
        <f t="shared" ref="AB19:AB21" si="13">IFERROR(IF(AND(Q18="Impacto",Q19="Impacto"),(AB18-(+AB18*T19)),IF(AND(Q18="Probabilidad",Q19="Impacto"),(AB17-(+AB17*T19)),IF(Q19="Probabilidad",AB18,""))),"")</f>
        <v/>
      </c>
      <c r="AC19" s="17"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18"/>
      <c r="AE19" s="19"/>
      <c r="AF19" s="21"/>
      <c r="AG19" s="24"/>
      <c r="AH19" s="24"/>
      <c r="AI19" s="19"/>
      <c r="AJ19" s="2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row>
    <row r="20" spans="1:68" ht="151.5" customHeight="1" x14ac:dyDescent="0.3">
      <c r="A20" s="81"/>
      <c r="B20" s="84"/>
      <c r="C20" s="84"/>
      <c r="D20" s="84"/>
      <c r="E20" s="87"/>
      <c r="F20" s="84"/>
      <c r="G20" s="90"/>
      <c r="H20" s="93"/>
      <c r="I20" s="78"/>
      <c r="J20" s="96"/>
      <c r="K20" s="78">
        <f ca="1">IF(NOT(ISERROR(MATCH(J20,_xlfn.ANCHORARRAY(E31),0))),I33&amp;"Por favor no seleccionar los criterios de impacto",J20)</f>
        <v>0</v>
      </c>
      <c r="L20" s="93"/>
      <c r="M20" s="78"/>
      <c r="N20" s="75"/>
      <c r="O20" s="9">
        <v>5</v>
      </c>
      <c r="P20" s="10"/>
      <c r="Q20" s="11" t="str">
        <f t="shared" si="11"/>
        <v/>
      </c>
      <c r="R20" s="12"/>
      <c r="S20" s="12"/>
      <c r="T20" s="13" t="str">
        <f t="shared" si="8"/>
        <v/>
      </c>
      <c r="U20" s="12"/>
      <c r="V20" s="12"/>
      <c r="W20" s="12"/>
      <c r="X20" s="14" t="str">
        <f t="shared" si="12"/>
        <v/>
      </c>
      <c r="Y20" s="15" t="str">
        <f t="shared" si="1"/>
        <v/>
      </c>
      <c r="Z20" s="16" t="str">
        <f t="shared" si="9"/>
        <v/>
      </c>
      <c r="AA20" s="15" t="str">
        <f t="shared" si="3"/>
        <v/>
      </c>
      <c r="AB20" s="16" t="str">
        <f t="shared" si="13"/>
        <v/>
      </c>
      <c r="AC20" s="17" t="str">
        <f t="shared" ref="AC20:AC21" si="14">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18"/>
      <c r="AE20" s="19"/>
      <c r="AF20" s="21"/>
      <c r="AG20" s="24"/>
      <c r="AH20" s="24"/>
      <c r="AI20" s="19"/>
      <c r="AJ20" s="2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row>
    <row r="21" spans="1:68" ht="151.5" customHeight="1" x14ac:dyDescent="0.3">
      <c r="A21" s="82"/>
      <c r="B21" s="85"/>
      <c r="C21" s="85"/>
      <c r="D21" s="85"/>
      <c r="E21" s="88"/>
      <c r="F21" s="85"/>
      <c r="G21" s="91"/>
      <c r="H21" s="94"/>
      <c r="I21" s="79"/>
      <c r="J21" s="97"/>
      <c r="K21" s="79">
        <f ca="1">IF(NOT(ISERROR(MATCH(J21,_xlfn.ANCHORARRAY(E32),0))),I34&amp;"Por favor no seleccionar los criterios de impacto",J21)</f>
        <v>0</v>
      </c>
      <c r="L21" s="94"/>
      <c r="M21" s="79"/>
      <c r="N21" s="76"/>
      <c r="O21" s="9">
        <v>6</v>
      </c>
      <c r="P21" s="10"/>
      <c r="Q21" s="11" t="str">
        <f t="shared" si="11"/>
        <v/>
      </c>
      <c r="R21" s="12"/>
      <c r="S21" s="12"/>
      <c r="T21" s="13" t="str">
        <f t="shared" si="8"/>
        <v/>
      </c>
      <c r="U21" s="12"/>
      <c r="V21" s="12"/>
      <c r="W21" s="12"/>
      <c r="X21" s="14" t="str">
        <f t="shared" si="12"/>
        <v/>
      </c>
      <c r="Y21" s="15" t="str">
        <f t="shared" si="1"/>
        <v/>
      </c>
      <c r="Z21" s="16" t="str">
        <f t="shared" si="9"/>
        <v/>
      </c>
      <c r="AA21" s="15" t="str">
        <f t="shared" si="3"/>
        <v/>
      </c>
      <c r="AB21" s="16" t="str">
        <f t="shared" si="13"/>
        <v/>
      </c>
      <c r="AC21" s="17" t="str">
        <f t="shared" si="14"/>
        <v/>
      </c>
      <c r="AD21" s="18"/>
      <c r="AE21" s="19"/>
      <c r="AF21" s="21"/>
      <c r="AG21" s="24"/>
      <c r="AH21" s="24"/>
      <c r="AI21" s="19"/>
      <c r="AJ21" s="2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row>
    <row r="22" spans="1:68" ht="151.5" customHeight="1" x14ac:dyDescent="0.3">
      <c r="A22" s="80">
        <v>3</v>
      </c>
      <c r="B22" s="83"/>
      <c r="C22" s="83"/>
      <c r="D22" s="83"/>
      <c r="E22" s="86"/>
      <c r="F22" s="83"/>
      <c r="G22" s="89"/>
      <c r="H22" s="92" t="str">
        <f>IF(G22&lt;=0,"",IF(G22&lt;=2,"Muy Baja",IF(G22&lt;=24,"Baja",IF(G22&lt;=500,"Media",IF(G22&lt;=5000,"Alta","Muy Alta")))))</f>
        <v/>
      </c>
      <c r="I22" s="77" t="str">
        <f>IF(H22="","",IF(H22="Muy Baja",0.2,IF(H22="Baja",0.4,IF(H22="Media",0.6,IF(H22="Alta",0.8,IF(H22="Muy Alta",1,))))))</f>
        <v/>
      </c>
      <c r="J22" s="95"/>
      <c r="K22" s="77">
        <f>IF(NOT(ISERROR(MATCH(J22,'[3]Tabla Impacto'!$B$221:$B$223,0))),'[3]Tabla Impacto'!$F$223&amp;"Por favor no seleccionar los criterios de impacto(Afectación Económica o presupuestal y Pérdida Reputacional)",J22)</f>
        <v>0</v>
      </c>
      <c r="L22" s="92" t="str">
        <f>IF(OR(K22='[3]Tabla Impacto'!$C$11,K22='[3]Tabla Impacto'!$D$11),"Leve",IF(OR(K22='[3]Tabla Impacto'!$C$12,K22='[3]Tabla Impacto'!$D$12),"Menor",IF(OR(K22='[3]Tabla Impacto'!$C$13,K22='[3]Tabla Impacto'!$D$13),"Moderado",IF(OR(K22='[3]Tabla Impacto'!$C$14,K22='[3]Tabla Impacto'!$D$14),"Mayor",IF(OR(K22='[3]Tabla Impacto'!$C$15,K22='[3]Tabla Impacto'!$D$15),"Catastrófico","")))))</f>
        <v/>
      </c>
      <c r="M22" s="77" t="str">
        <f>IF(L22="","",IF(L22="Leve",0.2,IF(L22="Menor",0.4,IF(L22="Moderado",0.6,IF(L22="Mayor",0.8,IF(L22="Catastrófico",1,))))))</f>
        <v/>
      </c>
      <c r="N22" s="74" t="str">
        <f>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
      </c>
      <c r="O22" s="9">
        <v>1</v>
      </c>
      <c r="P22" s="10"/>
      <c r="Q22" s="11" t="str">
        <f>IF(OR(R22="Preventivo",R22="Detectivo"),"Probabilidad",IF(R22="Correctivo","Impacto",""))</f>
        <v/>
      </c>
      <c r="R22" s="12"/>
      <c r="S22" s="12"/>
      <c r="T22" s="13" t="str">
        <f>IF(AND(R22="Preventivo",S22="Automático"),"50%",IF(AND(R22="Preventivo",S22="Manual"),"40%",IF(AND(R22="Detectivo",S22="Automático"),"40%",IF(AND(R22="Detectivo",S22="Manual"),"30%",IF(AND(R22="Correctivo",S22="Automático"),"35%",IF(AND(R22="Correctivo",S22="Manual"),"25%",""))))))</f>
        <v/>
      </c>
      <c r="U22" s="12"/>
      <c r="V22" s="12"/>
      <c r="W22" s="12"/>
      <c r="X22" s="14" t="str">
        <f>IFERROR(IF(Q22="Probabilidad",(I22-(+I22*T22)),IF(Q22="Impacto",I22,"")),"")</f>
        <v/>
      </c>
      <c r="Y22" s="15" t="str">
        <f>IFERROR(IF(X22="","",IF(X22&lt;=0.2,"Muy Baja",IF(X22&lt;=0.4,"Baja",IF(X22&lt;=0.6,"Media",IF(X22&lt;=0.8,"Alta","Muy Alta"))))),"")</f>
        <v/>
      </c>
      <c r="Z22" s="16" t="str">
        <f>+X22</f>
        <v/>
      </c>
      <c r="AA22" s="15" t="str">
        <f>IFERROR(IF(AB22="","",IF(AB22&lt;=0.2,"Leve",IF(AB22&lt;=0.4,"Menor",IF(AB22&lt;=0.6,"Moderado",IF(AB22&lt;=0.8,"Mayor","Catastrófico"))))),"")</f>
        <v/>
      </c>
      <c r="AB22" s="16" t="str">
        <f>IFERROR(IF(Q22="Impacto",(M22-(+M22*T22)),IF(Q22="Probabilidad",M22,"")),"")</f>
        <v/>
      </c>
      <c r="AC22" s="17" t="str">
        <f>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
      </c>
      <c r="AD22" s="18"/>
      <c r="AE22" s="19"/>
      <c r="AF22" s="21"/>
      <c r="AG22" s="24"/>
      <c r="AH22" s="24"/>
      <c r="AI22" s="19"/>
      <c r="AJ22" s="2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row>
    <row r="23" spans="1:68" ht="151.5" customHeight="1" x14ac:dyDescent="0.3">
      <c r="A23" s="81"/>
      <c r="B23" s="84"/>
      <c r="C23" s="84"/>
      <c r="D23" s="84"/>
      <c r="E23" s="87"/>
      <c r="F23" s="84"/>
      <c r="G23" s="90"/>
      <c r="H23" s="93"/>
      <c r="I23" s="78"/>
      <c r="J23" s="96"/>
      <c r="K23" s="78">
        <f t="shared" ref="K23:K27" ca="1" si="15">IF(NOT(ISERROR(MATCH(J23,_xlfn.ANCHORARRAY(E34),0))),I36&amp;"Por favor no seleccionar los criterios de impacto",J23)</f>
        <v>0</v>
      </c>
      <c r="L23" s="93"/>
      <c r="M23" s="78"/>
      <c r="N23" s="75"/>
      <c r="O23" s="9">
        <v>2</v>
      </c>
      <c r="P23" s="10"/>
      <c r="Q23" s="11" t="str">
        <f>IF(OR(R23="Preventivo",R23="Detectivo"),"Probabilidad",IF(R23="Correctivo","Impacto",""))</f>
        <v/>
      </c>
      <c r="R23" s="12"/>
      <c r="S23" s="12"/>
      <c r="T23" s="13" t="str">
        <f t="shared" ref="T23:T27" si="16">IF(AND(R23="Preventivo",S23="Automático"),"50%",IF(AND(R23="Preventivo",S23="Manual"),"40%",IF(AND(R23="Detectivo",S23="Automático"),"40%",IF(AND(R23="Detectivo",S23="Manual"),"30%",IF(AND(R23="Correctivo",S23="Automático"),"35%",IF(AND(R23="Correctivo",S23="Manual"),"25%",""))))))</f>
        <v/>
      </c>
      <c r="U23" s="12"/>
      <c r="V23" s="12"/>
      <c r="W23" s="12"/>
      <c r="X23" s="27" t="str">
        <f>IFERROR(IF(AND(Q22="Probabilidad",Q23="Probabilidad"),(Z22-(+Z22*T23)),IF(Q23="Probabilidad",(I22-(+I22*T23)),IF(Q23="Impacto",Z22,""))),"")</f>
        <v/>
      </c>
      <c r="Y23" s="15" t="str">
        <f t="shared" si="1"/>
        <v/>
      </c>
      <c r="Z23" s="16" t="str">
        <f t="shared" ref="Z23:Z27" si="17">+X23</f>
        <v/>
      </c>
      <c r="AA23" s="15" t="str">
        <f t="shared" si="3"/>
        <v/>
      </c>
      <c r="AB23" s="16" t="str">
        <f>IFERROR(IF(AND(Q22="Impacto",Q23="Impacto"),(AB16-(+AB16*T23)),IF(Q23="Impacto",($M$22-(+$M$22*T23)),IF(Q23="Probabilidad",AB16,""))),"")</f>
        <v/>
      </c>
      <c r="AC23" s="17" t="str">
        <f t="shared" ref="AC23:AC24" si="18">IFERROR(IF(OR(AND(Y23="Muy Baja",AA23="Leve"),AND(Y23="Muy Baja",AA23="Menor"),AND(Y23="Baja",AA23="Leve")),"Bajo",IF(OR(AND(Y23="Muy baja",AA23="Moderado"),AND(Y23="Baja",AA23="Menor"),AND(Y23="Baja",AA23="Moderado"),AND(Y23="Media",AA23="Leve"),AND(Y23="Media",AA23="Menor"),AND(Y23="Media",AA23="Moderado"),AND(Y23="Alta",AA23="Leve"),AND(Y23="Alta",AA23="Menor")),"Moderado",IF(OR(AND(Y23="Muy Baja",AA23="Mayor"),AND(Y23="Baja",AA23="Mayor"),AND(Y23="Media",AA23="Mayor"),AND(Y23="Alta",AA23="Moderado"),AND(Y23="Alta",AA23="Mayor"),AND(Y23="Muy Alta",AA23="Leve"),AND(Y23="Muy Alta",AA23="Menor"),AND(Y23="Muy Alta",AA23="Moderado"),AND(Y23="Muy Alta",AA23="Mayor")),"Alto",IF(OR(AND(Y23="Muy Baja",AA23="Catastrófico"),AND(Y23="Baja",AA23="Catastrófico"),AND(Y23="Media",AA23="Catastrófico"),AND(Y23="Alta",AA23="Catastrófico"),AND(Y23="Muy Alta",AA23="Catastrófico")),"Extremo","")))),"")</f>
        <v/>
      </c>
      <c r="AD23" s="18"/>
      <c r="AE23" s="19"/>
      <c r="AF23" s="21"/>
      <c r="AG23" s="24"/>
      <c r="AH23" s="24"/>
      <c r="AI23" s="19"/>
      <c r="AJ23" s="2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row>
    <row r="24" spans="1:68" ht="151.5" customHeight="1" x14ac:dyDescent="0.3">
      <c r="A24" s="81"/>
      <c r="B24" s="84"/>
      <c r="C24" s="84"/>
      <c r="D24" s="84"/>
      <c r="E24" s="87"/>
      <c r="F24" s="84"/>
      <c r="G24" s="90"/>
      <c r="H24" s="93"/>
      <c r="I24" s="78"/>
      <c r="J24" s="96"/>
      <c r="K24" s="78">
        <f t="shared" ca="1" si="15"/>
        <v>0</v>
      </c>
      <c r="L24" s="93"/>
      <c r="M24" s="78"/>
      <c r="N24" s="75"/>
      <c r="O24" s="9">
        <v>3</v>
      </c>
      <c r="P24" s="10"/>
      <c r="Q24" s="11" t="str">
        <f>IF(OR(R24="Preventivo",R24="Detectivo"),"Probabilidad",IF(R24="Correctivo","Impacto",""))</f>
        <v/>
      </c>
      <c r="R24" s="12"/>
      <c r="S24" s="12"/>
      <c r="T24" s="13" t="str">
        <f t="shared" si="16"/>
        <v/>
      </c>
      <c r="U24" s="12"/>
      <c r="V24" s="12"/>
      <c r="W24" s="12"/>
      <c r="X24" s="14" t="str">
        <f>IFERROR(IF(AND(Q23="Probabilidad",Q24="Probabilidad"),(Z23-(+Z23*T24)),IF(AND(Q23="Impacto",Q24="Probabilidad"),(Z22-(+Z22*T24)),IF(Q24="Impacto",Z23,""))),"")</f>
        <v/>
      </c>
      <c r="Y24" s="15" t="str">
        <f t="shared" si="1"/>
        <v/>
      </c>
      <c r="Z24" s="16" t="str">
        <f t="shared" si="17"/>
        <v/>
      </c>
      <c r="AA24" s="15" t="str">
        <f t="shared" si="3"/>
        <v/>
      </c>
      <c r="AB24" s="16" t="str">
        <f>IFERROR(IF(AND(Q23="Impacto",Q24="Impacto"),(AB23-(+AB23*T24)),IF(AND(Q23="Probabilidad",Q24="Impacto"),(AB22-(+AB22*T24)),IF(Q24="Probabilidad",AB23,""))),"")</f>
        <v/>
      </c>
      <c r="AC24" s="17" t="str">
        <f t="shared" si="18"/>
        <v/>
      </c>
      <c r="AD24" s="18"/>
      <c r="AE24" s="19"/>
      <c r="AF24" s="21"/>
      <c r="AG24" s="24"/>
      <c r="AH24" s="26"/>
      <c r="AI24" s="19"/>
      <c r="AJ24" s="2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row>
    <row r="25" spans="1:68" ht="151.5" customHeight="1" x14ac:dyDescent="0.3">
      <c r="A25" s="81"/>
      <c r="B25" s="84"/>
      <c r="C25" s="84"/>
      <c r="D25" s="84"/>
      <c r="E25" s="87"/>
      <c r="F25" s="84"/>
      <c r="G25" s="90"/>
      <c r="H25" s="93"/>
      <c r="I25" s="78"/>
      <c r="J25" s="96"/>
      <c r="K25" s="78">
        <f t="shared" ca="1" si="15"/>
        <v>0</v>
      </c>
      <c r="L25" s="93"/>
      <c r="M25" s="78"/>
      <c r="N25" s="75"/>
      <c r="O25" s="9">
        <v>4</v>
      </c>
      <c r="P25" s="10"/>
      <c r="Q25" s="11" t="str">
        <f t="shared" ref="Q25:Q27" si="19">IF(OR(R25="Preventivo",R25="Detectivo"),"Probabilidad",IF(R25="Correctivo","Impacto",""))</f>
        <v/>
      </c>
      <c r="R25" s="12"/>
      <c r="S25" s="12"/>
      <c r="T25" s="13" t="str">
        <f t="shared" si="16"/>
        <v/>
      </c>
      <c r="U25" s="12"/>
      <c r="V25" s="12"/>
      <c r="W25" s="12"/>
      <c r="X25" s="14" t="str">
        <f t="shared" ref="X25:X27" si="20">IFERROR(IF(AND(Q24="Probabilidad",Q25="Probabilidad"),(Z24-(+Z24*T25)),IF(AND(Q24="Impacto",Q25="Probabilidad"),(Z23-(+Z23*T25)),IF(Q25="Impacto",Z24,""))),"")</f>
        <v/>
      </c>
      <c r="Y25" s="15" t="str">
        <f t="shared" si="1"/>
        <v/>
      </c>
      <c r="Z25" s="16" t="str">
        <f t="shared" si="17"/>
        <v/>
      </c>
      <c r="AA25" s="15" t="str">
        <f t="shared" si="3"/>
        <v/>
      </c>
      <c r="AB25" s="16" t="str">
        <f t="shared" ref="AB25:AB27" si="21">IFERROR(IF(AND(Q24="Impacto",Q25="Impacto"),(AB24-(+AB24*T25)),IF(AND(Q24="Probabilidad",Q25="Impacto"),(AB23-(+AB23*T25)),IF(Q25="Probabilidad",AB24,""))),"")</f>
        <v/>
      </c>
      <c r="AC25" s="17"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18"/>
      <c r="AE25" s="19"/>
      <c r="AF25" s="21"/>
      <c r="AG25" s="24"/>
      <c r="AH25" s="26"/>
      <c r="AI25" s="19"/>
      <c r="AJ25" s="2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row>
    <row r="26" spans="1:68" ht="151.5" customHeight="1" x14ac:dyDescent="0.3">
      <c r="A26" s="81"/>
      <c r="B26" s="84"/>
      <c r="C26" s="84"/>
      <c r="D26" s="84"/>
      <c r="E26" s="87"/>
      <c r="F26" s="84"/>
      <c r="G26" s="90"/>
      <c r="H26" s="93"/>
      <c r="I26" s="78"/>
      <c r="J26" s="96"/>
      <c r="K26" s="78">
        <f t="shared" ca="1" si="15"/>
        <v>0</v>
      </c>
      <c r="L26" s="93"/>
      <c r="M26" s="78"/>
      <c r="N26" s="75"/>
      <c r="O26" s="9">
        <v>5</v>
      </c>
      <c r="P26" s="26"/>
      <c r="Q26" s="11" t="str">
        <f t="shared" si="19"/>
        <v/>
      </c>
      <c r="R26" s="12"/>
      <c r="S26" s="12"/>
      <c r="T26" s="13" t="str">
        <f t="shared" si="16"/>
        <v/>
      </c>
      <c r="U26" s="12"/>
      <c r="V26" s="12"/>
      <c r="W26" s="12"/>
      <c r="X26" s="14" t="str">
        <f t="shared" si="20"/>
        <v/>
      </c>
      <c r="Y26" s="15" t="str">
        <f t="shared" si="1"/>
        <v/>
      </c>
      <c r="Z26" s="16" t="str">
        <f t="shared" si="17"/>
        <v/>
      </c>
      <c r="AA26" s="15" t="str">
        <f t="shared" si="3"/>
        <v/>
      </c>
      <c r="AB26" s="16" t="str">
        <f t="shared" si="21"/>
        <v/>
      </c>
      <c r="AC26" s="17" t="str">
        <f t="shared" ref="AC26:AC27" si="22">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18"/>
      <c r="AE26" s="19"/>
      <c r="AF26" s="21"/>
      <c r="AG26" s="24"/>
      <c r="AH26" s="24"/>
      <c r="AI26" s="19"/>
      <c r="AJ26" s="2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row>
    <row r="27" spans="1:68" ht="151.5" customHeight="1" x14ac:dyDescent="0.3">
      <c r="A27" s="82"/>
      <c r="B27" s="85"/>
      <c r="C27" s="85"/>
      <c r="D27" s="85"/>
      <c r="E27" s="88"/>
      <c r="F27" s="85"/>
      <c r="G27" s="91"/>
      <c r="H27" s="94"/>
      <c r="I27" s="79"/>
      <c r="J27" s="97"/>
      <c r="K27" s="79">
        <f t="shared" ca="1" si="15"/>
        <v>0</v>
      </c>
      <c r="L27" s="94"/>
      <c r="M27" s="79"/>
      <c r="N27" s="76"/>
      <c r="O27" s="9">
        <v>6</v>
      </c>
      <c r="P27" s="10"/>
      <c r="Q27" s="11" t="str">
        <f t="shared" si="19"/>
        <v/>
      </c>
      <c r="R27" s="12"/>
      <c r="S27" s="12"/>
      <c r="T27" s="13" t="str">
        <f t="shared" si="16"/>
        <v/>
      </c>
      <c r="U27" s="12"/>
      <c r="V27" s="12"/>
      <c r="W27" s="12"/>
      <c r="X27" s="14" t="str">
        <f t="shared" si="20"/>
        <v/>
      </c>
      <c r="Y27" s="15" t="str">
        <f t="shared" si="1"/>
        <v/>
      </c>
      <c r="Z27" s="16" t="str">
        <f t="shared" si="17"/>
        <v/>
      </c>
      <c r="AA27" s="15" t="str">
        <f t="shared" si="3"/>
        <v/>
      </c>
      <c r="AB27" s="16" t="str">
        <f t="shared" si="21"/>
        <v/>
      </c>
      <c r="AC27" s="17" t="str">
        <f t="shared" si="22"/>
        <v/>
      </c>
      <c r="AD27" s="18"/>
      <c r="AE27" s="19"/>
      <c r="AF27" s="21"/>
      <c r="AG27" s="24"/>
      <c r="AH27" s="24"/>
      <c r="AI27" s="19"/>
      <c r="AJ27" s="2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row>
    <row r="28" spans="1:68" ht="151.5" customHeight="1" x14ac:dyDescent="0.3">
      <c r="A28" s="80">
        <v>4</v>
      </c>
      <c r="B28" s="83"/>
      <c r="C28" s="83"/>
      <c r="D28" s="83"/>
      <c r="E28" s="86"/>
      <c r="F28" s="83"/>
      <c r="G28" s="89"/>
      <c r="H28" s="92" t="str">
        <f>IF(G28&lt;=0,"",IF(G28&lt;=2,"Muy Baja",IF(G28&lt;=24,"Baja",IF(G28&lt;=500,"Media",IF(G28&lt;=5000,"Alta","Muy Alta")))))</f>
        <v/>
      </c>
      <c r="I28" s="77" t="str">
        <f>IF(H28="","",IF(H28="Muy Baja",0.2,IF(H28="Baja",0.4,IF(H28="Media",0.6,IF(H28="Alta",0.8,IF(H28="Muy Alta",1,))))))</f>
        <v/>
      </c>
      <c r="J28" s="95"/>
      <c r="K28" s="77">
        <f>IF(NOT(ISERROR(MATCH(J28,'[3]Tabla Impacto'!$B$221:$B$223,0))),'[3]Tabla Impacto'!$F$223&amp;"Por favor no seleccionar los criterios de impacto(Afectación Económica o presupuestal y Pérdida Reputacional)",J28)</f>
        <v>0</v>
      </c>
      <c r="L28" s="92" t="str">
        <f>IF(OR(K28='[3]Tabla Impacto'!$C$11,K28='[3]Tabla Impacto'!$D$11),"Leve",IF(OR(K28='[3]Tabla Impacto'!$C$12,K28='[3]Tabla Impacto'!$D$12),"Menor",IF(OR(K28='[3]Tabla Impacto'!$C$13,K28='[3]Tabla Impacto'!$D$13),"Moderado",IF(OR(K28='[3]Tabla Impacto'!$C$14,K28='[3]Tabla Impacto'!$D$14),"Mayor",IF(OR(K28='[3]Tabla Impacto'!$C$15,K28='[3]Tabla Impacto'!$D$15),"Catastrófico","")))))</f>
        <v/>
      </c>
      <c r="M28" s="77" t="str">
        <f>IF(L28="","",IF(L28="Leve",0.2,IF(L28="Menor",0.4,IF(L28="Moderado",0.6,IF(L28="Mayor",0.8,IF(L28="Catastrófico",1,))))))</f>
        <v/>
      </c>
      <c r="N28" s="74" t="str">
        <f>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
      </c>
      <c r="O28" s="9">
        <v>1</v>
      </c>
      <c r="P28" s="10"/>
      <c r="Q28" s="11" t="str">
        <f>IF(OR(R28="Preventivo",R28="Detectivo"),"Probabilidad",IF(R28="Correctivo","Impacto",""))</f>
        <v/>
      </c>
      <c r="R28" s="12"/>
      <c r="S28" s="12"/>
      <c r="T28" s="13" t="str">
        <f>IF(AND(R28="Preventivo",S28="Automático"),"50%",IF(AND(R28="Preventivo",S28="Manual"),"40%",IF(AND(R28="Detectivo",S28="Automático"),"40%",IF(AND(R28="Detectivo",S28="Manual"),"30%",IF(AND(R28="Correctivo",S28="Automático"),"35%",IF(AND(R28="Correctivo",S28="Manual"),"25%",""))))))</f>
        <v/>
      </c>
      <c r="U28" s="12"/>
      <c r="V28" s="12"/>
      <c r="W28" s="12"/>
      <c r="X28" s="14" t="str">
        <f>IFERROR(IF(Q28="Probabilidad",(I28-(+I28*T28)),IF(Q28="Impacto",I28,"")),"")</f>
        <v/>
      </c>
      <c r="Y28" s="15" t="str">
        <f>IFERROR(IF(X28="","",IF(X28&lt;=0.2,"Muy Baja",IF(X28&lt;=0.4,"Baja",IF(X28&lt;=0.6,"Media",IF(X28&lt;=0.8,"Alta","Muy Alta"))))),"")</f>
        <v/>
      </c>
      <c r="Z28" s="16" t="str">
        <f>+X28</f>
        <v/>
      </c>
      <c r="AA28" s="15" t="str">
        <f>IFERROR(IF(AB28="","",IF(AB28&lt;=0.2,"Leve",IF(AB28&lt;=0.4,"Menor",IF(AB28&lt;=0.6,"Moderado",IF(AB28&lt;=0.8,"Mayor","Catastrófico"))))),"")</f>
        <v/>
      </c>
      <c r="AB28" s="16" t="str">
        <f>IFERROR(IF(Q28="Impacto",(M28-(+M28*T28)),IF(Q28="Probabilidad",M28,"")),"")</f>
        <v/>
      </c>
      <c r="AC28" s="17" t="str">
        <f>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
      </c>
      <c r="AD28" s="18"/>
      <c r="AE28" s="19"/>
      <c r="AF28" s="21"/>
      <c r="AG28" s="24"/>
      <c r="AH28" s="24"/>
      <c r="AI28" s="19"/>
      <c r="AJ28" s="2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row>
    <row r="29" spans="1:68" ht="151.5" customHeight="1" x14ac:dyDescent="0.3">
      <c r="A29" s="81"/>
      <c r="B29" s="84"/>
      <c r="C29" s="84"/>
      <c r="D29" s="84"/>
      <c r="E29" s="87"/>
      <c r="F29" s="84"/>
      <c r="G29" s="90"/>
      <c r="H29" s="93"/>
      <c r="I29" s="78"/>
      <c r="J29" s="96"/>
      <c r="K29" s="78">
        <f t="shared" ref="K29:K33" ca="1" si="23">IF(NOT(ISERROR(MATCH(J29,_xlfn.ANCHORARRAY(E40),0))),I42&amp;"Por favor no seleccionar los criterios de impacto",J29)</f>
        <v>0</v>
      </c>
      <c r="L29" s="93"/>
      <c r="M29" s="78"/>
      <c r="N29" s="75"/>
      <c r="O29" s="9">
        <v>2</v>
      </c>
      <c r="P29" s="10"/>
      <c r="Q29" s="11" t="str">
        <f>IF(OR(R29="Preventivo",R29="Detectivo"),"Probabilidad",IF(R29="Correctivo","Impacto",""))</f>
        <v/>
      </c>
      <c r="R29" s="12"/>
      <c r="S29" s="12"/>
      <c r="T29" s="13" t="str">
        <f t="shared" ref="T29:T33" si="24">IF(AND(R29="Preventivo",S29="Automático"),"50%",IF(AND(R29="Preventivo",S29="Manual"),"40%",IF(AND(R29="Detectivo",S29="Automático"),"40%",IF(AND(R29="Detectivo",S29="Manual"),"30%",IF(AND(R29="Correctivo",S29="Automático"),"35%",IF(AND(R29="Correctivo",S29="Manual"),"25%",""))))))</f>
        <v/>
      </c>
      <c r="U29" s="12"/>
      <c r="V29" s="12"/>
      <c r="W29" s="12"/>
      <c r="X29" s="14" t="str">
        <f>IFERROR(IF(AND(Q28="Probabilidad",Q29="Probabilidad"),(Z28-(+Z28*T29)),IF(Q29="Probabilidad",(I28-(+I28*T29)),IF(Q29="Impacto",Z28,""))),"")</f>
        <v/>
      </c>
      <c r="Y29" s="15" t="str">
        <f t="shared" si="1"/>
        <v/>
      </c>
      <c r="Z29" s="16" t="str">
        <f t="shared" ref="Z29:Z33" si="25">+X29</f>
        <v/>
      </c>
      <c r="AA29" s="15" t="str">
        <f t="shared" si="3"/>
        <v/>
      </c>
      <c r="AB29" s="16" t="str">
        <f>IFERROR(IF(AND(Q28="Impacto",Q29="Impacto"),(AB22-(+AB22*T29)),IF(Q29="Impacto",($M$28-(+$M$28*T29)),IF(Q29="Probabilidad",AB22,""))),"")</f>
        <v/>
      </c>
      <c r="AC29" s="17" t="str">
        <f t="shared" ref="AC29:AC30" si="26">IFERROR(IF(OR(AND(Y29="Muy Baja",AA29="Leve"),AND(Y29="Muy Baja",AA29="Menor"),AND(Y29="Baja",AA29="Leve")),"Bajo",IF(OR(AND(Y29="Muy baja",AA29="Moderado"),AND(Y29="Baja",AA29="Menor"),AND(Y29="Baja",AA29="Moderado"),AND(Y29="Media",AA29="Leve"),AND(Y29="Media",AA29="Menor"),AND(Y29="Media",AA29="Moderado"),AND(Y29="Alta",AA29="Leve"),AND(Y29="Alta",AA29="Menor")),"Moderado",IF(OR(AND(Y29="Muy Baja",AA29="Mayor"),AND(Y29="Baja",AA29="Mayor"),AND(Y29="Media",AA29="Mayor"),AND(Y29="Alta",AA29="Moderado"),AND(Y29="Alta",AA29="Mayor"),AND(Y29="Muy Alta",AA29="Leve"),AND(Y29="Muy Alta",AA29="Menor"),AND(Y29="Muy Alta",AA29="Moderado"),AND(Y29="Muy Alta",AA29="Mayor")),"Alto",IF(OR(AND(Y29="Muy Baja",AA29="Catastrófico"),AND(Y29="Baja",AA29="Catastrófico"),AND(Y29="Media",AA29="Catastrófico"),AND(Y29="Alta",AA29="Catastrófico"),AND(Y29="Muy Alta",AA29="Catastrófico")),"Extremo","")))),"")</f>
        <v/>
      </c>
      <c r="AD29" s="18"/>
      <c r="AE29" s="19"/>
      <c r="AF29" s="21"/>
      <c r="AG29" s="24"/>
      <c r="AH29" s="24"/>
      <c r="AI29" s="19"/>
      <c r="AJ29" s="2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row>
    <row r="30" spans="1:68" ht="151.5" customHeight="1" x14ac:dyDescent="0.3">
      <c r="A30" s="81"/>
      <c r="B30" s="84"/>
      <c r="C30" s="84"/>
      <c r="D30" s="84"/>
      <c r="E30" s="87"/>
      <c r="F30" s="84"/>
      <c r="G30" s="90"/>
      <c r="H30" s="93"/>
      <c r="I30" s="78"/>
      <c r="J30" s="96"/>
      <c r="K30" s="78">
        <f t="shared" ca="1" si="23"/>
        <v>0</v>
      </c>
      <c r="L30" s="93"/>
      <c r="M30" s="78"/>
      <c r="N30" s="75"/>
      <c r="O30" s="9">
        <v>3</v>
      </c>
      <c r="P30" s="25"/>
      <c r="Q30" s="11" t="str">
        <f>IF(OR(R30="Preventivo",R30="Detectivo"),"Probabilidad",IF(R30="Correctivo","Impacto",""))</f>
        <v/>
      </c>
      <c r="R30" s="12"/>
      <c r="S30" s="12"/>
      <c r="T30" s="13" t="str">
        <f t="shared" si="24"/>
        <v/>
      </c>
      <c r="U30" s="12"/>
      <c r="V30" s="12"/>
      <c r="W30" s="12"/>
      <c r="X30" s="14" t="str">
        <f>IFERROR(IF(AND(Q29="Probabilidad",Q30="Probabilidad"),(Z29-(+Z29*T30)),IF(AND(Q29="Impacto",Q30="Probabilidad"),(Z28-(+Z28*T30)),IF(Q30="Impacto",Z29,""))),"")</f>
        <v/>
      </c>
      <c r="Y30" s="15" t="str">
        <f t="shared" si="1"/>
        <v/>
      </c>
      <c r="Z30" s="16" t="str">
        <f t="shared" si="25"/>
        <v/>
      </c>
      <c r="AA30" s="15" t="str">
        <f t="shared" si="3"/>
        <v/>
      </c>
      <c r="AB30" s="16" t="str">
        <f>IFERROR(IF(AND(Q29="Impacto",Q30="Impacto"),(AB29-(+AB29*T30)),IF(AND(Q29="Probabilidad",Q30="Impacto"),(AB28-(+AB28*T30)),IF(Q30="Probabilidad",AB29,""))),"")</f>
        <v/>
      </c>
      <c r="AC30" s="17" t="str">
        <f t="shared" si="26"/>
        <v/>
      </c>
      <c r="AD30" s="18"/>
      <c r="AE30" s="19"/>
      <c r="AF30" s="21"/>
      <c r="AG30" s="24"/>
      <c r="AH30" s="24"/>
      <c r="AI30" s="19"/>
      <c r="AJ30" s="2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row>
    <row r="31" spans="1:68" ht="151.5" customHeight="1" x14ac:dyDescent="0.3">
      <c r="A31" s="81"/>
      <c r="B31" s="84"/>
      <c r="C31" s="84"/>
      <c r="D31" s="84"/>
      <c r="E31" s="87"/>
      <c r="F31" s="84"/>
      <c r="G31" s="90"/>
      <c r="H31" s="93"/>
      <c r="I31" s="78"/>
      <c r="J31" s="96"/>
      <c r="K31" s="78">
        <f t="shared" ca="1" si="23"/>
        <v>0</v>
      </c>
      <c r="L31" s="93"/>
      <c r="M31" s="78"/>
      <c r="N31" s="75"/>
      <c r="O31" s="9">
        <v>4</v>
      </c>
      <c r="P31" s="10"/>
      <c r="Q31" s="11" t="str">
        <f t="shared" ref="Q31:Q33" si="27">IF(OR(R31="Preventivo",R31="Detectivo"),"Probabilidad",IF(R31="Correctivo","Impacto",""))</f>
        <v/>
      </c>
      <c r="R31" s="12"/>
      <c r="S31" s="12"/>
      <c r="T31" s="13" t="str">
        <f t="shared" si="24"/>
        <v/>
      </c>
      <c r="U31" s="12"/>
      <c r="V31" s="12"/>
      <c r="W31" s="12"/>
      <c r="X31" s="14" t="str">
        <f t="shared" ref="X31:X33" si="28">IFERROR(IF(AND(Q30="Probabilidad",Q31="Probabilidad"),(Z30-(+Z30*T31)),IF(AND(Q30="Impacto",Q31="Probabilidad"),(Z29-(+Z29*T31)),IF(Q31="Impacto",Z30,""))),"")</f>
        <v/>
      </c>
      <c r="Y31" s="15" t="str">
        <f t="shared" si="1"/>
        <v/>
      </c>
      <c r="Z31" s="16" t="str">
        <f t="shared" si="25"/>
        <v/>
      </c>
      <c r="AA31" s="15" t="str">
        <f t="shared" si="3"/>
        <v/>
      </c>
      <c r="AB31" s="16" t="str">
        <f t="shared" ref="AB31:AB33" si="29">IFERROR(IF(AND(Q30="Impacto",Q31="Impacto"),(AB30-(+AB30*T31)),IF(AND(Q30="Probabilidad",Q31="Impacto"),(AB29-(+AB29*T31)),IF(Q31="Probabilidad",AB30,""))),"")</f>
        <v/>
      </c>
      <c r="AC31" s="17" t="str">
        <f>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18"/>
      <c r="AE31" s="19"/>
      <c r="AF31" s="21"/>
      <c r="AG31" s="24"/>
      <c r="AH31" s="24"/>
      <c r="AI31" s="19"/>
      <c r="AJ31" s="2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row>
    <row r="32" spans="1:68" ht="151.5" customHeight="1" x14ac:dyDescent="0.3">
      <c r="A32" s="81"/>
      <c r="B32" s="84"/>
      <c r="C32" s="84"/>
      <c r="D32" s="84"/>
      <c r="E32" s="87"/>
      <c r="F32" s="84"/>
      <c r="G32" s="90"/>
      <c r="H32" s="93"/>
      <c r="I32" s="78"/>
      <c r="J32" s="96"/>
      <c r="K32" s="78">
        <f t="shared" ca="1" si="23"/>
        <v>0</v>
      </c>
      <c r="L32" s="93"/>
      <c r="M32" s="78"/>
      <c r="N32" s="75"/>
      <c r="O32" s="9">
        <v>5</v>
      </c>
      <c r="P32" s="10"/>
      <c r="Q32" s="11" t="str">
        <f t="shared" si="27"/>
        <v/>
      </c>
      <c r="R32" s="12"/>
      <c r="S32" s="12"/>
      <c r="T32" s="13" t="str">
        <f t="shared" si="24"/>
        <v/>
      </c>
      <c r="U32" s="12"/>
      <c r="V32" s="12"/>
      <c r="W32" s="12"/>
      <c r="X32" s="27" t="str">
        <f t="shared" si="28"/>
        <v/>
      </c>
      <c r="Y32" s="15" t="str">
        <f>IFERROR(IF(X32="","",IF(X32&lt;=0.2,"Muy Baja",IF(X32&lt;=0.4,"Baja",IF(X32&lt;=0.6,"Media",IF(X32&lt;=0.8,"Alta","Muy Alta"))))),"")</f>
        <v/>
      </c>
      <c r="Z32" s="16" t="str">
        <f t="shared" si="25"/>
        <v/>
      </c>
      <c r="AA32" s="15" t="str">
        <f t="shared" si="3"/>
        <v/>
      </c>
      <c r="AB32" s="16" t="str">
        <f t="shared" si="29"/>
        <v/>
      </c>
      <c r="AC32" s="17" t="str">
        <f t="shared" ref="AC32:AC33" si="30">IFERROR(IF(OR(AND(Y32="Muy Baja",AA32="Leve"),AND(Y32="Muy Baja",AA32="Menor"),AND(Y32="Baja",AA32="Leve")),"Bajo",IF(OR(AND(Y32="Muy baja",AA32="Moderado"),AND(Y32="Baja",AA32="Menor"),AND(Y32="Baja",AA32="Moderado"),AND(Y32="Media",AA32="Leve"),AND(Y32="Media",AA32="Menor"),AND(Y32="Media",AA32="Moderado"),AND(Y32="Alta",AA32="Leve"),AND(Y32="Alta",AA32="Menor")),"Moderado",IF(OR(AND(Y32="Muy Baja",AA32="Mayor"),AND(Y32="Baja",AA32="Mayor"),AND(Y32="Media",AA32="Mayor"),AND(Y32="Alta",AA32="Moderado"),AND(Y32="Alta",AA32="Mayor"),AND(Y32="Muy Alta",AA32="Leve"),AND(Y32="Muy Alta",AA32="Menor"),AND(Y32="Muy Alta",AA32="Moderado"),AND(Y32="Muy Alta",AA32="Mayor")),"Alto",IF(OR(AND(Y32="Muy Baja",AA32="Catastrófico"),AND(Y32="Baja",AA32="Catastrófico"),AND(Y32="Media",AA32="Catastrófico"),AND(Y32="Alta",AA32="Catastrófico"),AND(Y32="Muy Alta",AA32="Catastrófico")),"Extremo","")))),"")</f>
        <v/>
      </c>
      <c r="AD32" s="18"/>
      <c r="AE32" s="19"/>
      <c r="AF32" s="21"/>
      <c r="AG32" s="24"/>
      <c r="AH32" s="24"/>
      <c r="AI32" s="19"/>
      <c r="AJ32" s="2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row>
    <row r="33" spans="1:68" ht="151.5" customHeight="1" x14ac:dyDescent="0.3">
      <c r="A33" s="82"/>
      <c r="B33" s="85"/>
      <c r="C33" s="85"/>
      <c r="D33" s="85"/>
      <c r="E33" s="88"/>
      <c r="F33" s="85"/>
      <c r="G33" s="91"/>
      <c r="H33" s="94"/>
      <c r="I33" s="79"/>
      <c r="J33" s="97"/>
      <c r="K33" s="79">
        <f t="shared" ca="1" si="23"/>
        <v>0</v>
      </c>
      <c r="L33" s="94"/>
      <c r="M33" s="79"/>
      <c r="N33" s="76"/>
      <c r="O33" s="9">
        <v>6</v>
      </c>
      <c r="P33" s="10"/>
      <c r="Q33" s="11" t="str">
        <f t="shared" si="27"/>
        <v/>
      </c>
      <c r="R33" s="12"/>
      <c r="S33" s="12"/>
      <c r="T33" s="13" t="str">
        <f t="shared" si="24"/>
        <v/>
      </c>
      <c r="U33" s="12"/>
      <c r="V33" s="12"/>
      <c r="W33" s="12"/>
      <c r="X33" s="14" t="str">
        <f t="shared" si="28"/>
        <v/>
      </c>
      <c r="Y33" s="15" t="str">
        <f t="shared" si="1"/>
        <v/>
      </c>
      <c r="Z33" s="16" t="str">
        <f t="shared" si="25"/>
        <v/>
      </c>
      <c r="AA33" s="15" t="str">
        <f t="shared" si="3"/>
        <v/>
      </c>
      <c r="AB33" s="16" t="str">
        <f t="shared" si="29"/>
        <v/>
      </c>
      <c r="AC33" s="17" t="str">
        <f t="shared" si="30"/>
        <v/>
      </c>
      <c r="AD33" s="18"/>
      <c r="AE33" s="19"/>
      <c r="AF33" s="21"/>
      <c r="AG33" s="24"/>
      <c r="AH33" s="24"/>
      <c r="AI33" s="19"/>
      <c r="AJ33" s="2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row>
    <row r="34" spans="1:68" ht="151.5" customHeight="1" x14ac:dyDescent="0.3">
      <c r="A34" s="80">
        <v>5</v>
      </c>
      <c r="B34" s="83"/>
      <c r="C34" s="83"/>
      <c r="D34" s="83"/>
      <c r="E34" s="86"/>
      <c r="F34" s="83"/>
      <c r="G34" s="89"/>
      <c r="H34" s="92" t="str">
        <f>IF(G34&lt;=0,"",IF(G34&lt;=2,"Muy Baja",IF(G34&lt;=24,"Baja",IF(G34&lt;=500,"Media",IF(G34&lt;=5000,"Alta","Muy Alta")))))</f>
        <v/>
      </c>
      <c r="I34" s="77" t="str">
        <f>IF(H34="","",IF(H34="Muy Baja",0.2,IF(H34="Baja",0.4,IF(H34="Media",0.6,IF(H34="Alta",0.8,IF(H34="Muy Alta",1,))))))</f>
        <v/>
      </c>
      <c r="J34" s="95"/>
      <c r="K34" s="77">
        <f>IF(NOT(ISERROR(MATCH(J34,'[3]Tabla Impacto'!$B$221:$B$223,0))),'[3]Tabla Impacto'!$F$223&amp;"Por favor no seleccionar los criterios de impacto(Afectación Económica o presupuestal y Pérdida Reputacional)",J34)</f>
        <v>0</v>
      </c>
      <c r="L34" s="92" t="str">
        <f>IF(OR(K34='[3]Tabla Impacto'!$C$11,K34='[3]Tabla Impacto'!$D$11),"Leve",IF(OR(K34='[3]Tabla Impacto'!$C$12,K34='[3]Tabla Impacto'!$D$12),"Menor",IF(OR(K34='[3]Tabla Impacto'!$C$13,K34='[3]Tabla Impacto'!$D$13),"Moderado",IF(OR(K34='[3]Tabla Impacto'!$C$14,K34='[3]Tabla Impacto'!$D$14),"Mayor",IF(OR(K34='[3]Tabla Impacto'!$C$15,K34='[3]Tabla Impacto'!$D$15),"Catastrófico","")))))</f>
        <v/>
      </c>
      <c r="M34" s="77" t="str">
        <f>IF(L34="","",IF(L34="Leve",0.2,IF(L34="Menor",0.4,IF(L34="Moderado",0.6,IF(L34="Mayor",0.8,IF(L34="Catastrófico",1,))))))</f>
        <v/>
      </c>
      <c r="N34" s="74" t="str">
        <f>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9">
        <v>1</v>
      </c>
      <c r="P34" s="10"/>
      <c r="Q34" s="11" t="str">
        <f>IF(OR(R34="Preventivo",R34="Detectivo"),"Probabilidad",IF(R34="Correctivo","Impacto",""))</f>
        <v/>
      </c>
      <c r="R34" s="12"/>
      <c r="S34" s="12"/>
      <c r="T34" s="13" t="str">
        <f>IF(AND(R34="Preventivo",S34="Automático"),"50%",IF(AND(R34="Preventivo",S34="Manual"),"40%",IF(AND(R34="Detectivo",S34="Automático"),"40%",IF(AND(R34="Detectivo",S34="Manual"),"30%",IF(AND(R34="Correctivo",S34="Automático"),"35%",IF(AND(R34="Correctivo",S34="Manual"),"25%",""))))))</f>
        <v/>
      </c>
      <c r="U34" s="12"/>
      <c r="V34" s="12"/>
      <c r="W34" s="12"/>
      <c r="X34" s="14" t="str">
        <f>IFERROR(IF(Q34="Probabilidad",(I34-(+I34*T34)),IF(Q34="Impacto",I34,"")),"")</f>
        <v/>
      </c>
      <c r="Y34" s="15" t="str">
        <f>IFERROR(IF(X34="","",IF(X34&lt;=0.2,"Muy Baja",IF(X34&lt;=0.4,"Baja",IF(X34&lt;=0.6,"Media",IF(X34&lt;=0.8,"Alta","Muy Alta"))))),"")</f>
        <v/>
      </c>
      <c r="Z34" s="16" t="str">
        <f>+X34</f>
        <v/>
      </c>
      <c r="AA34" s="15" t="str">
        <f>IFERROR(IF(AB34="","",IF(AB34&lt;=0.2,"Leve",IF(AB34&lt;=0.4,"Menor",IF(AB34&lt;=0.6,"Moderado",IF(AB34&lt;=0.8,"Mayor","Catastrófico"))))),"")</f>
        <v/>
      </c>
      <c r="AB34" s="16" t="str">
        <f>IFERROR(IF(Q34="Impacto",(M34-(+M34*T34)),IF(Q34="Probabilidad",M34,"")),"")</f>
        <v/>
      </c>
      <c r="AC34" s="17" t="str">
        <f>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
      </c>
      <c r="AD34" s="18"/>
      <c r="AE34" s="19"/>
      <c r="AF34" s="21"/>
      <c r="AG34" s="24"/>
      <c r="AH34" s="24"/>
      <c r="AI34" s="19"/>
      <c r="AJ34" s="2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row>
    <row r="35" spans="1:68" ht="151.5" customHeight="1" x14ac:dyDescent="0.3">
      <c r="A35" s="81"/>
      <c r="B35" s="84"/>
      <c r="C35" s="84"/>
      <c r="D35" s="84"/>
      <c r="E35" s="87"/>
      <c r="F35" s="84"/>
      <c r="G35" s="90"/>
      <c r="H35" s="93"/>
      <c r="I35" s="78"/>
      <c r="J35" s="96"/>
      <c r="K35" s="78">
        <f t="shared" ref="K35:K39" ca="1" si="31">IF(NOT(ISERROR(MATCH(J35,_xlfn.ANCHORARRAY(E46),0))),I48&amp;"Por favor no seleccionar los criterios de impacto",J35)</f>
        <v>0</v>
      </c>
      <c r="L35" s="93"/>
      <c r="M35" s="78"/>
      <c r="N35" s="75"/>
      <c r="O35" s="9">
        <v>2</v>
      </c>
      <c r="P35" s="10"/>
      <c r="Q35" s="11" t="str">
        <f>IF(OR(R35="Preventivo",R35="Detectivo"),"Probabilidad",IF(R35="Correctivo","Impacto",""))</f>
        <v/>
      </c>
      <c r="R35" s="12"/>
      <c r="S35" s="12"/>
      <c r="T35" s="13" t="str">
        <f t="shared" ref="T35:T39" si="32">IF(AND(R35="Preventivo",S35="Automático"),"50%",IF(AND(R35="Preventivo",S35="Manual"),"40%",IF(AND(R35="Detectivo",S35="Automático"),"40%",IF(AND(R35="Detectivo",S35="Manual"),"30%",IF(AND(R35="Correctivo",S35="Automático"),"35%",IF(AND(R35="Correctivo",S35="Manual"),"25%",""))))))</f>
        <v/>
      </c>
      <c r="U35" s="12"/>
      <c r="V35" s="12"/>
      <c r="W35" s="12"/>
      <c r="X35" s="14" t="str">
        <f>IFERROR(IF(AND(Q34="Probabilidad",Q35="Probabilidad"),(Z34-(+Z34*T35)),IF(Q35="Probabilidad",(I34-(+I34*T35)),IF(Q35="Impacto",Z34,""))),"")</f>
        <v/>
      </c>
      <c r="Y35" s="15" t="str">
        <f t="shared" si="1"/>
        <v/>
      </c>
      <c r="Z35" s="16" t="str">
        <f t="shared" ref="Z35:Z39" si="33">+X35</f>
        <v/>
      </c>
      <c r="AA35" s="15" t="str">
        <f t="shared" si="3"/>
        <v/>
      </c>
      <c r="AB35" s="16" t="str">
        <f>IFERROR(IF(AND(Q34="Impacto",Q35="Impacto"),(AB28-(+AB28*T35)),IF(Q35="Impacto",($M$34-(+$M$34*T35)),IF(Q35="Probabilidad",AB28,""))),"")</f>
        <v/>
      </c>
      <c r="AC35" s="17" t="str">
        <f t="shared" ref="AC35:AC36" si="34">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
      </c>
      <c r="AD35" s="18"/>
      <c r="AE35" s="19"/>
      <c r="AF35" s="21"/>
      <c r="AG35" s="24"/>
      <c r="AH35" s="24"/>
      <c r="AI35" s="19"/>
      <c r="AJ35" s="2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row>
    <row r="36" spans="1:68" ht="151.5" customHeight="1" x14ac:dyDescent="0.3">
      <c r="A36" s="81"/>
      <c r="B36" s="84"/>
      <c r="C36" s="84"/>
      <c r="D36" s="84"/>
      <c r="E36" s="87"/>
      <c r="F36" s="84"/>
      <c r="G36" s="90"/>
      <c r="H36" s="93"/>
      <c r="I36" s="78"/>
      <c r="J36" s="96"/>
      <c r="K36" s="78">
        <f t="shared" ca="1" si="31"/>
        <v>0</v>
      </c>
      <c r="L36" s="93"/>
      <c r="M36" s="78"/>
      <c r="N36" s="75"/>
      <c r="O36" s="9">
        <v>3</v>
      </c>
      <c r="P36" s="25"/>
      <c r="Q36" s="11" t="str">
        <f>IF(OR(R36="Preventivo",R36="Detectivo"),"Probabilidad",IF(R36="Correctivo","Impacto",""))</f>
        <v/>
      </c>
      <c r="R36" s="12"/>
      <c r="S36" s="12"/>
      <c r="T36" s="13" t="str">
        <f t="shared" si="32"/>
        <v/>
      </c>
      <c r="U36" s="12"/>
      <c r="V36" s="12"/>
      <c r="W36" s="12"/>
      <c r="X36" s="14" t="str">
        <f>IFERROR(IF(AND(Q35="Probabilidad",Q36="Probabilidad"),(Z35-(+Z35*T36)),IF(AND(Q35="Impacto",Q36="Probabilidad"),(Z34-(+Z34*T36)),IF(Q36="Impacto",Z35,""))),"")</f>
        <v/>
      </c>
      <c r="Y36" s="15" t="str">
        <f t="shared" si="1"/>
        <v/>
      </c>
      <c r="Z36" s="16" t="str">
        <f t="shared" si="33"/>
        <v/>
      </c>
      <c r="AA36" s="15" t="str">
        <f t="shared" si="3"/>
        <v/>
      </c>
      <c r="AB36" s="16" t="str">
        <f>IFERROR(IF(AND(Q35="Impacto",Q36="Impacto"),(AB35-(+AB35*T36)),IF(AND(Q35="Probabilidad",Q36="Impacto"),(AB34-(+AB34*T36)),IF(Q36="Probabilidad",AB35,""))),"")</f>
        <v/>
      </c>
      <c r="AC36" s="17" t="str">
        <f t="shared" si="34"/>
        <v/>
      </c>
      <c r="AD36" s="18"/>
      <c r="AE36" s="19"/>
      <c r="AF36" s="21"/>
      <c r="AG36" s="24"/>
      <c r="AH36" s="24"/>
      <c r="AI36" s="19"/>
      <c r="AJ36" s="2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row>
    <row r="37" spans="1:68" ht="151.5" customHeight="1" x14ac:dyDescent="0.3">
      <c r="A37" s="81"/>
      <c r="B37" s="84"/>
      <c r="C37" s="84"/>
      <c r="D37" s="84"/>
      <c r="E37" s="87"/>
      <c r="F37" s="84"/>
      <c r="G37" s="90"/>
      <c r="H37" s="93"/>
      <c r="I37" s="78"/>
      <c r="J37" s="96"/>
      <c r="K37" s="78">
        <f t="shared" ca="1" si="31"/>
        <v>0</v>
      </c>
      <c r="L37" s="93"/>
      <c r="M37" s="78"/>
      <c r="N37" s="75"/>
      <c r="O37" s="9">
        <v>4</v>
      </c>
      <c r="P37" s="10"/>
      <c r="Q37" s="11" t="str">
        <f t="shared" ref="Q37:Q39" si="35">IF(OR(R37="Preventivo",R37="Detectivo"),"Probabilidad",IF(R37="Correctivo","Impacto",""))</f>
        <v/>
      </c>
      <c r="R37" s="12"/>
      <c r="S37" s="12"/>
      <c r="T37" s="13" t="str">
        <f t="shared" si="32"/>
        <v/>
      </c>
      <c r="U37" s="12"/>
      <c r="V37" s="12"/>
      <c r="W37" s="12"/>
      <c r="X37" s="14" t="str">
        <f t="shared" ref="X37:X39" si="36">IFERROR(IF(AND(Q36="Probabilidad",Q37="Probabilidad"),(Z36-(+Z36*T37)),IF(AND(Q36="Impacto",Q37="Probabilidad"),(Z35-(+Z35*T37)),IF(Q37="Impacto",Z36,""))),"")</f>
        <v/>
      </c>
      <c r="Y37" s="15" t="str">
        <f t="shared" si="1"/>
        <v/>
      </c>
      <c r="Z37" s="16" t="str">
        <f t="shared" si="33"/>
        <v/>
      </c>
      <c r="AA37" s="15" t="str">
        <f t="shared" si="3"/>
        <v/>
      </c>
      <c r="AB37" s="16" t="str">
        <f t="shared" ref="AB37:AB39" si="37">IFERROR(IF(AND(Q36="Impacto",Q37="Impacto"),(AB36-(+AB36*T37)),IF(AND(Q36="Probabilidad",Q37="Impacto"),(AB35-(+AB35*T37)),IF(Q37="Probabilidad",AB36,""))),"")</f>
        <v/>
      </c>
      <c r="AC37" s="17" t="str">
        <f>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
      </c>
      <c r="AD37" s="18"/>
      <c r="AE37" s="19"/>
      <c r="AF37" s="21"/>
      <c r="AG37" s="24"/>
      <c r="AH37" s="24"/>
      <c r="AI37" s="19"/>
      <c r="AJ37" s="2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row>
    <row r="38" spans="1:68" ht="151.5" customHeight="1" x14ac:dyDescent="0.3">
      <c r="A38" s="81"/>
      <c r="B38" s="84"/>
      <c r="C38" s="84"/>
      <c r="D38" s="84"/>
      <c r="E38" s="87"/>
      <c r="F38" s="84"/>
      <c r="G38" s="90"/>
      <c r="H38" s="93"/>
      <c r="I38" s="78"/>
      <c r="J38" s="96"/>
      <c r="K38" s="78">
        <f t="shared" ca="1" si="31"/>
        <v>0</v>
      </c>
      <c r="L38" s="93"/>
      <c r="M38" s="78"/>
      <c r="N38" s="75"/>
      <c r="O38" s="9">
        <v>5</v>
      </c>
      <c r="P38" s="10"/>
      <c r="Q38" s="11" t="str">
        <f t="shared" si="35"/>
        <v/>
      </c>
      <c r="R38" s="12"/>
      <c r="S38" s="12"/>
      <c r="T38" s="13" t="str">
        <f t="shared" si="32"/>
        <v/>
      </c>
      <c r="U38" s="12"/>
      <c r="V38" s="12"/>
      <c r="W38" s="12"/>
      <c r="X38" s="14" t="str">
        <f t="shared" si="36"/>
        <v/>
      </c>
      <c r="Y38" s="15" t="str">
        <f t="shared" si="1"/>
        <v/>
      </c>
      <c r="Z38" s="16" t="str">
        <f t="shared" si="33"/>
        <v/>
      </c>
      <c r="AA38" s="15" t="str">
        <f t="shared" si="3"/>
        <v/>
      </c>
      <c r="AB38" s="16" t="str">
        <f t="shared" si="37"/>
        <v/>
      </c>
      <c r="AC38" s="17" t="str">
        <f t="shared" ref="AC38:AC39" si="38">IFERROR(IF(OR(AND(Y38="Muy Baja",AA38="Leve"),AND(Y38="Muy Baja",AA38="Menor"),AND(Y38="Baja",AA38="Leve")),"Bajo",IF(OR(AND(Y38="Muy baja",AA38="Moderado"),AND(Y38="Baja",AA38="Menor"),AND(Y38="Baja",AA38="Moderado"),AND(Y38="Media",AA38="Leve"),AND(Y38="Media",AA38="Menor"),AND(Y38="Media",AA38="Moderado"),AND(Y38="Alta",AA38="Leve"),AND(Y38="Alta",AA38="Menor")),"Moderado",IF(OR(AND(Y38="Muy Baja",AA38="Mayor"),AND(Y38="Baja",AA38="Mayor"),AND(Y38="Media",AA38="Mayor"),AND(Y38="Alta",AA38="Moderado"),AND(Y38="Alta",AA38="Mayor"),AND(Y38="Muy Alta",AA38="Leve"),AND(Y38="Muy Alta",AA38="Menor"),AND(Y38="Muy Alta",AA38="Moderado"),AND(Y38="Muy Alta",AA38="Mayor")),"Alto",IF(OR(AND(Y38="Muy Baja",AA38="Catastrófico"),AND(Y38="Baja",AA38="Catastrófico"),AND(Y38="Media",AA38="Catastrófico"),AND(Y38="Alta",AA38="Catastrófico"),AND(Y38="Muy Alta",AA38="Catastrófico")),"Extremo","")))),"")</f>
        <v/>
      </c>
      <c r="AD38" s="18"/>
      <c r="AE38" s="19"/>
      <c r="AF38" s="21"/>
      <c r="AG38" s="24"/>
      <c r="AH38" s="24"/>
      <c r="AI38" s="19"/>
      <c r="AJ38" s="2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row>
    <row r="39" spans="1:68" ht="151.5" customHeight="1" x14ac:dyDescent="0.3">
      <c r="A39" s="82"/>
      <c r="B39" s="85"/>
      <c r="C39" s="85"/>
      <c r="D39" s="85"/>
      <c r="E39" s="88"/>
      <c r="F39" s="85"/>
      <c r="G39" s="91"/>
      <c r="H39" s="94"/>
      <c r="I39" s="79"/>
      <c r="J39" s="97"/>
      <c r="K39" s="79">
        <f t="shared" ca="1" si="31"/>
        <v>0</v>
      </c>
      <c r="L39" s="94"/>
      <c r="M39" s="79"/>
      <c r="N39" s="76"/>
      <c r="O39" s="9">
        <v>6</v>
      </c>
      <c r="P39" s="10"/>
      <c r="Q39" s="11" t="str">
        <f t="shared" si="35"/>
        <v/>
      </c>
      <c r="R39" s="12"/>
      <c r="S39" s="12"/>
      <c r="T39" s="13" t="str">
        <f t="shared" si="32"/>
        <v/>
      </c>
      <c r="U39" s="12"/>
      <c r="V39" s="12"/>
      <c r="W39" s="12"/>
      <c r="X39" s="14" t="str">
        <f t="shared" si="36"/>
        <v/>
      </c>
      <c r="Y39" s="15" t="str">
        <f t="shared" si="1"/>
        <v/>
      </c>
      <c r="Z39" s="16" t="str">
        <f t="shared" si="33"/>
        <v/>
      </c>
      <c r="AA39" s="15" t="str">
        <f t="shared" si="3"/>
        <v/>
      </c>
      <c r="AB39" s="16" t="str">
        <f t="shared" si="37"/>
        <v/>
      </c>
      <c r="AC39" s="17" t="str">
        <f t="shared" si="38"/>
        <v/>
      </c>
      <c r="AD39" s="18"/>
      <c r="AE39" s="19"/>
      <c r="AF39" s="21"/>
      <c r="AG39" s="24"/>
      <c r="AH39" s="24"/>
      <c r="AI39" s="19"/>
      <c r="AJ39" s="2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row>
    <row r="40" spans="1:68" ht="151.5" customHeight="1" x14ac:dyDescent="0.3">
      <c r="A40" s="80">
        <v>6</v>
      </c>
      <c r="B40" s="83"/>
      <c r="C40" s="83"/>
      <c r="D40" s="83"/>
      <c r="E40" s="86"/>
      <c r="F40" s="83"/>
      <c r="G40" s="89"/>
      <c r="H40" s="92" t="str">
        <f>IF(G40&lt;=0,"",IF(G40&lt;=2,"Muy Baja",IF(G40&lt;=24,"Baja",IF(G40&lt;=500,"Media",IF(G40&lt;=5000,"Alta","Muy Alta")))))</f>
        <v/>
      </c>
      <c r="I40" s="77" t="str">
        <f>IF(H40="","",IF(H40="Muy Baja",0.2,IF(H40="Baja",0.4,IF(H40="Media",0.6,IF(H40="Alta",0.8,IF(H40="Muy Alta",1,))))))</f>
        <v/>
      </c>
      <c r="J40" s="95"/>
      <c r="K40" s="77">
        <f>IF(NOT(ISERROR(MATCH(J40,'[3]Tabla Impacto'!$B$221:$B$223,0))),'[3]Tabla Impacto'!$F$223&amp;"Por favor no seleccionar los criterios de impacto(Afectación Económica o presupuestal y Pérdida Reputacional)",J40)</f>
        <v>0</v>
      </c>
      <c r="L40" s="92" t="str">
        <f>IF(OR(K40='[3]Tabla Impacto'!$C$11,K40='[3]Tabla Impacto'!$D$11),"Leve",IF(OR(K40='[3]Tabla Impacto'!$C$12,K40='[3]Tabla Impacto'!$D$12),"Menor",IF(OR(K40='[3]Tabla Impacto'!$C$13,K40='[3]Tabla Impacto'!$D$13),"Moderado",IF(OR(K40='[3]Tabla Impacto'!$C$14,K40='[3]Tabla Impacto'!$D$14),"Mayor",IF(OR(K40='[3]Tabla Impacto'!$C$15,K40='[3]Tabla Impacto'!$D$15),"Catastrófico","")))))</f>
        <v/>
      </c>
      <c r="M40" s="77" t="str">
        <f>IF(L40="","",IF(L40="Leve",0.2,IF(L40="Menor",0.4,IF(L40="Moderado",0.6,IF(L40="Mayor",0.8,IF(L40="Catastrófico",1,))))))</f>
        <v/>
      </c>
      <c r="N40" s="74" t="str">
        <f>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9">
        <v>1</v>
      </c>
      <c r="P40" s="10"/>
      <c r="Q40" s="11" t="str">
        <f>IF(OR(R40="Preventivo",R40="Detectivo"),"Probabilidad",IF(R40="Correctivo","Impacto",""))</f>
        <v/>
      </c>
      <c r="R40" s="12"/>
      <c r="S40" s="12"/>
      <c r="T40" s="13" t="str">
        <f>IF(AND(R40="Preventivo",S40="Automático"),"50%",IF(AND(R40="Preventivo",S40="Manual"),"40%",IF(AND(R40="Detectivo",S40="Automático"),"40%",IF(AND(R40="Detectivo",S40="Manual"),"30%",IF(AND(R40="Correctivo",S40="Automático"),"35%",IF(AND(R40="Correctivo",S40="Manual"),"25%",""))))))</f>
        <v/>
      </c>
      <c r="U40" s="12"/>
      <c r="V40" s="12"/>
      <c r="W40" s="12"/>
      <c r="X40" s="14" t="str">
        <f>IFERROR(IF(Q40="Probabilidad",(I40-(+I40*T40)),IF(Q40="Impacto",I40,"")),"")</f>
        <v/>
      </c>
      <c r="Y40" s="15" t="str">
        <f>IFERROR(IF(X40="","",IF(X40&lt;=0.2,"Muy Baja",IF(X40&lt;=0.4,"Baja",IF(X40&lt;=0.6,"Media",IF(X40&lt;=0.8,"Alta","Muy Alta"))))),"")</f>
        <v/>
      </c>
      <c r="Z40" s="16" t="str">
        <f>+X40</f>
        <v/>
      </c>
      <c r="AA40" s="15" t="str">
        <f>IFERROR(IF(AB40="","",IF(AB40&lt;=0.2,"Leve",IF(AB40&lt;=0.4,"Menor",IF(AB40&lt;=0.6,"Moderado",IF(AB40&lt;=0.8,"Mayor","Catastrófico"))))),"")</f>
        <v/>
      </c>
      <c r="AB40" s="16" t="str">
        <f>IFERROR(IF(Q40="Impacto",(M40-(+M40*T40)),IF(Q40="Probabilidad",M40,"")),"")</f>
        <v/>
      </c>
      <c r="AC40" s="17" t="str">
        <f>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18"/>
      <c r="AE40" s="19"/>
      <c r="AF40" s="21"/>
      <c r="AG40" s="24"/>
      <c r="AH40" s="24"/>
      <c r="AI40" s="19"/>
      <c r="AJ40" s="2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row>
    <row r="41" spans="1:68" ht="151.5" customHeight="1" x14ac:dyDescent="0.3">
      <c r="A41" s="81"/>
      <c r="B41" s="84"/>
      <c r="C41" s="84"/>
      <c r="D41" s="84"/>
      <c r="E41" s="87"/>
      <c r="F41" s="84"/>
      <c r="G41" s="90"/>
      <c r="H41" s="93"/>
      <c r="I41" s="78"/>
      <c r="J41" s="96"/>
      <c r="K41" s="78">
        <f t="shared" ref="K41:K45" ca="1" si="39">IF(NOT(ISERROR(MATCH(J41,_xlfn.ANCHORARRAY(E52),0))),I54&amp;"Por favor no seleccionar los criterios de impacto",J41)</f>
        <v>0</v>
      </c>
      <c r="L41" s="93"/>
      <c r="M41" s="78"/>
      <c r="N41" s="75"/>
      <c r="O41" s="9">
        <v>2</v>
      </c>
      <c r="P41" s="10"/>
      <c r="Q41" s="11" t="str">
        <f>IF(OR(R41="Preventivo",R41="Detectivo"),"Probabilidad",IF(R41="Correctivo","Impacto",""))</f>
        <v/>
      </c>
      <c r="R41" s="12"/>
      <c r="S41" s="12"/>
      <c r="T41" s="13" t="str">
        <f t="shared" ref="T41:T45" si="40">IF(AND(R41="Preventivo",S41="Automático"),"50%",IF(AND(R41="Preventivo",S41="Manual"),"40%",IF(AND(R41="Detectivo",S41="Automático"),"40%",IF(AND(R41="Detectivo",S41="Manual"),"30%",IF(AND(R41="Correctivo",S41="Automático"),"35%",IF(AND(R41="Correctivo",S41="Manual"),"25%",""))))))</f>
        <v/>
      </c>
      <c r="U41" s="12"/>
      <c r="V41" s="12"/>
      <c r="W41" s="12"/>
      <c r="X41" s="14" t="str">
        <f>IFERROR(IF(AND(Q40="Probabilidad",Q41="Probabilidad"),(Z40-(+Z40*T41)),IF(Q41="Probabilidad",(I40-(+I40*T41)),IF(Q41="Impacto",Z40,""))),"")</f>
        <v/>
      </c>
      <c r="Y41" s="15" t="str">
        <f t="shared" si="1"/>
        <v/>
      </c>
      <c r="Z41" s="16" t="str">
        <f t="shared" ref="Z41:Z45" si="41">+X41</f>
        <v/>
      </c>
      <c r="AA41" s="15" t="str">
        <f t="shared" si="3"/>
        <v/>
      </c>
      <c r="AB41" s="16" t="str">
        <f>IFERROR(IF(AND(Q40="Impacto",Q41="Impacto"),(AB34-(+AB34*T41)),IF(Q41="Impacto",($M$40-(+$M$40*T41)),IF(Q41="Probabilidad",AB34,""))),"")</f>
        <v/>
      </c>
      <c r="AC41" s="17" t="str">
        <f t="shared" ref="AC41:AC42" si="42">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
      </c>
      <c r="AD41" s="18"/>
      <c r="AE41" s="19"/>
      <c r="AF41" s="21"/>
      <c r="AG41" s="24"/>
      <c r="AH41" s="24"/>
      <c r="AI41" s="19"/>
      <c r="AJ41" s="2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row>
    <row r="42" spans="1:68" ht="151.5" customHeight="1" x14ac:dyDescent="0.3">
      <c r="A42" s="81"/>
      <c r="B42" s="84"/>
      <c r="C42" s="84"/>
      <c r="D42" s="84"/>
      <c r="E42" s="87"/>
      <c r="F42" s="84"/>
      <c r="G42" s="90"/>
      <c r="H42" s="93"/>
      <c r="I42" s="78"/>
      <c r="J42" s="96"/>
      <c r="K42" s="78">
        <f t="shared" ca="1" si="39"/>
        <v>0</v>
      </c>
      <c r="L42" s="93"/>
      <c r="M42" s="78"/>
      <c r="N42" s="75"/>
      <c r="O42" s="9">
        <v>3</v>
      </c>
      <c r="P42" s="25"/>
      <c r="Q42" s="11" t="str">
        <f>IF(OR(R42="Preventivo",R42="Detectivo"),"Probabilidad",IF(R42="Correctivo","Impacto",""))</f>
        <v/>
      </c>
      <c r="R42" s="12"/>
      <c r="S42" s="12"/>
      <c r="T42" s="13" t="str">
        <f t="shared" si="40"/>
        <v/>
      </c>
      <c r="U42" s="12"/>
      <c r="V42" s="12"/>
      <c r="W42" s="12"/>
      <c r="X42" s="14" t="str">
        <f>IFERROR(IF(AND(Q41="Probabilidad",Q42="Probabilidad"),(Z41-(+Z41*T42)),IF(AND(Q41="Impacto",Q42="Probabilidad"),(Z40-(+Z40*T42)),IF(Q42="Impacto",Z41,""))),"")</f>
        <v/>
      </c>
      <c r="Y42" s="15" t="str">
        <f t="shared" si="1"/>
        <v/>
      </c>
      <c r="Z42" s="16" t="str">
        <f t="shared" si="41"/>
        <v/>
      </c>
      <c r="AA42" s="15" t="str">
        <f t="shared" si="3"/>
        <v/>
      </c>
      <c r="AB42" s="16" t="str">
        <f>IFERROR(IF(AND(Q41="Impacto",Q42="Impacto"),(AB41-(+AB41*T42)),IF(AND(Q41="Probabilidad",Q42="Impacto"),(AB40-(+AB40*T42)),IF(Q42="Probabilidad",AB41,""))),"")</f>
        <v/>
      </c>
      <c r="AC42" s="17" t="str">
        <f t="shared" si="42"/>
        <v/>
      </c>
      <c r="AD42" s="18"/>
      <c r="AE42" s="19"/>
      <c r="AF42" s="21"/>
      <c r="AG42" s="24"/>
      <c r="AH42" s="24"/>
      <c r="AI42" s="19"/>
      <c r="AJ42" s="2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row>
    <row r="43" spans="1:68" ht="151.5" customHeight="1" x14ac:dyDescent="0.3">
      <c r="A43" s="81"/>
      <c r="B43" s="84"/>
      <c r="C43" s="84"/>
      <c r="D43" s="84"/>
      <c r="E43" s="87"/>
      <c r="F43" s="84"/>
      <c r="G43" s="90"/>
      <c r="H43" s="93"/>
      <c r="I43" s="78"/>
      <c r="J43" s="96"/>
      <c r="K43" s="78">
        <f t="shared" ca="1" si="39"/>
        <v>0</v>
      </c>
      <c r="L43" s="93"/>
      <c r="M43" s="78"/>
      <c r="N43" s="75"/>
      <c r="O43" s="9">
        <v>4</v>
      </c>
      <c r="P43" s="10"/>
      <c r="Q43" s="11" t="str">
        <f t="shared" ref="Q43:Q45" si="43">IF(OR(R43="Preventivo",R43="Detectivo"),"Probabilidad",IF(R43="Correctivo","Impacto",""))</f>
        <v/>
      </c>
      <c r="R43" s="12"/>
      <c r="S43" s="12"/>
      <c r="T43" s="13" t="str">
        <f t="shared" si="40"/>
        <v/>
      </c>
      <c r="U43" s="12"/>
      <c r="V43" s="12"/>
      <c r="W43" s="12"/>
      <c r="X43" s="14" t="str">
        <f t="shared" ref="X43:X45" si="44">IFERROR(IF(AND(Q42="Probabilidad",Q43="Probabilidad"),(Z42-(+Z42*T43)),IF(AND(Q42="Impacto",Q43="Probabilidad"),(Z41-(+Z41*T43)),IF(Q43="Impacto",Z42,""))),"")</f>
        <v/>
      </c>
      <c r="Y43" s="15" t="str">
        <f t="shared" si="1"/>
        <v/>
      </c>
      <c r="Z43" s="16" t="str">
        <f t="shared" si="41"/>
        <v/>
      </c>
      <c r="AA43" s="15" t="str">
        <f t="shared" si="3"/>
        <v/>
      </c>
      <c r="AB43" s="16" t="str">
        <f t="shared" ref="AB43:AB45" si="45">IFERROR(IF(AND(Q42="Impacto",Q43="Impacto"),(AB42-(+AB42*T43)),IF(AND(Q42="Probabilidad",Q43="Impacto"),(AB41-(+AB41*T43)),IF(Q43="Probabilidad",AB42,""))),"")</f>
        <v/>
      </c>
      <c r="AC43" s="17" t="str">
        <f>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
      </c>
      <c r="AD43" s="18"/>
      <c r="AE43" s="19"/>
      <c r="AF43" s="21"/>
      <c r="AG43" s="24"/>
      <c r="AH43" s="24"/>
      <c r="AI43" s="19"/>
      <c r="AJ43" s="2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row>
    <row r="44" spans="1:68" ht="151.5" customHeight="1" x14ac:dyDescent="0.3">
      <c r="A44" s="81"/>
      <c r="B44" s="84"/>
      <c r="C44" s="84"/>
      <c r="D44" s="84"/>
      <c r="E44" s="87"/>
      <c r="F44" s="84"/>
      <c r="G44" s="90"/>
      <c r="H44" s="93"/>
      <c r="I44" s="78"/>
      <c r="J44" s="96"/>
      <c r="K44" s="78">
        <f t="shared" ca="1" si="39"/>
        <v>0</v>
      </c>
      <c r="L44" s="93"/>
      <c r="M44" s="78"/>
      <c r="N44" s="75"/>
      <c r="O44" s="9">
        <v>5</v>
      </c>
      <c r="P44" s="10"/>
      <c r="Q44" s="11" t="str">
        <f t="shared" si="43"/>
        <v/>
      </c>
      <c r="R44" s="12"/>
      <c r="S44" s="12"/>
      <c r="T44" s="13" t="str">
        <f t="shared" si="40"/>
        <v/>
      </c>
      <c r="U44" s="12"/>
      <c r="V44" s="12"/>
      <c r="W44" s="12"/>
      <c r="X44" s="14" t="str">
        <f t="shared" si="44"/>
        <v/>
      </c>
      <c r="Y44" s="15" t="str">
        <f t="shared" si="1"/>
        <v/>
      </c>
      <c r="Z44" s="16" t="str">
        <f t="shared" si="41"/>
        <v/>
      </c>
      <c r="AA44" s="15" t="str">
        <f t="shared" si="3"/>
        <v/>
      </c>
      <c r="AB44" s="16" t="str">
        <f t="shared" si="45"/>
        <v/>
      </c>
      <c r="AC44" s="17" t="str">
        <f t="shared" ref="AC44" si="46">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18"/>
      <c r="AE44" s="19"/>
      <c r="AF44" s="21"/>
      <c r="AG44" s="24"/>
      <c r="AH44" s="24"/>
      <c r="AI44" s="19"/>
      <c r="AJ44" s="2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row>
    <row r="45" spans="1:68" ht="151.5" customHeight="1" x14ac:dyDescent="0.3">
      <c r="A45" s="82"/>
      <c r="B45" s="85"/>
      <c r="C45" s="85"/>
      <c r="D45" s="85"/>
      <c r="E45" s="88"/>
      <c r="F45" s="85"/>
      <c r="G45" s="91"/>
      <c r="H45" s="94"/>
      <c r="I45" s="79"/>
      <c r="J45" s="97"/>
      <c r="K45" s="79">
        <f t="shared" ca="1" si="39"/>
        <v>0</v>
      </c>
      <c r="L45" s="94"/>
      <c r="M45" s="79"/>
      <c r="N45" s="76"/>
      <c r="O45" s="9">
        <v>6</v>
      </c>
      <c r="P45" s="10"/>
      <c r="Q45" s="11" t="str">
        <f t="shared" si="43"/>
        <v/>
      </c>
      <c r="R45" s="12"/>
      <c r="S45" s="12"/>
      <c r="T45" s="13" t="str">
        <f t="shared" si="40"/>
        <v/>
      </c>
      <c r="U45" s="12"/>
      <c r="V45" s="12"/>
      <c r="W45" s="12"/>
      <c r="X45" s="14" t="str">
        <f t="shared" si="44"/>
        <v/>
      </c>
      <c r="Y45" s="15" t="str">
        <f t="shared" si="1"/>
        <v/>
      </c>
      <c r="Z45" s="16" t="str">
        <f t="shared" si="41"/>
        <v/>
      </c>
      <c r="AA45" s="15" t="str">
        <f>IFERROR(IF(AB45="","",IF(AB45&lt;=0.2,"Leve",IF(AB45&lt;=0.4,"Menor",IF(AB45&lt;=0.6,"Moderado",IF(AB45&lt;=0.8,"Mayor","Catastrófico"))))),"")</f>
        <v/>
      </c>
      <c r="AB45" s="16" t="str">
        <f t="shared" si="45"/>
        <v/>
      </c>
      <c r="AC45" s="17" t="str">
        <f>IFERROR(IF(OR(AND(Y45="Muy Baja",AA45="Leve"),AND(Y45="Muy Baja",AA45="Menor"),AND(Y45="Baja",AA45="Leve")),"Bajo",IF(OR(AND(Y45="Muy baja",AA45="Moderado"),AND(Y45="Baja",AA45="Menor"),AND(Y45="Baja",AA45="Moderado"),AND(Y45="Media",AA45="Leve"),AND(Y45="Media",AA45="Menor"),AND(Y45="Media",AA45="Moderado"),AND(Y45="Alta",AA45="Leve"),AND(Y45="Alta",AA45="Menor")),"Moderado",IF(OR(AND(Y45="Muy Baja",AA45="Mayor"),AND(Y45="Baja",AA45="Mayor"),AND(Y45="Media",AA45="Mayor"),AND(Y45="Alta",AA45="Moderado"),AND(Y45="Alta",AA45="Mayor"),AND(Y45="Muy Alta",AA45="Leve"),AND(Y45="Muy Alta",AA45="Menor"),AND(Y45="Muy Alta",AA45="Moderado"),AND(Y45="Muy Alta",AA45="Mayor")),"Alto",IF(OR(AND(Y45="Muy Baja",AA45="Catastrófico"),AND(Y45="Baja",AA45="Catastrófico"),AND(Y45="Media",AA45="Catastrófico"),AND(Y45="Alta",AA45="Catastrófico"),AND(Y45="Muy Alta",AA45="Catastrófico")),"Extremo","")))),"")</f>
        <v/>
      </c>
      <c r="AD45" s="18"/>
      <c r="AE45" s="19"/>
      <c r="AF45" s="21"/>
      <c r="AG45" s="24"/>
      <c r="AH45" s="24"/>
      <c r="AI45" s="19"/>
      <c r="AJ45" s="2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row>
    <row r="46" spans="1:68" ht="151.5" customHeight="1" x14ac:dyDescent="0.3">
      <c r="A46" s="80">
        <v>7</v>
      </c>
      <c r="B46" s="83"/>
      <c r="C46" s="83"/>
      <c r="D46" s="83"/>
      <c r="E46" s="86"/>
      <c r="F46" s="83"/>
      <c r="G46" s="89"/>
      <c r="H46" s="92" t="str">
        <f>IF(G46&lt;=0,"",IF(G46&lt;=2,"Muy Baja",IF(G46&lt;=24,"Baja",IF(G46&lt;=500,"Media",IF(G46&lt;=5000,"Alta","Muy Alta")))))</f>
        <v/>
      </c>
      <c r="I46" s="77" t="str">
        <f>IF(H46="","",IF(H46="Muy Baja",0.2,IF(H46="Baja",0.4,IF(H46="Media",0.6,IF(H46="Alta",0.8,IF(H46="Muy Alta",1,))))))</f>
        <v/>
      </c>
      <c r="J46" s="95"/>
      <c r="K46" s="77">
        <f>IF(NOT(ISERROR(MATCH(J46,'[3]Tabla Impacto'!$B$221:$B$223,0))),'[3]Tabla Impacto'!$F$223&amp;"Por favor no seleccionar los criterios de impacto(Afectación Económica o presupuestal y Pérdida Reputacional)",J46)</f>
        <v>0</v>
      </c>
      <c r="L46" s="92" t="str">
        <f>IF(OR(K46='[3]Tabla Impacto'!$C$11,K46='[3]Tabla Impacto'!$D$11),"Leve",IF(OR(K46='[3]Tabla Impacto'!$C$12,K46='[3]Tabla Impacto'!$D$12),"Menor",IF(OR(K46='[3]Tabla Impacto'!$C$13,K46='[3]Tabla Impacto'!$D$13),"Moderado",IF(OR(K46='[3]Tabla Impacto'!$C$14,K46='[3]Tabla Impacto'!$D$14),"Mayor",IF(OR(K46='[3]Tabla Impacto'!$C$15,K46='[3]Tabla Impacto'!$D$15),"Catastrófico","")))))</f>
        <v/>
      </c>
      <c r="M46" s="77" t="str">
        <f>IF(L46="","",IF(L46="Leve",0.2,IF(L46="Menor",0.4,IF(L46="Moderado",0.6,IF(L46="Mayor",0.8,IF(L46="Catastrófico",1,))))))</f>
        <v/>
      </c>
      <c r="N46" s="74" t="str">
        <f>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9">
        <v>1</v>
      </c>
      <c r="P46" s="10"/>
      <c r="Q46" s="11" t="str">
        <f>IF(OR(R46="Preventivo",R46="Detectivo"),"Probabilidad",IF(R46="Correctivo","Impacto",""))</f>
        <v/>
      </c>
      <c r="R46" s="12"/>
      <c r="S46" s="12"/>
      <c r="T46" s="13" t="str">
        <f>IF(AND(R46="Preventivo",S46="Automático"),"50%",IF(AND(R46="Preventivo",S46="Manual"),"40%",IF(AND(R46="Detectivo",S46="Automático"),"40%",IF(AND(R46="Detectivo",S46="Manual"),"30%",IF(AND(R46="Correctivo",S46="Automático"),"35%",IF(AND(R46="Correctivo",S46="Manual"),"25%",""))))))</f>
        <v/>
      </c>
      <c r="U46" s="12"/>
      <c r="V46" s="12"/>
      <c r="W46" s="12"/>
      <c r="X46" s="14" t="str">
        <f>IFERROR(IF(Q46="Probabilidad",(I46-(+I46*T46)),IF(Q46="Impacto",I46,"")),"")</f>
        <v/>
      </c>
      <c r="Y46" s="15" t="str">
        <f>IFERROR(IF(X46="","",IF(X46&lt;=0.2,"Muy Baja",IF(X46&lt;=0.4,"Baja",IF(X46&lt;=0.6,"Media",IF(X46&lt;=0.8,"Alta","Muy Alta"))))),"")</f>
        <v/>
      </c>
      <c r="Z46" s="16" t="str">
        <f>+X46</f>
        <v/>
      </c>
      <c r="AA46" s="15" t="str">
        <f>IFERROR(IF(AB46="","",IF(AB46&lt;=0.2,"Leve",IF(AB46&lt;=0.4,"Menor",IF(AB46&lt;=0.6,"Moderado",IF(AB46&lt;=0.8,"Mayor","Catastrófico"))))),"")</f>
        <v/>
      </c>
      <c r="AB46" s="16" t="str">
        <f>IFERROR(IF(Q46="Impacto",(M46-(+M46*T46)),IF(Q46="Probabilidad",M46,"")),"")</f>
        <v/>
      </c>
      <c r="AC46" s="17"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18"/>
      <c r="AE46" s="19"/>
      <c r="AF46" s="21"/>
      <c r="AG46" s="24"/>
      <c r="AH46" s="24"/>
      <c r="AI46" s="19"/>
      <c r="AJ46" s="2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row>
    <row r="47" spans="1:68" ht="151.5" customHeight="1" x14ac:dyDescent="0.3">
      <c r="A47" s="81"/>
      <c r="B47" s="84"/>
      <c r="C47" s="84"/>
      <c r="D47" s="84"/>
      <c r="E47" s="87"/>
      <c r="F47" s="84"/>
      <c r="G47" s="90"/>
      <c r="H47" s="93"/>
      <c r="I47" s="78"/>
      <c r="J47" s="96"/>
      <c r="K47" s="78">
        <f t="shared" ref="K47:K51" ca="1" si="47">IF(NOT(ISERROR(MATCH(J47,_xlfn.ANCHORARRAY(E58),0))),I60&amp;"Por favor no seleccionar los criterios de impacto",J47)</f>
        <v>0</v>
      </c>
      <c r="L47" s="93"/>
      <c r="M47" s="78"/>
      <c r="N47" s="75"/>
      <c r="O47" s="9">
        <v>2</v>
      </c>
      <c r="P47" s="10"/>
      <c r="Q47" s="11" t="str">
        <f>IF(OR(R47="Preventivo",R47="Detectivo"),"Probabilidad",IF(R47="Correctivo","Impacto",""))</f>
        <v/>
      </c>
      <c r="R47" s="12"/>
      <c r="S47" s="12"/>
      <c r="T47" s="13" t="str">
        <f t="shared" ref="T47:T51" si="48">IF(AND(R47="Preventivo",S47="Automático"),"50%",IF(AND(R47="Preventivo",S47="Manual"),"40%",IF(AND(R47="Detectivo",S47="Automático"),"40%",IF(AND(R47="Detectivo",S47="Manual"),"30%",IF(AND(R47="Correctivo",S47="Automático"),"35%",IF(AND(R47="Correctivo",S47="Manual"),"25%",""))))))</f>
        <v/>
      </c>
      <c r="U47" s="12"/>
      <c r="V47" s="12"/>
      <c r="W47" s="12"/>
      <c r="X47" s="14" t="str">
        <f>IFERROR(IF(AND(Q46="Probabilidad",Q47="Probabilidad"),(Z46-(+Z46*T47)),IF(Q47="Probabilidad",(I46-(+I46*T47)),IF(Q47="Impacto",Z46,""))),"")</f>
        <v/>
      </c>
      <c r="Y47" s="15" t="str">
        <f t="shared" si="1"/>
        <v/>
      </c>
      <c r="Z47" s="16" t="str">
        <f t="shared" ref="Z47:Z51" si="49">+X47</f>
        <v/>
      </c>
      <c r="AA47" s="15" t="str">
        <f t="shared" si="3"/>
        <v/>
      </c>
      <c r="AB47" s="16" t="str">
        <f>IFERROR(IF(AND(Q46="Impacto",Q47="Impacto"),(AB40-(+AB40*T47)),IF(Q47="Impacto",($M$46-(+$M$46*T47)),IF(Q47="Probabilidad",AB40,""))),"")</f>
        <v/>
      </c>
      <c r="AC47" s="17" t="str">
        <f t="shared" ref="AC47:AC48" si="50">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18"/>
      <c r="AE47" s="19"/>
      <c r="AF47" s="21"/>
      <c r="AG47" s="24"/>
      <c r="AH47" s="24"/>
      <c r="AI47" s="19"/>
      <c r="AJ47" s="2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row>
    <row r="48" spans="1:68" ht="151.5" customHeight="1" x14ac:dyDescent="0.3">
      <c r="A48" s="81"/>
      <c r="B48" s="84"/>
      <c r="C48" s="84"/>
      <c r="D48" s="84"/>
      <c r="E48" s="87"/>
      <c r="F48" s="84"/>
      <c r="G48" s="90"/>
      <c r="H48" s="93"/>
      <c r="I48" s="78"/>
      <c r="J48" s="96"/>
      <c r="K48" s="78">
        <f t="shared" ca="1" si="47"/>
        <v>0</v>
      </c>
      <c r="L48" s="93"/>
      <c r="M48" s="78"/>
      <c r="N48" s="75"/>
      <c r="O48" s="9">
        <v>3</v>
      </c>
      <c r="P48" s="25"/>
      <c r="Q48" s="11" t="str">
        <f>IF(OR(R48="Preventivo",R48="Detectivo"),"Probabilidad",IF(R48="Correctivo","Impacto",""))</f>
        <v/>
      </c>
      <c r="R48" s="12"/>
      <c r="S48" s="12"/>
      <c r="T48" s="13" t="str">
        <f t="shared" si="48"/>
        <v/>
      </c>
      <c r="U48" s="12"/>
      <c r="V48" s="12"/>
      <c r="W48" s="12"/>
      <c r="X48" s="14" t="str">
        <f>IFERROR(IF(AND(Q47="Probabilidad",Q48="Probabilidad"),(Z47-(+Z47*T48)),IF(AND(Q47="Impacto",Q48="Probabilidad"),(Z46-(+Z46*T48)),IF(Q48="Impacto",Z47,""))),"")</f>
        <v/>
      </c>
      <c r="Y48" s="15" t="str">
        <f t="shared" si="1"/>
        <v/>
      </c>
      <c r="Z48" s="16" t="str">
        <f t="shared" si="49"/>
        <v/>
      </c>
      <c r="AA48" s="15" t="str">
        <f t="shared" si="3"/>
        <v/>
      </c>
      <c r="AB48" s="16" t="str">
        <f>IFERROR(IF(AND(Q47="Impacto",Q48="Impacto"),(AB47-(+AB47*T48)),IF(AND(Q47="Probabilidad",Q48="Impacto"),(AB46-(+AB46*T48)),IF(Q48="Probabilidad",AB47,""))),"")</f>
        <v/>
      </c>
      <c r="AC48" s="17" t="str">
        <f t="shared" si="50"/>
        <v/>
      </c>
      <c r="AD48" s="18"/>
      <c r="AE48" s="19"/>
      <c r="AF48" s="21"/>
      <c r="AG48" s="24"/>
      <c r="AH48" s="24"/>
      <c r="AI48" s="19"/>
      <c r="AJ48" s="2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row>
    <row r="49" spans="1:68" ht="151.5" customHeight="1" x14ac:dyDescent="0.3">
      <c r="A49" s="81"/>
      <c r="B49" s="84"/>
      <c r="C49" s="84"/>
      <c r="D49" s="84"/>
      <c r="E49" s="87"/>
      <c r="F49" s="84"/>
      <c r="G49" s="90"/>
      <c r="H49" s="93"/>
      <c r="I49" s="78"/>
      <c r="J49" s="96"/>
      <c r="K49" s="78">
        <f t="shared" ca="1" si="47"/>
        <v>0</v>
      </c>
      <c r="L49" s="93"/>
      <c r="M49" s="78"/>
      <c r="N49" s="75"/>
      <c r="O49" s="9">
        <v>4</v>
      </c>
      <c r="P49" s="10"/>
      <c r="Q49" s="11" t="str">
        <f t="shared" ref="Q49:Q51" si="51">IF(OR(R49="Preventivo",R49="Detectivo"),"Probabilidad",IF(R49="Correctivo","Impacto",""))</f>
        <v/>
      </c>
      <c r="R49" s="12"/>
      <c r="S49" s="12"/>
      <c r="T49" s="13" t="str">
        <f t="shared" si="48"/>
        <v/>
      </c>
      <c r="U49" s="12"/>
      <c r="V49" s="12"/>
      <c r="W49" s="12"/>
      <c r="X49" s="14" t="str">
        <f t="shared" ref="X49:X51" si="52">IFERROR(IF(AND(Q48="Probabilidad",Q49="Probabilidad"),(Z48-(+Z48*T49)),IF(AND(Q48="Impacto",Q49="Probabilidad"),(Z47-(+Z47*T49)),IF(Q49="Impacto",Z48,""))),"")</f>
        <v/>
      </c>
      <c r="Y49" s="15" t="str">
        <f t="shared" si="1"/>
        <v/>
      </c>
      <c r="Z49" s="16" t="str">
        <f t="shared" si="49"/>
        <v/>
      </c>
      <c r="AA49" s="15" t="str">
        <f t="shared" si="3"/>
        <v/>
      </c>
      <c r="AB49" s="16" t="str">
        <f t="shared" ref="AB49:AB51" si="53">IFERROR(IF(AND(Q48="Impacto",Q49="Impacto"),(AB48-(+AB48*T49)),IF(AND(Q48="Probabilidad",Q49="Impacto"),(AB47-(+AB47*T49)),IF(Q49="Probabilidad",AB48,""))),"")</f>
        <v/>
      </c>
      <c r="AC49" s="17" t="str">
        <f>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18"/>
      <c r="AE49" s="19"/>
      <c r="AF49" s="21"/>
      <c r="AG49" s="24"/>
      <c r="AH49" s="24"/>
      <c r="AI49" s="19"/>
      <c r="AJ49" s="2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row>
    <row r="50" spans="1:68" ht="151.5" customHeight="1" x14ac:dyDescent="0.3">
      <c r="A50" s="81"/>
      <c r="B50" s="84"/>
      <c r="C50" s="84"/>
      <c r="D50" s="84"/>
      <c r="E50" s="87"/>
      <c r="F50" s="84"/>
      <c r="G50" s="90"/>
      <c r="H50" s="93"/>
      <c r="I50" s="78"/>
      <c r="J50" s="96"/>
      <c r="K50" s="78">
        <f t="shared" ca="1" si="47"/>
        <v>0</v>
      </c>
      <c r="L50" s="93"/>
      <c r="M50" s="78"/>
      <c r="N50" s="75"/>
      <c r="O50" s="9">
        <v>5</v>
      </c>
      <c r="P50" s="10"/>
      <c r="Q50" s="11" t="str">
        <f t="shared" si="51"/>
        <v/>
      </c>
      <c r="R50" s="12"/>
      <c r="S50" s="12"/>
      <c r="T50" s="13" t="str">
        <f t="shared" si="48"/>
        <v/>
      </c>
      <c r="U50" s="12"/>
      <c r="V50" s="12"/>
      <c r="W50" s="12"/>
      <c r="X50" s="14" t="str">
        <f t="shared" si="52"/>
        <v/>
      </c>
      <c r="Y50" s="15" t="str">
        <f t="shared" si="1"/>
        <v/>
      </c>
      <c r="Z50" s="16" t="str">
        <f t="shared" si="49"/>
        <v/>
      </c>
      <c r="AA50" s="15" t="str">
        <f t="shared" si="3"/>
        <v/>
      </c>
      <c r="AB50" s="16" t="str">
        <f t="shared" si="53"/>
        <v/>
      </c>
      <c r="AC50" s="17" t="str">
        <f t="shared" ref="AC50:AC51" si="54">IFERROR(IF(OR(AND(Y50="Muy Baja",AA50="Leve"),AND(Y50="Muy Baja",AA50="Menor"),AND(Y50="Baja",AA50="Leve")),"Bajo",IF(OR(AND(Y50="Muy baja",AA50="Moderado"),AND(Y50="Baja",AA50="Menor"),AND(Y50="Baja",AA50="Moderado"),AND(Y50="Media",AA50="Leve"),AND(Y50="Media",AA50="Menor"),AND(Y50="Media",AA50="Moderado"),AND(Y50="Alta",AA50="Leve"),AND(Y50="Alta",AA50="Menor")),"Moderado",IF(OR(AND(Y50="Muy Baja",AA50="Mayor"),AND(Y50="Baja",AA50="Mayor"),AND(Y50="Media",AA50="Mayor"),AND(Y50="Alta",AA50="Moderado"),AND(Y50="Alta",AA50="Mayor"),AND(Y50="Muy Alta",AA50="Leve"),AND(Y50="Muy Alta",AA50="Menor"),AND(Y50="Muy Alta",AA50="Moderado"),AND(Y50="Muy Alta",AA50="Mayor")),"Alto",IF(OR(AND(Y50="Muy Baja",AA50="Catastrófico"),AND(Y50="Baja",AA50="Catastrófico"),AND(Y50="Media",AA50="Catastrófico"),AND(Y50="Alta",AA50="Catastrófico"),AND(Y50="Muy Alta",AA50="Catastrófico")),"Extremo","")))),"")</f>
        <v/>
      </c>
      <c r="AD50" s="18"/>
      <c r="AE50" s="19"/>
      <c r="AF50" s="21"/>
      <c r="AG50" s="24"/>
      <c r="AH50" s="24"/>
      <c r="AI50" s="19"/>
      <c r="AJ50" s="2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row>
    <row r="51" spans="1:68" ht="151.5" customHeight="1" x14ac:dyDescent="0.3">
      <c r="A51" s="82"/>
      <c r="B51" s="85"/>
      <c r="C51" s="85"/>
      <c r="D51" s="85"/>
      <c r="E51" s="88"/>
      <c r="F51" s="85"/>
      <c r="G51" s="91"/>
      <c r="H51" s="94"/>
      <c r="I51" s="79"/>
      <c r="J51" s="97"/>
      <c r="K51" s="79">
        <f t="shared" ca="1" si="47"/>
        <v>0</v>
      </c>
      <c r="L51" s="94"/>
      <c r="M51" s="79"/>
      <c r="N51" s="76"/>
      <c r="O51" s="9">
        <v>6</v>
      </c>
      <c r="P51" s="10"/>
      <c r="Q51" s="11" t="str">
        <f t="shared" si="51"/>
        <v/>
      </c>
      <c r="R51" s="12"/>
      <c r="S51" s="12"/>
      <c r="T51" s="13" t="str">
        <f t="shared" si="48"/>
        <v/>
      </c>
      <c r="U51" s="12"/>
      <c r="V51" s="12"/>
      <c r="W51" s="12"/>
      <c r="X51" s="14" t="str">
        <f t="shared" si="52"/>
        <v/>
      </c>
      <c r="Y51" s="15" t="str">
        <f t="shared" si="1"/>
        <v/>
      </c>
      <c r="Z51" s="16" t="str">
        <f t="shared" si="49"/>
        <v/>
      </c>
      <c r="AA51" s="15" t="str">
        <f t="shared" si="3"/>
        <v/>
      </c>
      <c r="AB51" s="16" t="str">
        <f t="shared" si="53"/>
        <v/>
      </c>
      <c r="AC51" s="17" t="str">
        <f t="shared" si="54"/>
        <v/>
      </c>
      <c r="AD51" s="18"/>
      <c r="AE51" s="19"/>
      <c r="AF51" s="21"/>
      <c r="AG51" s="24"/>
      <c r="AH51" s="24"/>
      <c r="AI51" s="19"/>
      <c r="AJ51" s="2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row>
    <row r="52" spans="1:68" ht="151.5" customHeight="1" x14ac:dyDescent="0.3">
      <c r="A52" s="80">
        <v>8</v>
      </c>
      <c r="B52" s="83"/>
      <c r="C52" s="83"/>
      <c r="D52" s="83"/>
      <c r="E52" s="86"/>
      <c r="F52" s="83"/>
      <c r="G52" s="89"/>
      <c r="H52" s="92" t="str">
        <f>IF(G52&lt;=0,"",IF(G52&lt;=2,"Muy Baja",IF(G52&lt;=24,"Baja",IF(G52&lt;=500,"Media",IF(G52&lt;=5000,"Alta","Muy Alta")))))</f>
        <v/>
      </c>
      <c r="I52" s="77" t="str">
        <f>IF(H52="","",IF(H52="Muy Baja",0.2,IF(H52="Baja",0.4,IF(H52="Media",0.6,IF(H52="Alta",0.8,IF(H52="Muy Alta",1,))))))</f>
        <v/>
      </c>
      <c r="J52" s="95"/>
      <c r="K52" s="77">
        <f>IF(NOT(ISERROR(MATCH(J52,'[3]Tabla Impacto'!$B$221:$B$223,0))),'[3]Tabla Impacto'!$F$223&amp;"Por favor no seleccionar los criterios de impacto(Afectación Económica o presupuestal y Pérdida Reputacional)",J52)</f>
        <v>0</v>
      </c>
      <c r="L52" s="92" t="str">
        <f>IF(OR(K52='[3]Tabla Impacto'!$C$11,K52='[3]Tabla Impacto'!$D$11),"Leve",IF(OR(K52='[3]Tabla Impacto'!$C$12,K52='[3]Tabla Impacto'!$D$12),"Menor",IF(OR(K52='[3]Tabla Impacto'!$C$13,K52='[3]Tabla Impacto'!$D$13),"Moderado",IF(OR(K52='[3]Tabla Impacto'!$C$14,K52='[3]Tabla Impacto'!$D$14),"Mayor",IF(OR(K52='[3]Tabla Impacto'!$C$15,K52='[3]Tabla Impacto'!$D$15),"Catastrófico","")))))</f>
        <v/>
      </c>
      <c r="M52" s="77" t="str">
        <f>IF(L52="","",IF(L52="Leve",0.2,IF(L52="Menor",0.4,IF(L52="Moderado",0.6,IF(L52="Mayor",0.8,IF(L52="Catastrófico",1,))))))</f>
        <v/>
      </c>
      <c r="N52" s="74" t="str">
        <f>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9">
        <v>1</v>
      </c>
      <c r="P52" s="10"/>
      <c r="Q52" s="11" t="str">
        <f>IF(OR(R52="Preventivo",R52="Detectivo"),"Probabilidad",IF(R52="Correctivo","Impacto",""))</f>
        <v/>
      </c>
      <c r="R52" s="12"/>
      <c r="S52" s="12"/>
      <c r="T52" s="13" t="str">
        <f>IF(AND(R52="Preventivo",S52="Automático"),"50%",IF(AND(R52="Preventivo",S52="Manual"),"40%",IF(AND(R52="Detectivo",S52="Automático"),"40%",IF(AND(R52="Detectivo",S52="Manual"),"30%",IF(AND(R52="Correctivo",S52="Automático"),"35%",IF(AND(R52="Correctivo",S52="Manual"),"25%",""))))))</f>
        <v/>
      </c>
      <c r="U52" s="12"/>
      <c r="V52" s="12"/>
      <c r="W52" s="12"/>
      <c r="X52" s="14" t="str">
        <f>IFERROR(IF(Q52="Probabilidad",(I52-(+I52*T52)),IF(Q52="Impacto",I52,"")),"")</f>
        <v/>
      </c>
      <c r="Y52" s="15" t="str">
        <f>IFERROR(IF(X52="","",IF(X52&lt;=0.2,"Muy Baja",IF(X52&lt;=0.4,"Baja",IF(X52&lt;=0.6,"Media",IF(X52&lt;=0.8,"Alta","Muy Alta"))))),"")</f>
        <v/>
      </c>
      <c r="Z52" s="16" t="str">
        <f>+X52</f>
        <v/>
      </c>
      <c r="AA52" s="15" t="str">
        <f>IFERROR(IF(AB52="","",IF(AB52&lt;=0.2,"Leve",IF(AB52&lt;=0.4,"Menor",IF(AB52&lt;=0.6,"Moderado",IF(AB52&lt;=0.8,"Mayor","Catastrófico"))))),"")</f>
        <v/>
      </c>
      <c r="AB52" s="16" t="str">
        <f>IFERROR(IF(Q52="Impacto",(M52-(+M52*T52)),IF(Q52="Probabilidad",M52,"")),"")</f>
        <v/>
      </c>
      <c r="AC52" s="17" t="str">
        <f>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18"/>
      <c r="AE52" s="19"/>
      <c r="AF52" s="21"/>
      <c r="AG52" s="24"/>
      <c r="AH52" s="24"/>
      <c r="AI52" s="19"/>
      <c r="AJ52" s="2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row>
    <row r="53" spans="1:68" ht="151.5" customHeight="1" x14ac:dyDescent="0.3">
      <c r="A53" s="81"/>
      <c r="B53" s="84"/>
      <c r="C53" s="84"/>
      <c r="D53" s="84"/>
      <c r="E53" s="87"/>
      <c r="F53" s="84"/>
      <c r="G53" s="90"/>
      <c r="H53" s="93"/>
      <c r="I53" s="78"/>
      <c r="J53" s="96"/>
      <c r="K53" s="78">
        <f ca="1">IF(NOT(ISERROR(MATCH(J53,_xlfn.ANCHORARRAY(E64),0))),I66&amp;"Por favor no seleccionar los criterios de impacto",J53)</f>
        <v>0</v>
      </c>
      <c r="L53" s="93"/>
      <c r="M53" s="78"/>
      <c r="N53" s="75"/>
      <c r="O53" s="9">
        <v>2</v>
      </c>
      <c r="P53" s="10"/>
      <c r="Q53" s="11" t="str">
        <f>IF(OR(R53="Preventivo",R53="Detectivo"),"Probabilidad",IF(R53="Correctivo","Impacto",""))</f>
        <v/>
      </c>
      <c r="R53" s="12"/>
      <c r="S53" s="12"/>
      <c r="T53" s="13" t="str">
        <f t="shared" ref="T53:T57" si="55">IF(AND(R53="Preventivo",S53="Automático"),"50%",IF(AND(R53="Preventivo",S53="Manual"),"40%",IF(AND(R53="Detectivo",S53="Automático"),"40%",IF(AND(R53="Detectivo",S53="Manual"),"30%",IF(AND(R53="Correctivo",S53="Automático"),"35%",IF(AND(R53="Correctivo",S53="Manual"),"25%",""))))))</f>
        <v/>
      </c>
      <c r="U53" s="12"/>
      <c r="V53" s="12"/>
      <c r="W53" s="12"/>
      <c r="X53" s="14" t="str">
        <f>IFERROR(IF(AND(Q52="Probabilidad",Q53="Probabilidad"),(Z52-(+Z52*T53)),IF(Q53="Probabilidad",(I52-(+I52*T53)),IF(Q53="Impacto",Z52,""))),"")</f>
        <v/>
      </c>
      <c r="Y53" s="15" t="str">
        <f t="shared" si="1"/>
        <v/>
      </c>
      <c r="Z53" s="16" t="str">
        <f t="shared" ref="Z53:Z57" si="56">+X53</f>
        <v/>
      </c>
      <c r="AA53" s="15" t="str">
        <f t="shared" si="3"/>
        <v/>
      </c>
      <c r="AB53" s="16" t="str">
        <f>IFERROR(IF(AND(Q52="Impacto",Q53="Impacto"),(AB46-(+AB46*T53)),IF(Q53="Impacto",($M$52-(+$M$52*T53)),IF(Q53="Probabilidad",AB46,""))),"")</f>
        <v/>
      </c>
      <c r="AC53" s="17" t="str">
        <f t="shared" ref="AC53:AC54" si="57">IFERROR(IF(OR(AND(Y53="Muy Baja",AA53="Leve"),AND(Y53="Muy Baja",AA53="Menor"),AND(Y53="Baja",AA53="Leve")),"Bajo",IF(OR(AND(Y53="Muy baja",AA53="Moderado"),AND(Y53="Baja",AA53="Menor"),AND(Y53="Baja",AA53="Moderado"),AND(Y53="Media",AA53="Leve"),AND(Y53="Media",AA53="Menor"),AND(Y53="Media",AA53="Moderado"),AND(Y53="Alta",AA53="Leve"),AND(Y53="Alta",AA53="Menor")),"Moderado",IF(OR(AND(Y53="Muy Baja",AA53="Mayor"),AND(Y53="Baja",AA53="Mayor"),AND(Y53="Media",AA53="Mayor"),AND(Y53="Alta",AA53="Moderado"),AND(Y53="Alta",AA53="Mayor"),AND(Y53="Muy Alta",AA53="Leve"),AND(Y53="Muy Alta",AA53="Menor"),AND(Y53="Muy Alta",AA53="Moderado"),AND(Y53="Muy Alta",AA53="Mayor")),"Alto",IF(OR(AND(Y53="Muy Baja",AA53="Catastrófico"),AND(Y53="Baja",AA53="Catastrófico"),AND(Y53="Media",AA53="Catastrófico"),AND(Y53="Alta",AA53="Catastrófico"),AND(Y53="Muy Alta",AA53="Catastrófico")),"Extremo","")))),"")</f>
        <v/>
      </c>
      <c r="AD53" s="18"/>
      <c r="AE53" s="19"/>
      <c r="AF53" s="21"/>
      <c r="AG53" s="24"/>
      <c r="AH53" s="24"/>
      <c r="AI53" s="19"/>
      <c r="AJ53" s="2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row>
    <row r="54" spans="1:68" ht="151.5" customHeight="1" x14ac:dyDescent="0.3">
      <c r="A54" s="81"/>
      <c r="B54" s="84"/>
      <c r="C54" s="84"/>
      <c r="D54" s="84"/>
      <c r="E54" s="87"/>
      <c r="F54" s="84"/>
      <c r="G54" s="90"/>
      <c r="H54" s="93"/>
      <c r="I54" s="78"/>
      <c r="J54" s="96"/>
      <c r="K54" s="78">
        <f ca="1">IF(NOT(ISERROR(MATCH(J54,_xlfn.ANCHORARRAY(E65),0))),I67&amp;"Por favor no seleccionar los criterios de impacto",J54)</f>
        <v>0</v>
      </c>
      <c r="L54" s="93"/>
      <c r="M54" s="78"/>
      <c r="N54" s="75"/>
      <c r="O54" s="9">
        <v>3</v>
      </c>
      <c r="P54" s="25"/>
      <c r="Q54" s="11" t="str">
        <f>IF(OR(R54="Preventivo",R54="Detectivo"),"Probabilidad",IF(R54="Correctivo","Impacto",""))</f>
        <v/>
      </c>
      <c r="R54" s="12"/>
      <c r="S54" s="12"/>
      <c r="T54" s="13" t="str">
        <f t="shared" si="55"/>
        <v/>
      </c>
      <c r="U54" s="12"/>
      <c r="V54" s="12"/>
      <c r="W54" s="12"/>
      <c r="X54" s="14" t="str">
        <f>IFERROR(IF(AND(Q53="Probabilidad",Q54="Probabilidad"),(Z53-(+Z53*T54)),IF(AND(Q53="Impacto",Q54="Probabilidad"),(Z52-(+Z52*T54)),IF(Q54="Impacto",Z53,""))),"")</f>
        <v/>
      </c>
      <c r="Y54" s="15" t="str">
        <f t="shared" si="1"/>
        <v/>
      </c>
      <c r="Z54" s="16" t="str">
        <f t="shared" si="56"/>
        <v/>
      </c>
      <c r="AA54" s="15" t="str">
        <f t="shared" si="3"/>
        <v/>
      </c>
      <c r="AB54" s="16" t="str">
        <f>IFERROR(IF(AND(Q53="Impacto",Q54="Impacto"),(AB53-(+AB53*T54)),IF(AND(Q53="Probabilidad",Q54="Impacto"),(AB52-(+AB52*T54)),IF(Q54="Probabilidad",AB53,""))),"")</f>
        <v/>
      </c>
      <c r="AC54" s="17" t="str">
        <f t="shared" si="57"/>
        <v/>
      </c>
      <c r="AD54" s="18"/>
      <c r="AE54" s="19"/>
      <c r="AF54" s="21"/>
      <c r="AG54" s="24"/>
      <c r="AH54" s="24"/>
      <c r="AI54" s="19"/>
      <c r="AJ54" s="2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row>
    <row r="55" spans="1:68" ht="151.5" customHeight="1" x14ac:dyDescent="0.3">
      <c r="A55" s="81"/>
      <c r="B55" s="84"/>
      <c r="C55" s="84"/>
      <c r="D55" s="84"/>
      <c r="E55" s="87"/>
      <c r="F55" s="84"/>
      <c r="G55" s="90"/>
      <c r="H55" s="93"/>
      <c r="I55" s="78"/>
      <c r="J55" s="96"/>
      <c r="K55" s="78">
        <f ca="1">IF(NOT(ISERROR(MATCH(J55,_xlfn.ANCHORARRAY(E66),0))),I68&amp;"Por favor no seleccionar los criterios de impacto",J55)</f>
        <v>0</v>
      </c>
      <c r="L55" s="93"/>
      <c r="M55" s="78"/>
      <c r="N55" s="75"/>
      <c r="O55" s="9">
        <v>4</v>
      </c>
      <c r="P55" s="10"/>
      <c r="Q55" s="11" t="str">
        <f t="shared" ref="Q55:Q57" si="58">IF(OR(R55="Preventivo",R55="Detectivo"),"Probabilidad",IF(R55="Correctivo","Impacto",""))</f>
        <v/>
      </c>
      <c r="R55" s="12"/>
      <c r="S55" s="12"/>
      <c r="T55" s="13" t="str">
        <f t="shared" si="55"/>
        <v/>
      </c>
      <c r="U55" s="12"/>
      <c r="V55" s="12"/>
      <c r="W55" s="12"/>
      <c r="X55" s="14" t="str">
        <f t="shared" ref="X55:X57" si="59">IFERROR(IF(AND(Q54="Probabilidad",Q55="Probabilidad"),(Z54-(+Z54*T55)),IF(AND(Q54="Impacto",Q55="Probabilidad"),(Z53-(+Z53*T55)),IF(Q55="Impacto",Z54,""))),"")</f>
        <v/>
      </c>
      <c r="Y55" s="15" t="str">
        <f t="shared" si="1"/>
        <v/>
      </c>
      <c r="Z55" s="16" t="str">
        <f t="shared" si="56"/>
        <v/>
      </c>
      <c r="AA55" s="15" t="str">
        <f t="shared" si="3"/>
        <v/>
      </c>
      <c r="AB55" s="16" t="str">
        <f t="shared" ref="AB55:AB57" si="60">IFERROR(IF(AND(Q54="Impacto",Q55="Impacto"),(AB54-(+AB54*T55)),IF(AND(Q54="Probabilidad",Q55="Impacto"),(AB53-(+AB53*T55)),IF(Q55="Probabilidad",AB54,""))),"")</f>
        <v/>
      </c>
      <c r="AC55" s="17" t="str">
        <f>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18"/>
      <c r="AE55" s="19"/>
      <c r="AF55" s="21"/>
      <c r="AG55" s="24"/>
      <c r="AH55" s="24"/>
      <c r="AI55" s="19"/>
      <c r="AJ55" s="2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row>
    <row r="56" spans="1:68" ht="151.5" customHeight="1" x14ac:dyDescent="0.3">
      <c r="A56" s="81"/>
      <c r="B56" s="84"/>
      <c r="C56" s="84"/>
      <c r="D56" s="84"/>
      <c r="E56" s="87"/>
      <c r="F56" s="84"/>
      <c r="G56" s="90"/>
      <c r="H56" s="93"/>
      <c r="I56" s="78"/>
      <c r="J56" s="96"/>
      <c r="K56" s="78">
        <f ca="1">IF(NOT(ISERROR(MATCH(J56,_xlfn.ANCHORARRAY(E67),0))),I69&amp;"Por favor no seleccionar los criterios de impacto",J56)</f>
        <v>0</v>
      </c>
      <c r="L56" s="93"/>
      <c r="M56" s="78"/>
      <c r="N56" s="75"/>
      <c r="O56" s="9">
        <v>5</v>
      </c>
      <c r="P56" s="10"/>
      <c r="Q56" s="11" t="str">
        <f t="shared" si="58"/>
        <v/>
      </c>
      <c r="R56" s="12"/>
      <c r="S56" s="12"/>
      <c r="T56" s="13" t="str">
        <f t="shared" si="55"/>
        <v/>
      </c>
      <c r="U56" s="12"/>
      <c r="V56" s="12"/>
      <c r="W56" s="12"/>
      <c r="X56" s="14" t="str">
        <f t="shared" si="59"/>
        <v/>
      </c>
      <c r="Y56" s="15" t="str">
        <f t="shared" si="1"/>
        <v/>
      </c>
      <c r="Z56" s="16" t="str">
        <f t="shared" si="56"/>
        <v/>
      </c>
      <c r="AA56" s="15" t="str">
        <f t="shared" si="3"/>
        <v/>
      </c>
      <c r="AB56" s="16" t="str">
        <f t="shared" si="60"/>
        <v/>
      </c>
      <c r="AC56" s="17" t="str">
        <f t="shared" ref="AC56:AC57" si="61">IFERROR(IF(OR(AND(Y56="Muy Baja",AA56="Leve"),AND(Y56="Muy Baja",AA56="Menor"),AND(Y56="Baja",AA56="Leve")),"Bajo",IF(OR(AND(Y56="Muy baja",AA56="Moderado"),AND(Y56="Baja",AA56="Menor"),AND(Y56="Baja",AA56="Moderado"),AND(Y56="Media",AA56="Leve"),AND(Y56="Media",AA56="Menor"),AND(Y56="Media",AA56="Moderado"),AND(Y56="Alta",AA56="Leve"),AND(Y56="Alta",AA56="Menor")),"Moderado",IF(OR(AND(Y56="Muy Baja",AA56="Mayor"),AND(Y56="Baja",AA56="Mayor"),AND(Y56="Media",AA56="Mayor"),AND(Y56="Alta",AA56="Moderado"),AND(Y56="Alta",AA56="Mayor"),AND(Y56="Muy Alta",AA56="Leve"),AND(Y56="Muy Alta",AA56="Menor"),AND(Y56="Muy Alta",AA56="Moderado"),AND(Y56="Muy Alta",AA56="Mayor")),"Alto",IF(OR(AND(Y56="Muy Baja",AA56="Catastrófico"),AND(Y56="Baja",AA56="Catastrófico"),AND(Y56="Media",AA56="Catastrófico"),AND(Y56="Alta",AA56="Catastrófico"),AND(Y56="Muy Alta",AA56="Catastrófico")),"Extremo","")))),"")</f>
        <v/>
      </c>
      <c r="AD56" s="18"/>
      <c r="AE56" s="19"/>
      <c r="AF56" s="21"/>
      <c r="AG56" s="24"/>
      <c r="AH56" s="24"/>
      <c r="AI56" s="19"/>
      <c r="AJ56" s="2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row>
    <row r="57" spans="1:68" ht="151.5" customHeight="1" x14ac:dyDescent="0.3">
      <c r="A57" s="82"/>
      <c r="B57" s="85"/>
      <c r="C57" s="85"/>
      <c r="D57" s="85"/>
      <c r="E57" s="88"/>
      <c r="F57" s="85"/>
      <c r="G57" s="91"/>
      <c r="H57" s="94"/>
      <c r="I57" s="79"/>
      <c r="J57" s="97"/>
      <c r="K57" s="79">
        <f ca="1">IF(NOT(ISERROR(MATCH(J57,_xlfn.ANCHORARRAY(E68),0))),I70&amp;"Por favor no seleccionar los criterios de impacto",J57)</f>
        <v>0</v>
      </c>
      <c r="L57" s="94"/>
      <c r="M57" s="79"/>
      <c r="N57" s="76"/>
      <c r="O57" s="9">
        <v>6</v>
      </c>
      <c r="P57" s="10"/>
      <c r="Q57" s="11" t="str">
        <f t="shared" si="58"/>
        <v/>
      </c>
      <c r="R57" s="12"/>
      <c r="S57" s="12"/>
      <c r="T57" s="13" t="str">
        <f t="shared" si="55"/>
        <v/>
      </c>
      <c r="U57" s="12"/>
      <c r="V57" s="12"/>
      <c r="W57" s="12"/>
      <c r="X57" s="14" t="str">
        <f t="shared" si="59"/>
        <v/>
      </c>
      <c r="Y57" s="15" t="str">
        <f t="shared" si="1"/>
        <v/>
      </c>
      <c r="Z57" s="16" t="str">
        <f t="shared" si="56"/>
        <v/>
      </c>
      <c r="AA57" s="15" t="str">
        <f t="shared" si="3"/>
        <v/>
      </c>
      <c r="AB57" s="16" t="str">
        <f t="shared" si="60"/>
        <v/>
      </c>
      <c r="AC57" s="17" t="str">
        <f t="shared" si="61"/>
        <v/>
      </c>
      <c r="AD57" s="18"/>
      <c r="AE57" s="19"/>
      <c r="AF57" s="21"/>
      <c r="AG57" s="24"/>
      <c r="AH57" s="24"/>
      <c r="AI57" s="19"/>
      <c r="AJ57" s="2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row>
    <row r="58" spans="1:68" ht="151.5" customHeight="1" x14ac:dyDescent="0.3">
      <c r="A58" s="80">
        <v>9</v>
      </c>
      <c r="B58" s="83"/>
      <c r="C58" s="83"/>
      <c r="D58" s="83"/>
      <c r="E58" s="86"/>
      <c r="F58" s="83"/>
      <c r="G58" s="89"/>
      <c r="H58" s="92" t="str">
        <f>IF(G58&lt;=0,"",IF(G58&lt;=2,"Muy Baja",IF(G58&lt;=24,"Baja",IF(G58&lt;=500,"Media",IF(G58&lt;=5000,"Alta","Muy Alta")))))</f>
        <v/>
      </c>
      <c r="I58" s="77" t="str">
        <f>IF(H58="","",IF(H58="Muy Baja",0.2,IF(H58="Baja",0.4,IF(H58="Media",0.6,IF(H58="Alta",0.8,IF(H58="Muy Alta",1,))))))</f>
        <v/>
      </c>
      <c r="J58" s="95"/>
      <c r="K58" s="77">
        <f>IF(NOT(ISERROR(MATCH(J58,'[3]Tabla Impacto'!$B$221:$B$223,0))),'[3]Tabla Impacto'!$F$223&amp;"Por favor no seleccionar los criterios de impacto(Afectación Económica o presupuestal y Pérdida Reputacional)",J58)</f>
        <v>0</v>
      </c>
      <c r="L58" s="92" t="str">
        <f>IF(OR(K58='[3]Tabla Impacto'!$C$11,K58='[3]Tabla Impacto'!$D$11),"Leve",IF(OR(K58='[3]Tabla Impacto'!$C$12,K58='[3]Tabla Impacto'!$D$12),"Menor",IF(OR(K58='[3]Tabla Impacto'!$C$13,K58='[3]Tabla Impacto'!$D$13),"Moderado",IF(OR(K58='[3]Tabla Impacto'!$C$14,K58='[3]Tabla Impacto'!$D$14),"Mayor",IF(OR(K58='[3]Tabla Impacto'!$C$15,K58='[3]Tabla Impacto'!$D$15),"Catastrófico","")))))</f>
        <v/>
      </c>
      <c r="M58" s="77" t="str">
        <f>IF(L58="","",IF(L58="Leve",0.2,IF(L58="Menor",0.4,IF(L58="Moderado",0.6,IF(L58="Mayor",0.8,IF(L58="Catastrófico",1,))))))</f>
        <v/>
      </c>
      <c r="N58" s="74" t="str">
        <f>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9">
        <v>1</v>
      </c>
      <c r="P58" s="10"/>
      <c r="Q58" s="11" t="str">
        <f>IF(OR(R58="Preventivo",R58="Detectivo"),"Probabilidad",IF(R58="Correctivo","Impacto",""))</f>
        <v/>
      </c>
      <c r="R58" s="12"/>
      <c r="S58" s="12"/>
      <c r="T58" s="13" t="str">
        <f>IF(AND(R58="Preventivo",S58="Automático"),"50%",IF(AND(R58="Preventivo",S58="Manual"),"40%",IF(AND(R58="Detectivo",S58="Automático"),"40%",IF(AND(R58="Detectivo",S58="Manual"),"30%",IF(AND(R58="Correctivo",S58="Automático"),"35%",IF(AND(R58="Correctivo",S58="Manual"),"25%",""))))))</f>
        <v/>
      </c>
      <c r="U58" s="12"/>
      <c r="V58" s="12"/>
      <c r="W58" s="12"/>
      <c r="X58" s="14" t="str">
        <f>IFERROR(IF(Q58="Probabilidad",(I58-(+I58*T58)),IF(Q58="Impacto",I58,"")),"")</f>
        <v/>
      </c>
      <c r="Y58" s="15" t="str">
        <f>IFERROR(IF(X58="","",IF(X58&lt;=0.2,"Muy Baja",IF(X58&lt;=0.4,"Baja",IF(X58&lt;=0.6,"Media",IF(X58&lt;=0.8,"Alta","Muy Alta"))))),"")</f>
        <v/>
      </c>
      <c r="Z58" s="16" t="str">
        <f>+X58</f>
        <v/>
      </c>
      <c r="AA58" s="15" t="str">
        <f>IFERROR(IF(AB58="","",IF(AB58&lt;=0.2,"Leve",IF(AB58&lt;=0.4,"Menor",IF(AB58&lt;=0.6,"Moderado",IF(AB58&lt;=0.8,"Mayor","Catastrófico"))))),"")</f>
        <v/>
      </c>
      <c r="AB58" s="16" t="str">
        <f>IFERROR(IF(Q58="Impacto",(M58-(+M58*T58)),IF(Q58="Probabilidad",M58,"")),"")</f>
        <v/>
      </c>
      <c r="AC58" s="17" t="str">
        <f>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18"/>
      <c r="AE58" s="19"/>
      <c r="AF58" s="21"/>
      <c r="AG58" s="24"/>
      <c r="AH58" s="24"/>
      <c r="AI58" s="19"/>
      <c r="AJ58" s="2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row>
    <row r="59" spans="1:68" ht="151.5" customHeight="1" x14ac:dyDescent="0.3">
      <c r="A59" s="81"/>
      <c r="B59" s="84"/>
      <c r="C59" s="84"/>
      <c r="D59" s="84"/>
      <c r="E59" s="87"/>
      <c r="F59" s="84"/>
      <c r="G59" s="90"/>
      <c r="H59" s="93"/>
      <c r="I59" s="78"/>
      <c r="J59" s="96"/>
      <c r="K59" s="78">
        <f ca="1">IF(NOT(ISERROR(MATCH(J59,_xlfn.ANCHORARRAY(E70),0))),I72&amp;"Por favor no seleccionar los criterios de impacto",J59)</f>
        <v>0</v>
      </c>
      <c r="L59" s="93"/>
      <c r="M59" s="78"/>
      <c r="N59" s="75"/>
      <c r="O59" s="9">
        <v>2</v>
      </c>
      <c r="P59" s="10"/>
      <c r="Q59" s="11" t="str">
        <f>IF(OR(R59="Preventivo",R59="Detectivo"),"Probabilidad",IF(R59="Correctivo","Impacto",""))</f>
        <v/>
      </c>
      <c r="R59" s="12"/>
      <c r="S59" s="12"/>
      <c r="T59" s="13" t="str">
        <f t="shared" ref="T59:T63" si="62">IF(AND(R59="Preventivo",S59="Automático"),"50%",IF(AND(R59="Preventivo",S59="Manual"),"40%",IF(AND(R59="Detectivo",S59="Automático"),"40%",IF(AND(R59="Detectivo",S59="Manual"),"30%",IF(AND(R59="Correctivo",S59="Automático"),"35%",IF(AND(R59="Correctivo",S59="Manual"),"25%",""))))))</f>
        <v/>
      </c>
      <c r="U59" s="12"/>
      <c r="V59" s="12"/>
      <c r="W59" s="12"/>
      <c r="X59" s="14" t="str">
        <f>IFERROR(IF(AND(Q58="Probabilidad",Q59="Probabilidad"),(Z58-(+Z58*T59)),IF(Q59="Probabilidad",(I58-(+I58*T59)),IF(Q59="Impacto",Z58,""))),"")</f>
        <v/>
      </c>
      <c r="Y59" s="15" t="str">
        <f t="shared" si="1"/>
        <v/>
      </c>
      <c r="Z59" s="16" t="str">
        <f t="shared" ref="Z59:Z63" si="63">+X59</f>
        <v/>
      </c>
      <c r="AA59" s="15" t="str">
        <f t="shared" si="3"/>
        <v/>
      </c>
      <c r="AB59" s="16" t="str">
        <f>IFERROR(IF(AND(Q58="Impacto",Q59="Impacto"),(AB52-(+AB52*T59)),IF(Q59="Impacto",($M$58-(+$M$58*T59)),IF(Q59="Probabilidad",AB52,""))),"")</f>
        <v/>
      </c>
      <c r="AC59" s="17" t="str">
        <f t="shared" ref="AC59:AC60" si="64">IFERROR(IF(OR(AND(Y59="Muy Baja",AA59="Leve"),AND(Y59="Muy Baja",AA59="Menor"),AND(Y59="Baja",AA59="Leve")),"Bajo",IF(OR(AND(Y59="Muy baja",AA59="Moderado"),AND(Y59="Baja",AA59="Menor"),AND(Y59="Baja",AA59="Moderado"),AND(Y59="Media",AA59="Leve"),AND(Y59="Media",AA59="Menor"),AND(Y59="Media",AA59="Moderado"),AND(Y59="Alta",AA59="Leve"),AND(Y59="Alta",AA59="Menor")),"Moderado",IF(OR(AND(Y59="Muy Baja",AA59="Mayor"),AND(Y59="Baja",AA59="Mayor"),AND(Y59="Media",AA59="Mayor"),AND(Y59="Alta",AA59="Moderado"),AND(Y59="Alta",AA59="Mayor"),AND(Y59="Muy Alta",AA59="Leve"),AND(Y59="Muy Alta",AA59="Menor"),AND(Y59="Muy Alta",AA59="Moderado"),AND(Y59="Muy Alta",AA59="Mayor")),"Alto",IF(OR(AND(Y59="Muy Baja",AA59="Catastrófico"),AND(Y59="Baja",AA59="Catastrófico"),AND(Y59="Media",AA59="Catastrófico"),AND(Y59="Alta",AA59="Catastrófico"),AND(Y59="Muy Alta",AA59="Catastrófico")),"Extremo","")))),"")</f>
        <v/>
      </c>
      <c r="AD59" s="18"/>
      <c r="AE59" s="19"/>
      <c r="AF59" s="21"/>
      <c r="AG59" s="24"/>
      <c r="AH59" s="24"/>
      <c r="AI59" s="19"/>
      <c r="AJ59" s="2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row>
    <row r="60" spans="1:68" ht="151.5" customHeight="1" x14ac:dyDescent="0.3">
      <c r="A60" s="81"/>
      <c r="B60" s="84"/>
      <c r="C60" s="84"/>
      <c r="D60" s="84"/>
      <c r="E60" s="87"/>
      <c r="F60" s="84"/>
      <c r="G60" s="90"/>
      <c r="H60" s="93"/>
      <c r="I60" s="78"/>
      <c r="J60" s="96"/>
      <c r="K60" s="78">
        <f ca="1">IF(NOT(ISERROR(MATCH(J60,_xlfn.ANCHORARRAY(E71),0))),I73&amp;"Por favor no seleccionar los criterios de impacto",J60)</f>
        <v>0</v>
      </c>
      <c r="L60" s="93"/>
      <c r="M60" s="78"/>
      <c r="N60" s="75"/>
      <c r="O60" s="9">
        <v>3</v>
      </c>
      <c r="P60" s="25"/>
      <c r="Q60" s="11" t="str">
        <f>IF(OR(R60="Preventivo",R60="Detectivo"),"Probabilidad",IF(R60="Correctivo","Impacto",""))</f>
        <v/>
      </c>
      <c r="R60" s="12"/>
      <c r="S60" s="12"/>
      <c r="T60" s="13" t="str">
        <f t="shared" si="62"/>
        <v/>
      </c>
      <c r="U60" s="12"/>
      <c r="V60" s="12"/>
      <c r="W60" s="12"/>
      <c r="X60" s="14" t="str">
        <f>IFERROR(IF(AND(Q59="Probabilidad",Q60="Probabilidad"),(Z59-(+Z59*T60)),IF(AND(Q59="Impacto",Q60="Probabilidad"),(Z58-(+Z58*T60)),IF(Q60="Impacto",Z59,""))),"")</f>
        <v/>
      </c>
      <c r="Y60" s="15" t="str">
        <f t="shared" si="1"/>
        <v/>
      </c>
      <c r="Z60" s="16" t="str">
        <f t="shared" si="63"/>
        <v/>
      </c>
      <c r="AA60" s="15" t="str">
        <f t="shared" si="3"/>
        <v/>
      </c>
      <c r="AB60" s="16" t="str">
        <f>IFERROR(IF(AND(Q59="Impacto",Q60="Impacto"),(AB59-(+AB59*T60)),IF(AND(Q59="Probabilidad",Q60="Impacto"),(AB58-(+AB58*T60)),IF(Q60="Probabilidad",AB59,""))),"")</f>
        <v/>
      </c>
      <c r="AC60" s="17" t="str">
        <f t="shared" si="64"/>
        <v/>
      </c>
      <c r="AD60" s="18"/>
      <c r="AE60" s="19"/>
      <c r="AF60" s="21"/>
      <c r="AG60" s="24"/>
      <c r="AH60" s="24"/>
      <c r="AI60" s="19"/>
      <c r="AJ60" s="2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row>
    <row r="61" spans="1:68" ht="151.5" customHeight="1" x14ac:dyDescent="0.3">
      <c r="A61" s="81"/>
      <c r="B61" s="84"/>
      <c r="C61" s="84"/>
      <c r="D61" s="84"/>
      <c r="E61" s="87"/>
      <c r="F61" s="84"/>
      <c r="G61" s="90"/>
      <c r="H61" s="93"/>
      <c r="I61" s="78"/>
      <c r="J61" s="96"/>
      <c r="K61" s="78">
        <f ca="1">IF(NOT(ISERROR(MATCH(J61,_xlfn.ANCHORARRAY(E72),0))),I74&amp;"Por favor no seleccionar los criterios de impacto",J61)</f>
        <v>0</v>
      </c>
      <c r="L61" s="93"/>
      <c r="M61" s="78"/>
      <c r="N61" s="75"/>
      <c r="O61" s="9">
        <v>4</v>
      </c>
      <c r="P61" s="10"/>
      <c r="Q61" s="11" t="str">
        <f t="shared" ref="Q61:Q63" si="65">IF(OR(R61="Preventivo",R61="Detectivo"),"Probabilidad",IF(R61="Correctivo","Impacto",""))</f>
        <v/>
      </c>
      <c r="R61" s="12"/>
      <c r="S61" s="12"/>
      <c r="T61" s="13" t="str">
        <f t="shared" si="62"/>
        <v/>
      </c>
      <c r="U61" s="12"/>
      <c r="V61" s="12"/>
      <c r="W61" s="12"/>
      <c r="X61" s="14" t="str">
        <f t="shared" ref="X61:X63" si="66">IFERROR(IF(AND(Q60="Probabilidad",Q61="Probabilidad"),(Z60-(+Z60*T61)),IF(AND(Q60="Impacto",Q61="Probabilidad"),(Z59-(+Z59*T61)),IF(Q61="Impacto",Z60,""))),"")</f>
        <v/>
      </c>
      <c r="Y61" s="15" t="str">
        <f t="shared" si="1"/>
        <v/>
      </c>
      <c r="Z61" s="16" t="str">
        <f t="shared" si="63"/>
        <v/>
      </c>
      <c r="AA61" s="15" t="str">
        <f t="shared" si="3"/>
        <v/>
      </c>
      <c r="AB61" s="16" t="str">
        <f t="shared" ref="AB61:AB63" si="67">IFERROR(IF(AND(Q60="Impacto",Q61="Impacto"),(AB60-(+AB60*T61)),IF(AND(Q60="Probabilidad",Q61="Impacto"),(AB59-(+AB59*T61)),IF(Q61="Probabilidad",AB60,""))),"")</f>
        <v/>
      </c>
      <c r="AC61" s="17" t="str">
        <f>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18"/>
      <c r="AE61" s="19"/>
      <c r="AF61" s="21"/>
      <c r="AG61" s="24"/>
      <c r="AH61" s="24"/>
      <c r="AI61" s="19"/>
      <c r="AJ61" s="2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row>
    <row r="62" spans="1:68" ht="151.5" customHeight="1" x14ac:dyDescent="0.3">
      <c r="A62" s="81"/>
      <c r="B62" s="84"/>
      <c r="C62" s="84"/>
      <c r="D62" s="84"/>
      <c r="E62" s="87"/>
      <c r="F62" s="84"/>
      <c r="G62" s="90"/>
      <c r="H62" s="93"/>
      <c r="I62" s="78"/>
      <c r="J62" s="96"/>
      <c r="K62" s="78">
        <f ca="1">IF(NOT(ISERROR(MATCH(J62,_xlfn.ANCHORARRAY(E73),0))),I75&amp;"Por favor no seleccionar los criterios de impacto",J62)</f>
        <v>0</v>
      </c>
      <c r="L62" s="93"/>
      <c r="M62" s="78"/>
      <c r="N62" s="75"/>
      <c r="O62" s="9">
        <v>5</v>
      </c>
      <c r="P62" s="10"/>
      <c r="Q62" s="11" t="str">
        <f t="shared" si="65"/>
        <v/>
      </c>
      <c r="R62" s="12"/>
      <c r="S62" s="12"/>
      <c r="T62" s="13" t="str">
        <f t="shared" si="62"/>
        <v/>
      </c>
      <c r="U62" s="12"/>
      <c r="V62" s="12"/>
      <c r="W62" s="12"/>
      <c r="X62" s="14" t="str">
        <f t="shared" si="66"/>
        <v/>
      </c>
      <c r="Y62" s="15" t="str">
        <f t="shared" si="1"/>
        <v/>
      </c>
      <c r="Z62" s="16" t="str">
        <f t="shared" si="63"/>
        <v/>
      </c>
      <c r="AA62" s="15" t="str">
        <f t="shared" si="3"/>
        <v/>
      </c>
      <c r="AB62" s="16" t="str">
        <f t="shared" si="67"/>
        <v/>
      </c>
      <c r="AC62" s="17" t="str">
        <f t="shared" ref="AC62:AC63" si="68">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18"/>
      <c r="AE62" s="19"/>
      <c r="AF62" s="21"/>
      <c r="AG62" s="24"/>
      <c r="AH62" s="24"/>
      <c r="AI62" s="19"/>
      <c r="AJ62" s="2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row>
    <row r="63" spans="1:68" ht="151.5" customHeight="1" x14ac:dyDescent="0.3">
      <c r="A63" s="82"/>
      <c r="B63" s="85"/>
      <c r="C63" s="85"/>
      <c r="D63" s="85"/>
      <c r="E63" s="88"/>
      <c r="F63" s="85"/>
      <c r="G63" s="91"/>
      <c r="H63" s="94"/>
      <c r="I63" s="79"/>
      <c r="J63" s="97"/>
      <c r="K63" s="79">
        <f ca="1">IF(NOT(ISERROR(MATCH(J63,_xlfn.ANCHORARRAY(E74),0))),I76&amp;"Por favor no seleccionar los criterios de impacto",J63)</f>
        <v>0</v>
      </c>
      <c r="L63" s="94"/>
      <c r="M63" s="79"/>
      <c r="N63" s="76"/>
      <c r="O63" s="9">
        <v>6</v>
      </c>
      <c r="P63" s="10"/>
      <c r="Q63" s="11" t="str">
        <f t="shared" si="65"/>
        <v/>
      </c>
      <c r="R63" s="12"/>
      <c r="S63" s="12"/>
      <c r="T63" s="13" t="str">
        <f t="shared" si="62"/>
        <v/>
      </c>
      <c r="U63" s="12"/>
      <c r="V63" s="12"/>
      <c r="W63" s="12"/>
      <c r="X63" s="14" t="str">
        <f t="shared" si="66"/>
        <v/>
      </c>
      <c r="Y63" s="15" t="str">
        <f t="shared" si="1"/>
        <v/>
      </c>
      <c r="Z63" s="16" t="str">
        <f t="shared" si="63"/>
        <v/>
      </c>
      <c r="AA63" s="15" t="str">
        <f t="shared" si="3"/>
        <v/>
      </c>
      <c r="AB63" s="16" t="str">
        <f t="shared" si="67"/>
        <v/>
      </c>
      <c r="AC63" s="17" t="str">
        <f t="shared" si="68"/>
        <v/>
      </c>
      <c r="AD63" s="18"/>
      <c r="AE63" s="19"/>
      <c r="AF63" s="21"/>
      <c r="AG63" s="24"/>
      <c r="AH63" s="24"/>
      <c r="AI63" s="19"/>
      <c r="AJ63" s="2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row>
    <row r="64" spans="1:68" ht="151.5" customHeight="1" x14ac:dyDescent="0.3">
      <c r="A64" s="80">
        <v>10</v>
      </c>
      <c r="B64" s="83"/>
      <c r="C64" s="83"/>
      <c r="D64" s="83"/>
      <c r="E64" s="86"/>
      <c r="F64" s="83"/>
      <c r="G64" s="89"/>
      <c r="H64" s="92" t="str">
        <f>IF(G64&lt;=0,"",IF(G64&lt;=2,"Muy Baja",IF(G64&lt;=24,"Baja",IF(G64&lt;=500,"Media",IF(G64&lt;=5000,"Alta","Muy Alta")))))</f>
        <v/>
      </c>
      <c r="I64" s="77" t="str">
        <f>IF(H64="","",IF(H64="Muy Baja",0.2,IF(H64="Baja",0.4,IF(H64="Media",0.6,IF(H64="Alta",0.8,IF(H64="Muy Alta",1,))))))</f>
        <v/>
      </c>
      <c r="J64" s="95"/>
      <c r="K64" s="77">
        <f>IF(NOT(ISERROR(MATCH(J64,'[3]Tabla Impacto'!$B$221:$B$223,0))),'[3]Tabla Impacto'!$F$223&amp;"Por favor no seleccionar los criterios de impacto(Afectación Económica o presupuestal y Pérdida Reputacional)",J64)</f>
        <v>0</v>
      </c>
      <c r="L64" s="92" t="str">
        <f>IF(OR(K64='[3]Tabla Impacto'!$C$11,K64='[3]Tabla Impacto'!$D$11),"Leve",IF(OR(K64='[3]Tabla Impacto'!$C$12,K64='[3]Tabla Impacto'!$D$12),"Menor",IF(OR(K64='[3]Tabla Impacto'!$C$13,K64='[3]Tabla Impacto'!$D$13),"Moderado",IF(OR(K64='[3]Tabla Impacto'!$C$14,K64='[3]Tabla Impacto'!$D$14),"Mayor",IF(OR(K64='[3]Tabla Impacto'!$C$15,K64='[3]Tabla Impacto'!$D$15),"Catastrófico","")))))</f>
        <v/>
      </c>
      <c r="M64" s="77" t="str">
        <f>IF(L64="","",IF(L64="Leve",0.2,IF(L64="Menor",0.4,IF(L64="Moderado",0.6,IF(L64="Mayor",0.8,IF(L64="Catastrófico",1,))))))</f>
        <v/>
      </c>
      <c r="N64" s="74" t="str">
        <f>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9">
        <v>1</v>
      </c>
      <c r="P64" s="10"/>
      <c r="Q64" s="11" t="str">
        <f>IF(OR(R64="Preventivo",R64="Detectivo"),"Probabilidad",IF(R64="Correctivo","Impacto",""))</f>
        <v/>
      </c>
      <c r="R64" s="12"/>
      <c r="S64" s="12"/>
      <c r="T64" s="13" t="str">
        <f>IF(AND(R64="Preventivo",S64="Automático"),"50%",IF(AND(R64="Preventivo",S64="Manual"),"40%",IF(AND(R64="Detectivo",S64="Automático"),"40%",IF(AND(R64="Detectivo",S64="Manual"),"30%",IF(AND(R64="Correctivo",S64="Automático"),"35%",IF(AND(R64="Correctivo",S64="Manual"),"25%",""))))))</f>
        <v/>
      </c>
      <c r="U64" s="12"/>
      <c r="V64" s="12"/>
      <c r="W64" s="12"/>
      <c r="X64" s="14" t="str">
        <f>IFERROR(IF(Q64="Probabilidad",(I64-(+I64*T64)),IF(Q64="Impacto",I64,"")),"")</f>
        <v/>
      </c>
      <c r="Y64" s="15" t="str">
        <f>IFERROR(IF(X64="","",IF(X64&lt;=0.2,"Muy Baja",IF(X64&lt;=0.4,"Baja",IF(X64&lt;=0.6,"Media",IF(X64&lt;=0.8,"Alta","Muy Alta"))))),"")</f>
        <v/>
      </c>
      <c r="Z64" s="16" t="str">
        <f>+X64</f>
        <v/>
      </c>
      <c r="AA64" s="15" t="str">
        <f>IFERROR(IF(AB64="","",IF(AB64&lt;=0.2,"Leve",IF(AB64&lt;=0.4,"Menor",IF(AB64&lt;=0.6,"Moderado",IF(AB64&lt;=0.8,"Mayor","Catastrófico"))))),"")</f>
        <v/>
      </c>
      <c r="AB64" s="16" t="str">
        <f>IFERROR(IF(Q64="Impacto",(M64-(+M64*T64)),IF(Q64="Probabilidad",M64,"")),"")</f>
        <v/>
      </c>
      <c r="AC64" s="17"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18"/>
      <c r="AE64" s="19"/>
      <c r="AF64" s="21"/>
      <c r="AG64" s="24"/>
      <c r="AH64" s="24"/>
      <c r="AI64" s="19"/>
      <c r="AJ64" s="2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row>
    <row r="65" spans="1:36" ht="151.5" customHeight="1" x14ac:dyDescent="0.3">
      <c r="A65" s="81"/>
      <c r="B65" s="84"/>
      <c r="C65" s="84"/>
      <c r="D65" s="84"/>
      <c r="E65" s="87"/>
      <c r="F65" s="84"/>
      <c r="G65" s="90"/>
      <c r="H65" s="93"/>
      <c r="I65" s="78"/>
      <c r="J65" s="96"/>
      <c r="K65" s="78">
        <f ca="1">IF(NOT(ISERROR(MATCH(J65,_xlfn.ANCHORARRAY(E76),0))),I78&amp;"Por favor no seleccionar los criterios de impacto",J65)</f>
        <v>0</v>
      </c>
      <c r="L65" s="93"/>
      <c r="M65" s="78"/>
      <c r="N65" s="75"/>
      <c r="O65" s="9">
        <v>2</v>
      </c>
      <c r="P65" s="10"/>
      <c r="Q65" s="11" t="str">
        <f>IF(OR(R65="Preventivo",R65="Detectivo"),"Probabilidad",IF(R65="Correctivo","Impacto",""))</f>
        <v/>
      </c>
      <c r="R65" s="12"/>
      <c r="S65" s="12"/>
      <c r="T65" s="13" t="str">
        <f t="shared" ref="T65:T69" si="69">IF(AND(R65="Preventivo",S65="Automático"),"50%",IF(AND(R65="Preventivo",S65="Manual"),"40%",IF(AND(R65="Detectivo",S65="Automático"),"40%",IF(AND(R65="Detectivo",S65="Manual"),"30%",IF(AND(R65="Correctivo",S65="Automático"),"35%",IF(AND(R65="Correctivo",S65="Manual"),"25%",""))))))</f>
        <v/>
      </c>
      <c r="U65" s="12"/>
      <c r="V65" s="12"/>
      <c r="W65" s="12"/>
      <c r="X65" s="14" t="str">
        <f>IFERROR(IF(AND(Q64="Probabilidad",Q65="Probabilidad"),(Z64-(+Z64*T65)),IF(Q65="Probabilidad",(I64-(+I64*T65)),IF(Q65="Impacto",Z64,""))),"")</f>
        <v/>
      </c>
      <c r="Y65" s="15" t="str">
        <f t="shared" si="1"/>
        <v/>
      </c>
      <c r="Z65" s="16" t="str">
        <f t="shared" ref="Z65:Z69" si="70">+X65</f>
        <v/>
      </c>
      <c r="AA65" s="15" t="str">
        <f t="shared" si="3"/>
        <v/>
      </c>
      <c r="AB65" s="16" t="str">
        <f>IFERROR(IF(AND(Q64="Impacto",Q65="Impacto"),(AB58-(+AB58*T65)),IF(Q65="Impacto",($M$64-(+$M$64*T65)),IF(Q65="Probabilidad",AB58,""))),"")</f>
        <v/>
      </c>
      <c r="AC65" s="17" t="str">
        <f t="shared" ref="AC65:AC66" si="71">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18"/>
      <c r="AE65" s="19"/>
      <c r="AF65" s="21"/>
      <c r="AG65" s="24"/>
      <c r="AH65" s="24"/>
      <c r="AI65" s="19"/>
      <c r="AJ65" s="21"/>
    </row>
    <row r="66" spans="1:36" ht="151.5" customHeight="1" x14ac:dyDescent="0.3">
      <c r="A66" s="81"/>
      <c r="B66" s="84"/>
      <c r="C66" s="84"/>
      <c r="D66" s="84"/>
      <c r="E66" s="87"/>
      <c r="F66" s="84"/>
      <c r="G66" s="90"/>
      <c r="H66" s="93"/>
      <c r="I66" s="78"/>
      <c r="J66" s="96"/>
      <c r="K66" s="78">
        <f ca="1">IF(NOT(ISERROR(MATCH(J66,_xlfn.ANCHORARRAY(E77),0))),I79&amp;"Por favor no seleccionar los criterios de impacto",J66)</f>
        <v>0</v>
      </c>
      <c r="L66" s="93"/>
      <c r="M66" s="78"/>
      <c r="N66" s="75"/>
      <c r="O66" s="9">
        <v>3</v>
      </c>
      <c r="P66" s="25"/>
      <c r="Q66" s="11" t="str">
        <f>IF(OR(R66="Preventivo",R66="Detectivo"),"Probabilidad",IF(R66="Correctivo","Impacto",""))</f>
        <v/>
      </c>
      <c r="R66" s="12"/>
      <c r="S66" s="12"/>
      <c r="T66" s="13" t="str">
        <f t="shared" si="69"/>
        <v/>
      </c>
      <c r="U66" s="12"/>
      <c r="V66" s="12"/>
      <c r="W66" s="12"/>
      <c r="X66" s="14" t="str">
        <f>IFERROR(IF(AND(Q65="Probabilidad",Q66="Probabilidad"),(Z65-(+Z65*T66)),IF(AND(Q65="Impacto",Q66="Probabilidad"),(Z64-(+Z64*T66)),IF(Q66="Impacto",Z65,""))),"")</f>
        <v/>
      </c>
      <c r="Y66" s="15" t="str">
        <f t="shared" si="1"/>
        <v/>
      </c>
      <c r="Z66" s="16" t="str">
        <f t="shared" si="70"/>
        <v/>
      </c>
      <c r="AA66" s="15" t="str">
        <f t="shared" si="3"/>
        <v/>
      </c>
      <c r="AB66" s="16" t="str">
        <f>IFERROR(IF(AND(Q65="Impacto",Q66="Impacto"),(AB65-(+AB65*T66)),IF(AND(Q65="Probabilidad",Q66="Impacto"),(AB64-(+AB64*T66)),IF(Q66="Probabilidad",AB65,""))),"")</f>
        <v/>
      </c>
      <c r="AC66" s="17" t="str">
        <f t="shared" si="71"/>
        <v/>
      </c>
      <c r="AD66" s="18"/>
      <c r="AE66" s="19"/>
      <c r="AF66" s="21"/>
      <c r="AG66" s="24"/>
      <c r="AH66" s="24"/>
      <c r="AI66" s="19"/>
      <c r="AJ66" s="21"/>
    </row>
    <row r="67" spans="1:36" ht="151.5" customHeight="1" x14ac:dyDescent="0.3">
      <c r="A67" s="81"/>
      <c r="B67" s="84"/>
      <c r="C67" s="84"/>
      <c r="D67" s="84"/>
      <c r="E67" s="87"/>
      <c r="F67" s="84"/>
      <c r="G67" s="90"/>
      <c r="H67" s="93"/>
      <c r="I67" s="78"/>
      <c r="J67" s="96"/>
      <c r="K67" s="78">
        <f ca="1">IF(NOT(ISERROR(MATCH(J67,_xlfn.ANCHORARRAY(E78),0))),I80&amp;"Por favor no seleccionar los criterios de impacto",J67)</f>
        <v>0</v>
      </c>
      <c r="L67" s="93"/>
      <c r="M67" s="78"/>
      <c r="N67" s="75"/>
      <c r="O67" s="9">
        <v>4</v>
      </c>
      <c r="P67" s="10"/>
      <c r="Q67" s="11" t="str">
        <f t="shared" ref="Q67:Q69" si="72">IF(OR(R67="Preventivo",R67="Detectivo"),"Probabilidad",IF(R67="Correctivo","Impacto",""))</f>
        <v/>
      </c>
      <c r="R67" s="12"/>
      <c r="S67" s="12"/>
      <c r="T67" s="13" t="str">
        <f t="shared" si="69"/>
        <v/>
      </c>
      <c r="U67" s="12"/>
      <c r="V67" s="12"/>
      <c r="W67" s="12"/>
      <c r="X67" s="14" t="str">
        <f t="shared" ref="X67:X69" si="73">IFERROR(IF(AND(Q66="Probabilidad",Q67="Probabilidad"),(Z66-(+Z66*T67)),IF(AND(Q66="Impacto",Q67="Probabilidad"),(Z65-(+Z65*T67)),IF(Q67="Impacto",Z66,""))),"")</f>
        <v/>
      </c>
      <c r="Y67" s="15" t="str">
        <f t="shared" si="1"/>
        <v/>
      </c>
      <c r="Z67" s="16" t="str">
        <f t="shared" si="70"/>
        <v/>
      </c>
      <c r="AA67" s="15" t="str">
        <f t="shared" si="3"/>
        <v/>
      </c>
      <c r="AB67" s="16" t="str">
        <f t="shared" ref="AB67:AB69" si="74">IFERROR(IF(AND(Q66="Impacto",Q67="Impacto"),(AB66-(+AB66*T67)),IF(AND(Q66="Probabilidad",Q67="Impacto"),(AB65-(+AB65*T67)),IF(Q67="Probabilidad",AB66,""))),"")</f>
        <v/>
      </c>
      <c r="AC67" s="17" t="str">
        <f>IFERROR(IF(OR(AND(Y67="Muy Baja",AA67="Leve"),AND(Y67="Muy Baja",AA67="Menor"),AND(Y67="Baja",AA67="Leve")),"Bajo",IF(OR(AND(Y67="Muy baja",AA67="Moderado"),AND(Y67="Baja",AA67="Menor"),AND(Y67="Baja",AA67="Moderado"),AND(Y67="Media",AA67="Leve"),AND(Y67="Media",AA67="Menor"),AND(Y67="Media",AA67="Moderado"),AND(Y67="Alta",AA67="Leve"),AND(Y67="Alta",AA67="Menor")),"Moderado",IF(OR(AND(Y67="Muy Baja",AA67="Mayor"),AND(Y67="Baja",AA67="Mayor"),AND(Y67="Media",AA67="Mayor"),AND(Y67="Alta",AA67="Moderado"),AND(Y67="Alta",AA67="Mayor"),AND(Y67="Muy Alta",AA67="Leve"),AND(Y67="Muy Alta",AA67="Menor"),AND(Y67="Muy Alta",AA67="Moderado"),AND(Y67="Muy Alta",AA67="Mayor")),"Alto",IF(OR(AND(Y67="Muy Baja",AA67="Catastrófico"),AND(Y67="Baja",AA67="Catastrófico"),AND(Y67="Media",AA67="Catastrófico"),AND(Y67="Alta",AA67="Catastrófico"),AND(Y67="Muy Alta",AA67="Catastrófico")),"Extremo","")))),"")</f>
        <v/>
      </c>
      <c r="AD67" s="18"/>
      <c r="AE67" s="19"/>
      <c r="AF67" s="21"/>
      <c r="AG67" s="24"/>
      <c r="AH67" s="24"/>
      <c r="AI67" s="19"/>
      <c r="AJ67" s="21"/>
    </row>
    <row r="68" spans="1:36" ht="151.5" customHeight="1" x14ac:dyDescent="0.3">
      <c r="A68" s="81"/>
      <c r="B68" s="84"/>
      <c r="C68" s="84"/>
      <c r="D68" s="84"/>
      <c r="E68" s="87"/>
      <c r="F68" s="84"/>
      <c r="G68" s="90"/>
      <c r="H68" s="93"/>
      <c r="I68" s="78"/>
      <c r="J68" s="96"/>
      <c r="K68" s="78">
        <f ca="1">IF(NOT(ISERROR(MATCH(J68,_xlfn.ANCHORARRAY(E79),0))),I81&amp;"Por favor no seleccionar los criterios de impacto",J68)</f>
        <v>0</v>
      </c>
      <c r="L68" s="93"/>
      <c r="M68" s="78"/>
      <c r="N68" s="75"/>
      <c r="O68" s="9">
        <v>5</v>
      </c>
      <c r="P68" s="10"/>
      <c r="Q68" s="11" t="str">
        <f t="shared" si="72"/>
        <v/>
      </c>
      <c r="R68" s="12"/>
      <c r="S68" s="12"/>
      <c r="T68" s="13" t="str">
        <f t="shared" si="69"/>
        <v/>
      </c>
      <c r="U68" s="12"/>
      <c r="V68" s="12"/>
      <c r="W68" s="12"/>
      <c r="X68" s="14" t="str">
        <f t="shared" si="73"/>
        <v/>
      </c>
      <c r="Y68" s="15" t="str">
        <f t="shared" si="1"/>
        <v/>
      </c>
      <c r="Z68" s="16" t="str">
        <f t="shared" si="70"/>
        <v/>
      </c>
      <c r="AA68" s="15" t="str">
        <f t="shared" si="3"/>
        <v/>
      </c>
      <c r="AB68" s="16" t="str">
        <f t="shared" si="74"/>
        <v/>
      </c>
      <c r="AC68" s="17" t="str">
        <f t="shared" ref="AC68:AC69" si="75">IFERROR(IF(OR(AND(Y68="Muy Baja",AA68="Leve"),AND(Y68="Muy Baja",AA68="Menor"),AND(Y68="Baja",AA68="Leve")),"Bajo",IF(OR(AND(Y68="Muy baja",AA68="Moderado"),AND(Y68="Baja",AA68="Menor"),AND(Y68="Baja",AA68="Moderado"),AND(Y68="Media",AA68="Leve"),AND(Y68="Media",AA68="Menor"),AND(Y68="Media",AA68="Moderado"),AND(Y68="Alta",AA68="Leve"),AND(Y68="Alta",AA68="Menor")),"Moderado",IF(OR(AND(Y68="Muy Baja",AA68="Mayor"),AND(Y68="Baja",AA68="Mayor"),AND(Y68="Media",AA68="Mayor"),AND(Y68="Alta",AA68="Moderado"),AND(Y68="Alta",AA68="Mayor"),AND(Y68="Muy Alta",AA68="Leve"),AND(Y68="Muy Alta",AA68="Menor"),AND(Y68="Muy Alta",AA68="Moderado"),AND(Y68="Muy Alta",AA68="Mayor")),"Alto",IF(OR(AND(Y68="Muy Baja",AA68="Catastrófico"),AND(Y68="Baja",AA68="Catastrófico"),AND(Y68="Media",AA68="Catastrófico"),AND(Y68="Alta",AA68="Catastrófico"),AND(Y68="Muy Alta",AA68="Catastrófico")),"Extremo","")))),"")</f>
        <v/>
      </c>
      <c r="AD68" s="18"/>
      <c r="AE68" s="19"/>
      <c r="AF68" s="21"/>
      <c r="AG68" s="24"/>
      <c r="AH68" s="24"/>
      <c r="AI68" s="19"/>
      <c r="AJ68" s="21"/>
    </row>
    <row r="69" spans="1:36" ht="151.5" customHeight="1" x14ac:dyDescent="0.3">
      <c r="A69" s="82"/>
      <c r="B69" s="85"/>
      <c r="C69" s="85"/>
      <c r="D69" s="85"/>
      <c r="E69" s="88"/>
      <c r="F69" s="85"/>
      <c r="G69" s="91"/>
      <c r="H69" s="94"/>
      <c r="I69" s="79"/>
      <c r="J69" s="97"/>
      <c r="K69" s="79">
        <f ca="1">IF(NOT(ISERROR(MATCH(J69,_xlfn.ANCHORARRAY(E80),0))),I82&amp;"Por favor no seleccionar los criterios de impacto",J69)</f>
        <v>0</v>
      </c>
      <c r="L69" s="94"/>
      <c r="M69" s="79"/>
      <c r="N69" s="76"/>
      <c r="O69" s="9">
        <v>6</v>
      </c>
      <c r="P69" s="10"/>
      <c r="Q69" s="11" t="str">
        <f t="shared" si="72"/>
        <v/>
      </c>
      <c r="R69" s="12"/>
      <c r="S69" s="12"/>
      <c r="T69" s="13" t="str">
        <f t="shared" si="69"/>
        <v/>
      </c>
      <c r="U69" s="12"/>
      <c r="V69" s="12"/>
      <c r="W69" s="12"/>
      <c r="X69" s="14" t="str">
        <f t="shared" si="73"/>
        <v/>
      </c>
      <c r="Y69" s="15" t="str">
        <f t="shared" si="1"/>
        <v/>
      </c>
      <c r="Z69" s="16" t="str">
        <f t="shared" si="70"/>
        <v/>
      </c>
      <c r="AA69" s="15" t="str">
        <f t="shared" si="3"/>
        <v/>
      </c>
      <c r="AB69" s="16" t="str">
        <f t="shared" si="74"/>
        <v/>
      </c>
      <c r="AC69" s="17" t="str">
        <f t="shared" si="75"/>
        <v/>
      </c>
      <c r="AD69" s="18"/>
      <c r="AE69" s="19"/>
      <c r="AF69" s="21"/>
      <c r="AG69" s="24"/>
      <c r="AH69" s="24"/>
      <c r="AI69" s="19"/>
      <c r="AJ69" s="21"/>
    </row>
    <row r="70" spans="1:36" ht="49.5" customHeight="1" x14ac:dyDescent="0.3">
      <c r="A70" s="9"/>
      <c r="B70" s="98" t="s">
        <v>74</v>
      </c>
      <c r="C70" s="99"/>
      <c r="D70" s="99"/>
      <c r="E70" s="99"/>
      <c r="F70" s="99"/>
      <c r="G70" s="99"/>
      <c r="H70" s="99"/>
      <c r="I70" s="99"/>
      <c r="J70" s="99"/>
      <c r="K70" s="99"/>
      <c r="L70" s="99"/>
      <c r="M70" s="99"/>
      <c r="N70" s="99"/>
      <c r="O70" s="99"/>
      <c r="P70" s="99"/>
      <c r="Q70" s="99"/>
      <c r="R70" s="99"/>
      <c r="S70" s="99"/>
      <c r="T70" s="99"/>
      <c r="U70" s="99"/>
      <c r="V70" s="99"/>
      <c r="W70" s="99"/>
      <c r="X70" s="99"/>
      <c r="Y70" s="99"/>
      <c r="Z70" s="99"/>
      <c r="AA70" s="99"/>
      <c r="AB70" s="99"/>
      <c r="AC70" s="99"/>
      <c r="AD70" s="99"/>
      <c r="AE70" s="99"/>
      <c r="AF70" s="99"/>
      <c r="AG70" s="99"/>
      <c r="AH70" s="99"/>
      <c r="AI70" s="99"/>
      <c r="AJ70" s="100"/>
    </row>
    <row r="72" spans="1:36" x14ac:dyDescent="0.3">
      <c r="A72" s="2"/>
      <c r="B72" s="28" t="s">
        <v>75</v>
      </c>
      <c r="C72" s="2"/>
      <c r="D72" s="2"/>
      <c r="F72" s="2"/>
    </row>
  </sheetData>
  <sheetProtection algorithmName="SHA-512" hashValue="sVoqu7kJshpFydYKkkW8R62PwbHkQ9zgyUzrQTDSexXBIdbfmbh3HSh+Gofw37b3YGg2PRU2wgjt3LhxsWd93g==" saltValue="gArFcdkKpQaxc61f24i61A==" spinCount="100000" sheet="1" objects="1" scenarios="1"/>
  <dataConsolidate/>
  <mergeCells count="185">
    <mergeCell ref="B70:AJ70"/>
    <mergeCell ref="I64:I69"/>
    <mergeCell ref="J64:J69"/>
    <mergeCell ref="K64:K69"/>
    <mergeCell ref="L64:L69"/>
    <mergeCell ref="M64:M69"/>
    <mergeCell ref="N64:N69"/>
    <mergeCell ref="M58:M63"/>
    <mergeCell ref="N58:N63"/>
    <mergeCell ref="I58:I63"/>
    <mergeCell ref="J58:J63"/>
    <mergeCell ref="K58:K63"/>
    <mergeCell ref="L58:L63"/>
    <mergeCell ref="A64:A69"/>
    <mergeCell ref="B64:B69"/>
    <mergeCell ref="C64:C69"/>
    <mergeCell ref="D64:D69"/>
    <mergeCell ref="E64:E69"/>
    <mergeCell ref="F64:F69"/>
    <mergeCell ref="G64:G69"/>
    <mergeCell ref="H64:H69"/>
    <mergeCell ref="G58:G63"/>
    <mergeCell ref="H58:H63"/>
    <mergeCell ref="A58:A63"/>
    <mergeCell ref="B58:B63"/>
    <mergeCell ref="C58:C63"/>
    <mergeCell ref="D58:D63"/>
    <mergeCell ref="E58:E63"/>
    <mergeCell ref="F58:F63"/>
    <mergeCell ref="I52:I57"/>
    <mergeCell ref="J52:J57"/>
    <mergeCell ref="K52:K57"/>
    <mergeCell ref="L52:L57"/>
    <mergeCell ref="M52:M57"/>
    <mergeCell ref="N52:N57"/>
    <mergeCell ref="M46:M51"/>
    <mergeCell ref="N46:N51"/>
    <mergeCell ref="A52:A57"/>
    <mergeCell ref="B52:B57"/>
    <mergeCell ref="C52:C57"/>
    <mergeCell ref="D52:D57"/>
    <mergeCell ref="E52:E57"/>
    <mergeCell ref="F52:F57"/>
    <mergeCell ref="G52:G57"/>
    <mergeCell ref="H52:H57"/>
    <mergeCell ref="G46:G51"/>
    <mergeCell ref="H46:H51"/>
    <mergeCell ref="I46:I51"/>
    <mergeCell ref="J46:J51"/>
    <mergeCell ref="K46:K51"/>
    <mergeCell ref="L46:L51"/>
    <mergeCell ref="A46:A51"/>
    <mergeCell ref="B46:B51"/>
    <mergeCell ref="C46:C51"/>
    <mergeCell ref="D46:D51"/>
    <mergeCell ref="E46:E51"/>
    <mergeCell ref="F46:F51"/>
    <mergeCell ref="I40:I45"/>
    <mergeCell ref="J40:J45"/>
    <mergeCell ref="K40:K45"/>
    <mergeCell ref="L40:L45"/>
    <mergeCell ref="M40:M45"/>
    <mergeCell ref="N40:N45"/>
    <mergeCell ref="M34:M39"/>
    <mergeCell ref="N34:N39"/>
    <mergeCell ref="A40:A45"/>
    <mergeCell ref="B40:B45"/>
    <mergeCell ref="C40:C45"/>
    <mergeCell ref="D40:D45"/>
    <mergeCell ref="E40:E45"/>
    <mergeCell ref="F40:F45"/>
    <mergeCell ref="G40:G45"/>
    <mergeCell ref="H40:H45"/>
    <mergeCell ref="G34:G39"/>
    <mergeCell ref="H34:H39"/>
    <mergeCell ref="I34:I39"/>
    <mergeCell ref="J34:J39"/>
    <mergeCell ref="K34:K39"/>
    <mergeCell ref="L34:L39"/>
    <mergeCell ref="A34:A39"/>
    <mergeCell ref="B34:B39"/>
    <mergeCell ref="C34:C39"/>
    <mergeCell ref="D34:D39"/>
    <mergeCell ref="E34:E39"/>
    <mergeCell ref="F34:F39"/>
    <mergeCell ref="I28:I33"/>
    <mergeCell ref="J28:J33"/>
    <mergeCell ref="K28:K33"/>
    <mergeCell ref="L28:L33"/>
    <mergeCell ref="M28:M33"/>
    <mergeCell ref="N28:N33"/>
    <mergeCell ref="M22:M27"/>
    <mergeCell ref="N22:N27"/>
    <mergeCell ref="A28:A33"/>
    <mergeCell ref="B28:B33"/>
    <mergeCell ref="C28:C33"/>
    <mergeCell ref="D28:D33"/>
    <mergeCell ref="E28:E33"/>
    <mergeCell ref="F28:F33"/>
    <mergeCell ref="G28:G33"/>
    <mergeCell ref="H28:H33"/>
    <mergeCell ref="G22:G27"/>
    <mergeCell ref="H22:H27"/>
    <mergeCell ref="I22:I27"/>
    <mergeCell ref="J22:J27"/>
    <mergeCell ref="K22:K27"/>
    <mergeCell ref="L22:L27"/>
    <mergeCell ref="A22:A27"/>
    <mergeCell ref="B22:B27"/>
    <mergeCell ref="C22:C27"/>
    <mergeCell ref="D22:D27"/>
    <mergeCell ref="E22:E27"/>
    <mergeCell ref="F22:F27"/>
    <mergeCell ref="I16:I21"/>
    <mergeCell ref="J16:J21"/>
    <mergeCell ref="K16:K21"/>
    <mergeCell ref="L16:L21"/>
    <mergeCell ref="M16:M21"/>
    <mergeCell ref="N16:N21"/>
    <mergeCell ref="M10:M15"/>
    <mergeCell ref="N10:N15"/>
    <mergeCell ref="A16:A21"/>
    <mergeCell ref="B16:B21"/>
    <mergeCell ref="C16:C21"/>
    <mergeCell ref="D16:D21"/>
    <mergeCell ref="E16:E21"/>
    <mergeCell ref="F16:F21"/>
    <mergeCell ref="G16:G21"/>
    <mergeCell ref="H16:H21"/>
    <mergeCell ref="G10:G15"/>
    <mergeCell ref="H10:H15"/>
    <mergeCell ref="I10:I15"/>
    <mergeCell ref="J10:J15"/>
    <mergeCell ref="K10:K15"/>
    <mergeCell ref="L10:L15"/>
    <mergeCell ref="A10:A15"/>
    <mergeCell ref="B10:B15"/>
    <mergeCell ref="C10:C15"/>
    <mergeCell ref="D10:D15"/>
    <mergeCell ref="E10:E15"/>
    <mergeCell ref="F10:F15"/>
    <mergeCell ref="AA8:AA9"/>
    <mergeCell ref="AB8:AB9"/>
    <mergeCell ref="AC8:AC9"/>
    <mergeCell ref="P8:P9"/>
    <mergeCell ref="Q8:Q9"/>
    <mergeCell ref="R8:W8"/>
    <mergeCell ref="X8:X9"/>
    <mergeCell ref="Y8:Y9"/>
    <mergeCell ref="Z8:Z9"/>
    <mergeCell ref="J8:J9"/>
    <mergeCell ref="K8:K9"/>
    <mergeCell ref="L8:L9"/>
    <mergeCell ref="M8:M9"/>
    <mergeCell ref="N8:N9"/>
    <mergeCell ref="O8:O9"/>
    <mergeCell ref="AE7:AJ7"/>
    <mergeCell ref="A8:A9"/>
    <mergeCell ref="B8:B9"/>
    <mergeCell ref="C8:C9"/>
    <mergeCell ref="D8:D9"/>
    <mergeCell ref="E8:E9"/>
    <mergeCell ref="F8:F9"/>
    <mergeCell ref="G8:G9"/>
    <mergeCell ref="H8:H9"/>
    <mergeCell ref="I8:I9"/>
    <mergeCell ref="AG8:AG9"/>
    <mergeCell ref="AH8:AH9"/>
    <mergeCell ref="AI8:AI9"/>
    <mergeCell ref="AJ8:AJ9"/>
    <mergeCell ref="AD8:AD9"/>
    <mergeCell ref="AE8:AE9"/>
    <mergeCell ref="AF8:AF9"/>
    <mergeCell ref="A6:B6"/>
    <mergeCell ref="C6:N6"/>
    <mergeCell ref="A7:G7"/>
    <mergeCell ref="H7:N7"/>
    <mergeCell ref="O7:W7"/>
    <mergeCell ref="X7:AD7"/>
    <mergeCell ref="A1:AJ2"/>
    <mergeCell ref="A4:B4"/>
    <mergeCell ref="C4:N4"/>
    <mergeCell ref="O4:Q4"/>
    <mergeCell ref="A5:B5"/>
    <mergeCell ref="C5:N5"/>
  </mergeCells>
  <conditionalFormatting sqref="H10 H16">
    <cfRule type="cellIs" dxfId="3338" priority="101" operator="equal">
      <formula>"Muy Alta"</formula>
    </cfRule>
    <cfRule type="cellIs" dxfId="3337" priority="102" operator="equal">
      <formula>"Alta"</formula>
    </cfRule>
    <cfRule type="cellIs" dxfId="3336" priority="103" operator="equal">
      <formula>"Media"</formula>
    </cfRule>
    <cfRule type="cellIs" dxfId="3335" priority="104" operator="equal">
      <formula>"Baja"</formula>
    </cfRule>
    <cfRule type="cellIs" dxfId="3334" priority="105" operator="equal">
      <formula>"Muy Baja"</formula>
    </cfRule>
  </conditionalFormatting>
  <conditionalFormatting sqref="H22">
    <cfRule type="cellIs" dxfId="3333" priority="83" operator="equal">
      <formula>"Muy Alta"</formula>
    </cfRule>
    <cfRule type="cellIs" dxfId="3332" priority="84" operator="equal">
      <formula>"Alta"</formula>
    </cfRule>
    <cfRule type="cellIs" dxfId="3331" priority="85" operator="equal">
      <formula>"Media"</formula>
    </cfRule>
    <cfRule type="cellIs" dxfId="3330" priority="86" operator="equal">
      <formula>"Baja"</formula>
    </cfRule>
    <cfRule type="cellIs" dxfId="3329" priority="87" operator="equal">
      <formula>"Muy Baja"</formula>
    </cfRule>
  </conditionalFormatting>
  <conditionalFormatting sqref="H28">
    <cfRule type="cellIs" dxfId="3328" priority="74" operator="equal">
      <formula>"Muy Alta"</formula>
    </cfRule>
    <cfRule type="cellIs" dxfId="3327" priority="75" operator="equal">
      <formula>"Alta"</formula>
    </cfRule>
    <cfRule type="cellIs" dxfId="3326" priority="76" operator="equal">
      <formula>"Media"</formula>
    </cfRule>
    <cfRule type="cellIs" dxfId="3325" priority="77" operator="equal">
      <formula>"Baja"</formula>
    </cfRule>
    <cfRule type="cellIs" dxfId="3324" priority="78" operator="equal">
      <formula>"Muy Baja"</formula>
    </cfRule>
  </conditionalFormatting>
  <conditionalFormatting sqref="H34">
    <cfRule type="cellIs" dxfId="3323" priority="65" operator="equal">
      <formula>"Muy Alta"</formula>
    </cfRule>
    <cfRule type="cellIs" dxfId="3322" priority="66" operator="equal">
      <formula>"Alta"</formula>
    </cfRule>
    <cfRule type="cellIs" dxfId="3321" priority="67" operator="equal">
      <formula>"Media"</formula>
    </cfRule>
    <cfRule type="cellIs" dxfId="3320" priority="68" operator="equal">
      <formula>"Baja"</formula>
    </cfRule>
    <cfRule type="cellIs" dxfId="3319" priority="69" operator="equal">
      <formula>"Muy Baja"</formula>
    </cfRule>
  </conditionalFormatting>
  <conditionalFormatting sqref="H40">
    <cfRule type="cellIs" dxfId="3318" priority="56" operator="equal">
      <formula>"Muy Alta"</formula>
    </cfRule>
    <cfRule type="cellIs" dxfId="3317" priority="57" operator="equal">
      <formula>"Alta"</formula>
    </cfRule>
    <cfRule type="cellIs" dxfId="3316" priority="58" operator="equal">
      <formula>"Media"</formula>
    </cfRule>
    <cfRule type="cellIs" dxfId="3315" priority="59" operator="equal">
      <formula>"Baja"</formula>
    </cfRule>
    <cfRule type="cellIs" dxfId="3314" priority="60" operator="equal">
      <formula>"Muy Baja"</formula>
    </cfRule>
  </conditionalFormatting>
  <conditionalFormatting sqref="H46">
    <cfRule type="cellIs" dxfId="3313" priority="47" operator="equal">
      <formula>"Muy Alta"</formula>
    </cfRule>
    <cfRule type="cellIs" dxfId="3312" priority="48" operator="equal">
      <formula>"Alta"</formula>
    </cfRule>
    <cfRule type="cellIs" dxfId="3311" priority="49" operator="equal">
      <formula>"Media"</formula>
    </cfRule>
    <cfRule type="cellIs" dxfId="3310" priority="50" operator="equal">
      <formula>"Baja"</formula>
    </cfRule>
    <cfRule type="cellIs" dxfId="3309" priority="51" operator="equal">
      <formula>"Muy Baja"</formula>
    </cfRule>
  </conditionalFormatting>
  <conditionalFormatting sqref="H52">
    <cfRule type="cellIs" dxfId="3308" priority="38" operator="equal">
      <formula>"Muy Alta"</formula>
    </cfRule>
    <cfRule type="cellIs" dxfId="3307" priority="39" operator="equal">
      <formula>"Alta"</formula>
    </cfRule>
    <cfRule type="cellIs" dxfId="3306" priority="40" operator="equal">
      <formula>"Media"</formula>
    </cfRule>
    <cfRule type="cellIs" dxfId="3305" priority="41" operator="equal">
      <formula>"Baja"</formula>
    </cfRule>
    <cfRule type="cellIs" dxfId="3304" priority="42" operator="equal">
      <formula>"Muy Baja"</formula>
    </cfRule>
  </conditionalFormatting>
  <conditionalFormatting sqref="H58">
    <cfRule type="cellIs" dxfId="3303" priority="29" operator="equal">
      <formula>"Muy Alta"</formula>
    </cfRule>
    <cfRule type="cellIs" dxfId="3302" priority="30" operator="equal">
      <formula>"Alta"</formula>
    </cfRule>
    <cfRule type="cellIs" dxfId="3301" priority="31" operator="equal">
      <formula>"Media"</formula>
    </cfRule>
    <cfRule type="cellIs" dxfId="3300" priority="32" operator="equal">
      <formula>"Baja"</formula>
    </cfRule>
    <cfRule type="cellIs" dxfId="3299" priority="33" operator="equal">
      <formula>"Muy Baja"</formula>
    </cfRule>
  </conditionalFormatting>
  <conditionalFormatting sqref="H64">
    <cfRule type="cellIs" dxfId="3298" priority="20" operator="equal">
      <formula>"Muy Alta"</formula>
    </cfRule>
    <cfRule type="cellIs" dxfId="3297" priority="21" operator="equal">
      <formula>"Alta"</formula>
    </cfRule>
    <cfRule type="cellIs" dxfId="3296" priority="22" operator="equal">
      <formula>"Media"</formula>
    </cfRule>
    <cfRule type="cellIs" dxfId="3295" priority="23" operator="equal">
      <formula>"Baja"</formula>
    </cfRule>
    <cfRule type="cellIs" dxfId="3294" priority="24" operator="equal">
      <formula>"Muy Baja"</formula>
    </cfRule>
  </conditionalFormatting>
  <conditionalFormatting sqref="K10:K69">
    <cfRule type="containsText" dxfId="3293" priority="1" operator="containsText" text="❌">
      <formula>NOT(ISERROR(SEARCH("❌",K10)))</formula>
    </cfRule>
  </conditionalFormatting>
  <conditionalFormatting sqref="L10 L16 L22 L28 L34 L40 L46 L52 L58 L64">
    <cfRule type="cellIs" dxfId="3292" priority="96" operator="equal">
      <formula>"Catastrófico"</formula>
    </cfRule>
    <cfRule type="cellIs" dxfId="3291" priority="97" operator="equal">
      <formula>"Mayor"</formula>
    </cfRule>
    <cfRule type="cellIs" dxfId="3290" priority="98" operator="equal">
      <formula>"Moderado"</formula>
    </cfRule>
    <cfRule type="cellIs" dxfId="3289" priority="99" operator="equal">
      <formula>"Menor"</formula>
    </cfRule>
    <cfRule type="cellIs" dxfId="3288" priority="100" operator="equal">
      <formula>"Leve"</formula>
    </cfRule>
  </conditionalFormatting>
  <conditionalFormatting sqref="N10">
    <cfRule type="cellIs" dxfId="3287" priority="92" operator="equal">
      <formula>"Extremo"</formula>
    </cfRule>
    <cfRule type="cellIs" dxfId="3286" priority="93" operator="equal">
      <formula>"Alto"</formula>
    </cfRule>
    <cfRule type="cellIs" dxfId="3285" priority="94" operator="equal">
      <formula>"Moderado"</formula>
    </cfRule>
    <cfRule type="cellIs" dxfId="3284" priority="95" operator="equal">
      <formula>"Bajo"</formula>
    </cfRule>
  </conditionalFormatting>
  <conditionalFormatting sqref="N16">
    <cfRule type="cellIs" dxfId="3283" priority="88" operator="equal">
      <formula>"Extremo"</formula>
    </cfRule>
    <cfRule type="cellIs" dxfId="3282" priority="89" operator="equal">
      <formula>"Alto"</formula>
    </cfRule>
    <cfRule type="cellIs" dxfId="3281" priority="90" operator="equal">
      <formula>"Moderado"</formula>
    </cfRule>
    <cfRule type="cellIs" dxfId="3280" priority="91" operator="equal">
      <formula>"Bajo"</formula>
    </cfRule>
  </conditionalFormatting>
  <conditionalFormatting sqref="N22">
    <cfRule type="cellIs" dxfId="3279" priority="79" operator="equal">
      <formula>"Extremo"</formula>
    </cfRule>
    <cfRule type="cellIs" dxfId="3278" priority="80" operator="equal">
      <formula>"Alto"</formula>
    </cfRule>
    <cfRule type="cellIs" dxfId="3277" priority="81" operator="equal">
      <formula>"Moderado"</formula>
    </cfRule>
    <cfRule type="cellIs" dxfId="3276" priority="82" operator="equal">
      <formula>"Bajo"</formula>
    </cfRule>
  </conditionalFormatting>
  <conditionalFormatting sqref="N28">
    <cfRule type="cellIs" dxfId="3275" priority="70" operator="equal">
      <formula>"Extremo"</formula>
    </cfRule>
    <cfRule type="cellIs" dxfId="3274" priority="71" operator="equal">
      <formula>"Alto"</formula>
    </cfRule>
    <cfRule type="cellIs" dxfId="3273" priority="72" operator="equal">
      <formula>"Moderado"</formula>
    </cfRule>
    <cfRule type="cellIs" dxfId="3272" priority="73" operator="equal">
      <formula>"Bajo"</formula>
    </cfRule>
  </conditionalFormatting>
  <conditionalFormatting sqref="N34">
    <cfRule type="cellIs" dxfId="3271" priority="61" operator="equal">
      <formula>"Extremo"</formula>
    </cfRule>
    <cfRule type="cellIs" dxfId="3270" priority="62" operator="equal">
      <formula>"Alto"</formula>
    </cfRule>
    <cfRule type="cellIs" dxfId="3269" priority="63" operator="equal">
      <formula>"Moderado"</formula>
    </cfRule>
    <cfRule type="cellIs" dxfId="3268" priority="64" operator="equal">
      <formula>"Bajo"</formula>
    </cfRule>
  </conditionalFormatting>
  <conditionalFormatting sqref="N40">
    <cfRule type="cellIs" dxfId="3267" priority="52" operator="equal">
      <formula>"Extremo"</formula>
    </cfRule>
    <cfRule type="cellIs" dxfId="3266" priority="53" operator="equal">
      <formula>"Alto"</formula>
    </cfRule>
    <cfRule type="cellIs" dxfId="3265" priority="54" operator="equal">
      <formula>"Moderado"</formula>
    </cfRule>
    <cfRule type="cellIs" dxfId="3264" priority="55" operator="equal">
      <formula>"Bajo"</formula>
    </cfRule>
  </conditionalFormatting>
  <conditionalFormatting sqref="N46">
    <cfRule type="cellIs" dxfId="3263" priority="43" operator="equal">
      <formula>"Extremo"</formula>
    </cfRule>
    <cfRule type="cellIs" dxfId="3262" priority="44" operator="equal">
      <formula>"Alto"</formula>
    </cfRule>
    <cfRule type="cellIs" dxfId="3261" priority="45" operator="equal">
      <formula>"Moderado"</formula>
    </cfRule>
    <cfRule type="cellIs" dxfId="3260" priority="46" operator="equal">
      <formula>"Bajo"</formula>
    </cfRule>
  </conditionalFormatting>
  <conditionalFormatting sqref="N52">
    <cfRule type="cellIs" dxfId="3259" priority="34" operator="equal">
      <formula>"Extremo"</formula>
    </cfRule>
    <cfRule type="cellIs" dxfId="3258" priority="35" operator="equal">
      <formula>"Alto"</formula>
    </cfRule>
    <cfRule type="cellIs" dxfId="3257" priority="36" operator="equal">
      <formula>"Moderado"</formula>
    </cfRule>
    <cfRule type="cellIs" dxfId="3256" priority="37" operator="equal">
      <formula>"Bajo"</formula>
    </cfRule>
  </conditionalFormatting>
  <conditionalFormatting sqref="N58">
    <cfRule type="cellIs" dxfId="3255" priority="25" operator="equal">
      <formula>"Extremo"</formula>
    </cfRule>
    <cfRule type="cellIs" dxfId="3254" priority="26" operator="equal">
      <formula>"Alto"</formula>
    </cfRule>
    <cfRule type="cellIs" dxfId="3253" priority="27" operator="equal">
      <formula>"Moderado"</formula>
    </cfRule>
    <cfRule type="cellIs" dxfId="3252" priority="28" operator="equal">
      <formula>"Bajo"</formula>
    </cfRule>
  </conditionalFormatting>
  <conditionalFormatting sqref="N64">
    <cfRule type="cellIs" dxfId="3251" priority="16" operator="equal">
      <formula>"Extremo"</formula>
    </cfRule>
    <cfRule type="cellIs" dxfId="3250" priority="17" operator="equal">
      <formula>"Alto"</formula>
    </cfRule>
    <cfRule type="cellIs" dxfId="3249" priority="18" operator="equal">
      <formula>"Moderado"</formula>
    </cfRule>
    <cfRule type="cellIs" dxfId="3248" priority="19" operator="equal">
      <formula>"Bajo"</formula>
    </cfRule>
  </conditionalFormatting>
  <conditionalFormatting sqref="Y10:Y69">
    <cfRule type="cellIs" dxfId="3247" priority="11" operator="equal">
      <formula>"Muy Alta"</formula>
    </cfRule>
    <cfRule type="cellIs" dxfId="3246" priority="12" operator="equal">
      <formula>"Alta"</formula>
    </cfRule>
    <cfRule type="cellIs" dxfId="3245" priority="13" operator="equal">
      <formula>"Media"</formula>
    </cfRule>
    <cfRule type="cellIs" dxfId="3244" priority="14" operator="equal">
      <formula>"Baja"</formula>
    </cfRule>
    <cfRule type="cellIs" dxfId="3243" priority="15" operator="equal">
      <formula>"Muy Baja"</formula>
    </cfRule>
  </conditionalFormatting>
  <conditionalFormatting sqref="AA10:AA69">
    <cfRule type="cellIs" dxfId="3242" priority="6" operator="equal">
      <formula>"Catastrófico"</formula>
    </cfRule>
    <cfRule type="cellIs" dxfId="3241" priority="7" operator="equal">
      <formula>"Mayor"</formula>
    </cfRule>
    <cfRule type="cellIs" dxfId="3240" priority="8" operator="equal">
      <formula>"Moderado"</formula>
    </cfRule>
    <cfRule type="cellIs" dxfId="3239" priority="9" operator="equal">
      <formula>"Menor"</formula>
    </cfRule>
    <cfRule type="cellIs" dxfId="3238" priority="10" operator="equal">
      <formula>"Leve"</formula>
    </cfRule>
  </conditionalFormatting>
  <conditionalFormatting sqref="AC10:AC69">
    <cfRule type="cellIs" dxfId="3237" priority="2" operator="equal">
      <formula>"Extremo"</formula>
    </cfRule>
    <cfRule type="cellIs" dxfId="3236" priority="3" operator="equal">
      <formula>"Alto"</formula>
    </cfRule>
    <cfRule type="cellIs" dxfId="3235" priority="4" operator="equal">
      <formula>"Moderado"</formula>
    </cfRule>
    <cfRule type="cellIs" dxfId="3234" priority="5" operator="equal">
      <formula>"Bajo"</formula>
    </cfRule>
  </conditionalFormatting>
  <pageMargins left="0.70866141732283472" right="0.70866141732283472" top="0.9055118110236221" bottom="0.94488188976377963" header="0.31496062992125984" footer="0.31496062992125984"/>
  <pageSetup paperSize="5" scale="30" orientation="landscape" r:id="rId1"/>
  <headerFooter>
    <oddHeader>&amp;L&amp;G&amp;C
&amp;"Montserrat,Negrita"&amp;14&amp;K0070C0MATRIZ DE RIESGOS DE GESTIÓN AÑO 20XX&amp;R&amp;G</oddHeader>
    <oddFooter>&amp;L&amp;"Montserrat,Normal"
Dirección: Calle 24A No. 59-42 Torre 4 Piso 3 
Centro Empresarial Sarmiento Angulo
Conmutador: (+601) 307 8038
Línea gratuita: 01 8000 119703&amp;"-,Normal"
&amp;C&amp;P de &amp;N
FOR-SIG-121-024
25/07/2023 Versión: 03
&amp;G&amp;R&amp;G</oddFooter>
  </headerFooter>
  <legacyDrawingHF r:id="rId2"/>
  <extLst>
    <ext xmlns:x14="http://schemas.microsoft.com/office/spreadsheetml/2009/9/main" uri="{CCE6A557-97BC-4b89-ADB6-D9C93CAAB3DF}">
      <x14:dataValidations xmlns:xm="http://schemas.microsoft.com/office/excel/2006/main" count="15">
        <x14:dataValidation type="custom" allowBlank="1" showInputMessage="1" showErrorMessage="1" error="Recuerde que las acciones se generan bajo la medida de mitigar el riesgo">
          <x14:formula1>
            <xm:f>IF(OR(AD10='C:\Users\krivera\OneDrive - Superintendencia de Vigilancia\Documentos - copia\2023\RIESGOS 2023\[MATRIZ_RIEGOS_GESTION_AUDITORIAok.xlsx]Opciones Tratamiento'!#REF!,AD10='C:\Users\krivera\OneDrive - Superintendencia de Vigilancia\Documentos - copia\2023\RIESGOS 2023\[MATRIZ_RIEGOS_GESTION_AUDITORIAok.xlsx]Opciones Tratamiento'!#REF!,AD10='C:\Users\krivera\OneDrive - Superintendencia de Vigilancia\Documentos - copia\2023\RIESGOS 2023\[MATRIZ_RIEGOS_GESTION_AUDITORIAok.xlsx]Opciones Tratamiento'!#REF!),ISBLANK(AD10),ISTEXT(AD10))</xm:f>
          </x14:formula1>
          <xm:sqref>AH10:AH23 AH26:AH69</xm:sqref>
        </x14:dataValidation>
        <x14:dataValidation type="custom" allowBlank="1" showInputMessage="1" showErrorMessage="1" error="Recuerde que las acciones se generan bajo la medida de mitigar el riesgo">
          <x14:formula1>
            <xm:f>IF(OR(AD10='C:\Users\krivera\OneDrive - Superintendencia de Vigilancia\Documentos - copia\2023\RIESGOS 2023\[MATRIZ_RIEGOS_GESTION_AUDITORIAok.xlsx]Opciones Tratamiento'!#REF!,AD10='C:\Users\krivera\OneDrive - Superintendencia de Vigilancia\Documentos - copia\2023\RIESGOS 2023\[MATRIZ_RIEGOS_GESTION_AUDITORIAok.xlsx]Opciones Tratamiento'!#REF!,AD10='C:\Users\krivera\OneDrive - Superintendencia de Vigilancia\Documentos - copia\2023\RIESGOS 2023\[MATRIZ_RIEGOS_GESTION_AUDITORIAok.xlsx]Opciones Tratamiento'!#REF!),ISBLANK(AD10),ISTEXT(AD10))</xm:f>
          </x14:formula1>
          <xm:sqref>AI10:AI69</xm:sqref>
        </x14:dataValidation>
        <x14:dataValidation type="custom" allowBlank="1" showInputMessage="1" showErrorMessage="1" error="Recuerde que las acciones se generan bajo la medida de mitigar el riesgo">
          <x14:formula1>
            <xm:f>IF(OR(AD10='C:\Users\krivera\OneDrive - Superintendencia de Vigilancia\Documentos - copia\2023\RIESGOS 2023\[MATRIZ_RIEGOS_GESTION_AUDITORIAok.xlsx]Opciones Tratamiento'!#REF!,AD10='C:\Users\krivera\OneDrive - Superintendencia de Vigilancia\Documentos - copia\2023\RIESGOS 2023\[MATRIZ_RIEGOS_GESTION_AUDITORIAok.xlsx]Opciones Tratamiento'!#REF!,AD10='C:\Users\krivera\OneDrive - Superintendencia de Vigilancia\Documentos - copia\2023\RIESGOS 2023\[MATRIZ_RIEGOS_GESTION_AUDITORIAok.xlsx]Opciones Tratamiento'!#REF!),ISBLANK(AD10),ISTEXT(AD10))</xm:f>
          </x14:formula1>
          <xm:sqref>AG10:AG69</xm:sqref>
        </x14:dataValidation>
        <x14:dataValidation type="custom" allowBlank="1" showInputMessage="1" showErrorMessage="1" error="Recuerde que las acciones se generan bajo la medida de mitigar el riesgo">
          <x14:formula1>
            <xm:f>IF(OR(AD10='C:\Users\krivera\OneDrive - Superintendencia de Vigilancia\Documentos - copia\2023\RIESGOS 2023\[MATRIZ_RIEGOS_GESTION_AUDITORIAok.xlsx]Opciones Tratamiento'!#REF!,AD10='C:\Users\krivera\OneDrive - Superintendencia de Vigilancia\Documentos - copia\2023\RIESGOS 2023\[MATRIZ_RIEGOS_GESTION_AUDITORIAok.xlsx]Opciones Tratamiento'!#REF!,AD10='C:\Users\krivera\OneDrive - Superintendencia de Vigilancia\Documentos - copia\2023\RIESGOS 2023\[MATRIZ_RIEGOS_GESTION_AUDITORIAok.xlsx]Opciones Tratamiento'!#REF!),ISBLANK(AD10),ISTEXT(AD10))</xm:f>
          </x14:formula1>
          <xm:sqref>AF10:AF69</xm:sqref>
        </x14:dataValidation>
        <x14:dataValidation type="custom" allowBlank="1" showInputMessage="1" showErrorMessage="1" error="Recuerde que las acciones se generan bajo la medida de mitigar el riesgo">
          <x14:formula1>
            <xm:f>IF(OR(AD10='C:\Users\krivera\OneDrive - Superintendencia de Vigilancia\Documentos - copia\2023\RIESGOS 2023\[MATRIZ_RIEGOS_GESTION_AUDITORIAok.xlsx]Opciones Tratamiento'!#REF!,AD10='C:\Users\krivera\OneDrive - Superintendencia de Vigilancia\Documentos - copia\2023\RIESGOS 2023\[MATRIZ_RIEGOS_GESTION_AUDITORIAok.xlsx]Opciones Tratamiento'!#REF!,AD10='C:\Users\krivera\OneDrive - Superintendencia de Vigilancia\Documentos - copia\2023\RIESGOS 2023\[MATRIZ_RIEGOS_GESTION_AUDITORIAok.xlsx]Opciones Tratamiento'!#REF!),ISBLANK(AD10),ISTEXT(AD10))</xm:f>
          </x14:formula1>
          <xm:sqref>AE10:AE17 AE19:AE69</xm:sqref>
        </x14:dataValidation>
        <x14:dataValidation type="list" allowBlank="1" showInputMessage="1" showErrorMessage="1">
          <x14:formula1>
            <xm:f>'C:\Users\krivera\OneDrive - Superintendencia de Vigilancia\Documentos - copia\2023\RIESGOS 2023\[MATRIZ_RIEGOS_GESTION_AUDITORIAok.xlsx]Tabla Impacto'!#REF!</xm:f>
          </x14:formula1>
          <xm:sqref>J10:J69</xm:sqref>
        </x14:dataValidation>
        <x14:dataValidation type="list" allowBlank="1" showInputMessage="1" showErrorMessage="1">
          <x14:formula1>
            <xm:f>'C:\Users\krivera\OneDrive - Superintendencia de Vigilancia\Documentos - copia\2023\RIESGOS 2023\[MATRIZ_RIEGOS_GESTION_AUDITORIAok.xlsx]Opciones Tratamiento'!#REF!</xm:f>
          </x14:formula1>
          <xm:sqref>AD10:AD69</xm:sqref>
        </x14:dataValidation>
        <x14:dataValidation type="list" allowBlank="1" showInputMessage="1" showErrorMessage="1">
          <x14:formula1>
            <xm:f>'C:\Users\krivera\OneDrive - Superintendencia de Vigilancia\Documentos - copia\2023\RIESGOS 2023\[MATRIZ_RIEGOS_GESTION_AUDITORIAok.xlsx]Opciones Tratamiento'!#REF!</xm:f>
          </x14:formula1>
          <xm:sqref>B10:B69</xm:sqref>
        </x14:dataValidation>
        <x14:dataValidation type="list" allowBlank="1" showInputMessage="1" showErrorMessage="1">
          <x14:formula1>
            <xm:f>'C:\Users\krivera\OneDrive - Superintendencia de Vigilancia\Documentos - copia\2023\RIESGOS 2023\[MATRIZ_RIEGOS_GESTION_AUDITORIAok.xlsx]Opciones Tratamiento'!#REF!</xm:f>
          </x14:formula1>
          <xm:sqref>F10:F69</xm:sqref>
        </x14:dataValidation>
        <x14:dataValidation type="list" allowBlank="1" showInputMessage="1" showErrorMessage="1">
          <x14:formula1>
            <xm:f>'C:\Users\krivera\OneDrive - Superintendencia de Vigilancia\Documentos - copia\2023\RIESGOS 2023\[MATRIZ_RIEGOS_GESTION_AUDITORIAok.xlsx]Tabla Valoración controles'!#REF!</xm:f>
          </x14:formula1>
          <xm:sqref>W10:W69</xm:sqref>
        </x14:dataValidation>
        <x14:dataValidation type="list" allowBlank="1" showInputMessage="1" showErrorMessage="1">
          <x14:formula1>
            <xm:f>'C:\Users\krivera\OneDrive - Superintendencia de Vigilancia\Documentos - copia\2023\RIESGOS 2023\[MATRIZ_RIEGOS_GESTION_AUDITORIAok.xlsx]Opciones Tratamiento'!#REF!</xm:f>
          </x14:formula1>
          <xm:sqref>AJ10:AJ11 AJ13:AJ14 AJ16:AJ17 AJ19:AJ20 AJ22:AJ23 AJ25:AJ26 AJ28:AJ29 AJ31:AJ32 AJ34:AJ35 AJ37:AJ38 AJ40:AJ41 AJ43:AJ44 AJ46:AJ47 AJ49:AJ50 AJ52:AJ53 AJ55:AJ56 AJ58:AJ59 AJ61:AJ62 AJ64:AJ65 AJ67:AJ68</xm:sqref>
        </x14:dataValidation>
        <x14:dataValidation type="list" allowBlank="1" showInputMessage="1" showErrorMessage="1">
          <x14:formula1>
            <xm:f>'C:\Users\krivera\OneDrive - Superintendencia de Vigilancia\Documentos - copia\2023\RIESGOS 2023\[MATRIZ_RIEGOS_GESTION_AUDITORIAok.xlsx]Tabla Valoración controles'!#REF!</xm:f>
          </x14:formula1>
          <xm:sqref>V10:V69</xm:sqref>
        </x14:dataValidation>
        <x14:dataValidation type="list" allowBlank="1" showInputMessage="1" showErrorMessage="1">
          <x14:formula1>
            <xm:f>'C:\Users\krivera\OneDrive - Superintendencia de Vigilancia\Documentos - copia\2023\RIESGOS 2023\[MATRIZ_RIEGOS_GESTION_AUDITORIAok.xlsx]Tabla Valoración controles'!#REF!</xm:f>
          </x14:formula1>
          <xm:sqref>U10:U69</xm:sqref>
        </x14:dataValidation>
        <x14:dataValidation type="list" allowBlank="1" showInputMessage="1" showErrorMessage="1">
          <x14:formula1>
            <xm:f>'C:\Users\krivera\OneDrive - Superintendencia de Vigilancia\Documentos - copia\2023\RIESGOS 2023\[MATRIZ_RIEGOS_GESTION_AUDITORIAok.xlsx]Tabla Valoración controles'!#REF!</xm:f>
          </x14:formula1>
          <xm:sqref>S10:S69</xm:sqref>
        </x14:dataValidation>
        <x14:dataValidation type="list" allowBlank="1" showInputMessage="1" showErrorMessage="1">
          <x14:formula1>
            <xm:f>'C:\Users\krivera\OneDrive - Superintendencia de Vigilancia\Documentos - copia\2023\RIESGOS 2023\[MATRIZ_RIEGOS_GESTION_AUDITORIAok.xlsx]Tabla Valoración controles'!#REF!</xm:f>
          </x14:formula1>
          <xm:sqref>R10:R69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pageSetUpPr fitToPage="1"/>
  </sheetPr>
  <dimension ref="A1:BP72"/>
  <sheetViews>
    <sheetView view="pageLayout" topLeftCell="F1" zoomScale="60" zoomScaleNormal="20" zoomScaleSheetLayoutView="80" zoomScalePageLayoutView="60" workbookViewId="0">
      <selection activeCell="AE29" sqref="AE29"/>
    </sheetView>
  </sheetViews>
  <sheetFormatPr baseColWidth="10" defaultColWidth="11.42578125" defaultRowHeight="16.5" x14ac:dyDescent="0.3"/>
  <cols>
    <col min="1" max="1" width="4" style="29" bestFit="1" customWidth="1"/>
    <col min="2" max="2" width="14.140625" style="29" customWidth="1"/>
    <col min="3" max="3" width="13.140625" style="29" customWidth="1"/>
    <col min="4" max="4" width="16.140625" style="29" customWidth="1"/>
    <col min="5" max="5" width="32.42578125" style="2" customWidth="1"/>
    <col min="6" max="6" width="19" style="30" customWidth="1"/>
    <col min="7" max="7" width="17.85546875" style="2" customWidth="1"/>
    <col min="8" max="8" width="16.5703125" style="2" customWidth="1"/>
    <col min="9" max="9" width="6.28515625" style="2" bestFit="1" customWidth="1"/>
    <col min="10" max="10" width="27.28515625" style="2" bestFit="1" customWidth="1"/>
    <col min="11" max="11" width="30.5703125" style="2" hidden="1" customWidth="1"/>
    <col min="12" max="12" width="17.5703125" style="2" customWidth="1"/>
    <col min="13" max="13" width="6.28515625" style="2" bestFit="1" customWidth="1"/>
    <col min="14" max="14" width="16" style="2" customWidth="1"/>
    <col min="15" max="15" width="5.85546875" style="2" customWidth="1"/>
    <col min="16" max="16" width="31" style="2" customWidth="1"/>
    <col min="17" max="17" width="15.140625" style="2" bestFit="1" customWidth="1"/>
    <col min="18" max="18" width="6.85546875" style="2" customWidth="1"/>
    <col min="19" max="19" width="5" style="2" customWidth="1"/>
    <col min="20" max="20" width="5.5703125" style="2" customWidth="1"/>
    <col min="21" max="21" width="7.140625" style="2" customWidth="1"/>
    <col min="22" max="22" width="6.7109375" style="2" customWidth="1"/>
    <col min="23" max="23" width="7.5703125" style="2" customWidth="1"/>
    <col min="24" max="24" width="38.28515625" style="2" hidden="1" customWidth="1"/>
    <col min="25" max="25" width="8.7109375" style="2" customWidth="1"/>
    <col min="26" max="26" width="10.42578125" style="2" customWidth="1"/>
    <col min="27" max="27" width="9.28515625" style="2" customWidth="1"/>
    <col min="28" max="28" width="9.140625" style="2" customWidth="1"/>
    <col min="29" max="29" width="8.42578125" style="2" customWidth="1"/>
    <col min="30" max="30" width="7.28515625" style="2" customWidth="1"/>
    <col min="31" max="31" width="23" style="2" customWidth="1"/>
    <col min="32" max="32" width="18.85546875" style="2" customWidth="1"/>
    <col min="33" max="33" width="16.85546875" style="2" customWidth="1"/>
    <col min="34" max="34" width="14.85546875" style="2" customWidth="1"/>
    <col min="35" max="35" width="18.5703125" style="2" customWidth="1"/>
    <col min="36" max="36" width="21" style="2" customWidth="1"/>
    <col min="37" max="16384" width="11.42578125" style="2"/>
  </cols>
  <sheetData>
    <row r="1" spans="1:68" ht="16.5" customHeight="1" x14ac:dyDescent="0.3">
      <c r="A1" s="50" t="s">
        <v>0</v>
      </c>
      <c r="B1" s="51"/>
      <c r="C1" s="51"/>
      <c r="D1" s="51"/>
      <c r="E1" s="51"/>
      <c r="F1" s="51"/>
      <c r="G1" s="51"/>
      <c r="H1" s="51"/>
      <c r="I1" s="51"/>
      <c r="J1" s="51"/>
      <c r="K1" s="51"/>
      <c r="L1" s="51"/>
      <c r="M1" s="51"/>
      <c r="N1" s="51"/>
      <c r="O1" s="51"/>
      <c r="P1" s="51"/>
      <c r="Q1" s="51"/>
      <c r="R1" s="51"/>
      <c r="S1" s="51"/>
      <c r="T1" s="51"/>
      <c r="U1" s="51"/>
      <c r="V1" s="51"/>
      <c r="W1" s="51"/>
      <c r="X1" s="51"/>
      <c r="Y1" s="51"/>
      <c r="Z1" s="51"/>
      <c r="AA1" s="51"/>
      <c r="AB1" s="51"/>
      <c r="AC1" s="51"/>
      <c r="AD1" s="51"/>
      <c r="AE1" s="51"/>
      <c r="AF1" s="51"/>
      <c r="AG1" s="51"/>
      <c r="AH1" s="51"/>
      <c r="AI1" s="51"/>
      <c r="AJ1" s="52"/>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row>
    <row r="2" spans="1:68" ht="24" customHeight="1" x14ac:dyDescent="0.3">
      <c r="A2" s="53"/>
      <c r="B2" s="54"/>
      <c r="C2" s="54"/>
      <c r="D2" s="54"/>
      <c r="E2" s="54"/>
      <c r="F2" s="54"/>
      <c r="G2" s="54"/>
      <c r="H2" s="54"/>
      <c r="I2" s="54"/>
      <c r="J2" s="54"/>
      <c r="K2" s="54"/>
      <c r="L2" s="54"/>
      <c r="M2" s="54"/>
      <c r="N2" s="54"/>
      <c r="O2" s="54"/>
      <c r="P2" s="54"/>
      <c r="Q2" s="54"/>
      <c r="R2" s="54"/>
      <c r="S2" s="54"/>
      <c r="T2" s="54"/>
      <c r="U2" s="54"/>
      <c r="V2" s="54"/>
      <c r="W2" s="54"/>
      <c r="X2" s="54"/>
      <c r="Y2" s="54"/>
      <c r="Z2" s="54"/>
      <c r="AA2" s="54"/>
      <c r="AB2" s="54"/>
      <c r="AC2" s="54"/>
      <c r="AD2" s="54"/>
      <c r="AE2" s="54"/>
      <c r="AF2" s="54"/>
      <c r="AG2" s="54"/>
      <c r="AH2" s="54"/>
      <c r="AI2" s="54"/>
      <c r="AJ2" s="55"/>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row>
    <row r="3" spans="1:68" x14ac:dyDescent="0.3">
      <c r="A3" s="3"/>
      <c r="B3" s="4"/>
      <c r="C3" s="3"/>
      <c r="D3" s="3"/>
      <c r="E3" s="1"/>
      <c r="F3" s="5"/>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row>
    <row r="4" spans="1:68" ht="26.25" customHeight="1" x14ac:dyDescent="0.3">
      <c r="A4" s="42" t="s">
        <v>1</v>
      </c>
      <c r="B4" s="43"/>
      <c r="C4" s="56" t="s">
        <v>76</v>
      </c>
      <c r="D4" s="57"/>
      <c r="E4" s="57"/>
      <c r="F4" s="57"/>
      <c r="G4" s="57"/>
      <c r="H4" s="57"/>
      <c r="I4" s="57"/>
      <c r="J4" s="57"/>
      <c r="K4" s="57"/>
      <c r="L4" s="57"/>
      <c r="M4" s="57"/>
      <c r="N4" s="58"/>
      <c r="O4" s="59"/>
      <c r="P4" s="59"/>
      <c r="Q4" s="59"/>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row>
    <row r="5" spans="1:68" ht="30" customHeight="1" x14ac:dyDescent="0.3">
      <c r="A5" s="42" t="s">
        <v>3</v>
      </c>
      <c r="B5" s="43"/>
      <c r="C5" s="56" t="s">
        <v>77</v>
      </c>
      <c r="D5" s="57"/>
      <c r="E5" s="57"/>
      <c r="F5" s="57"/>
      <c r="G5" s="57"/>
      <c r="H5" s="57"/>
      <c r="I5" s="57"/>
      <c r="J5" s="57"/>
      <c r="K5" s="57"/>
      <c r="L5" s="57"/>
      <c r="M5" s="57"/>
      <c r="N5" s="58"/>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row>
    <row r="6" spans="1:68" ht="49.5" customHeight="1" x14ac:dyDescent="0.3">
      <c r="A6" s="42" t="s">
        <v>5</v>
      </c>
      <c r="B6" s="43"/>
      <c r="C6" s="44" t="s">
        <v>78</v>
      </c>
      <c r="D6" s="45"/>
      <c r="E6" s="45"/>
      <c r="F6" s="45"/>
      <c r="G6" s="45"/>
      <c r="H6" s="45"/>
      <c r="I6" s="45"/>
      <c r="J6" s="45"/>
      <c r="K6" s="45"/>
      <c r="L6" s="45"/>
      <c r="M6" s="45"/>
      <c r="N6" s="46"/>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row>
    <row r="7" spans="1:68" x14ac:dyDescent="0.3">
      <c r="A7" s="47" t="s">
        <v>7</v>
      </c>
      <c r="B7" s="48"/>
      <c r="C7" s="48"/>
      <c r="D7" s="48"/>
      <c r="E7" s="48"/>
      <c r="F7" s="48"/>
      <c r="G7" s="49"/>
      <c r="H7" s="47" t="s">
        <v>8</v>
      </c>
      <c r="I7" s="48"/>
      <c r="J7" s="48"/>
      <c r="K7" s="48"/>
      <c r="L7" s="48"/>
      <c r="M7" s="48"/>
      <c r="N7" s="49"/>
      <c r="O7" s="47" t="s">
        <v>9</v>
      </c>
      <c r="P7" s="48"/>
      <c r="Q7" s="48"/>
      <c r="R7" s="48"/>
      <c r="S7" s="48"/>
      <c r="T7" s="48"/>
      <c r="U7" s="48"/>
      <c r="V7" s="48"/>
      <c r="W7" s="49"/>
      <c r="X7" s="47" t="s">
        <v>10</v>
      </c>
      <c r="Y7" s="48"/>
      <c r="Z7" s="48"/>
      <c r="AA7" s="48"/>
      <c r="AB7" s="48"/>
      <c r="AC7" s="48"/>
      <c r="AD7" s="49"/>
      <c r="AE7" s="47" t="s">
        <v>11</v>
      </c>
      <c r="AF7" s="48"/>
      <c r="AG7" s="48"/>
      <c r="AH7" s="48"/>
      <c r="AI7" s="48"/>
      <c r="AJ7" s="49"/>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row>
    <row r="8" spans="1:68" ht="16.5" customHeight="1" x14ac:dyDescent="0.3">
      <c r="A8" s="68" t="s">
        <v>12</v>
      </c>
      <c r="B8" s="70" t="s">
        <v>13</v>
      </c>
      <c r="C8" s="61" t="s">
        <v>14</v>
      </c>
      <c r="D8" s="61" t="s">
        <v>15</v>
      </c>
      <c r="E8" s="71" t="s">
        <v>16</v>
      </c>
      <c r="F8" s="60" t="s">
        <v>17</v>
      </c>
      <c r="G8" s="61" t="s">
        <v>18</v>
      </c>
      <c r="H8" s="72" t="s">
        <v>19</v>
      </c>
      <c r="I8" s="64" t="s">
        <v>20</v>
      </c>
      <c r="J8" s="60" t="s">
        <v>21</v>
      </c>
      <c r="K8" s="60" t="s">
        <v>22</v>
      </c>
      <c r="L8" s="62" t="s">
        <v>23</v>
      </c>
      <c r="M8" s="64" t="s">
        <v>20</v>
      </c>
      <c r="N8" s="61" t="s">
        <v>24</v>
      </c>
      <c r="O8" s="66" t="s">
        <v>25</v>
      </c>
      <c r="P8" s="65" t="s">
        <v>26</v>
      </c>
      <c r="Q8" s="60" t="s">
        <v>27</v>
      </c>
      <c r="R8" s="65" t="s">
        <v>28</v>
      </c>
      <c r="S8" s="65"/>
      <c r="T8" s="65"/>
      <c r="U8" s="65"/>
      <c r="V8" s="65"/>
      <c r="W8" s="65"/>
      <c r="X8" s="73" t="s">
        <v>29</v>
      </c>
      <c r="Y8" s="73" t="s">
        <v>30</v>
      </c>
      <c r="Z8" s="73" t="s">
        <v>20</v>
      </c>
      <c r="AA8" s="73" t="s">
        <v>31</v>
      </c>
      <c r="AB8" s="73" t="s">
        <v>20</v>
      </c>
      <c r="AC8" s="73" t="s">
        <v>32</v>
      </c>
      <c r="AD8" s="66" t="s">
        <v>33</v>
      </c>
      <c r="AE8" s="65" t="s">
        <v>11</v>
      </c>
      <c r="AF8" s="65" t="s">
        <v>34</v>
      </c>
      <c r="AG8" s="65" t="s">
        <v>35</v>
      </c>
      <c r="AH8" s="65" t="s">
        <v>36</v>
      </c>
      <c r="AI8" s="65" t="s">
        <v>37</v>
      </c>
      <c r="AJ8" s="65" t="s">
        <v>38</v>
      </c>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row>
    <row r="9" spans="1:68" s="8" customFormat="1" ht="94.5" customHeight="1" x14ac:dyDescent="0.25">
      <c r="A9" s="69"/>
      <c r="B9" s="70"/>
      <c r="C9" s="65"/>
      <c r="D9" s="65"/>
      <c r="E9" s="70"/>
      <c r="F9" s="61"/>
      <c r="G9" s="65"/>
      <c r="H9" s="61"/>
      <c r="I9" s="63"/>
      <c r="J9" s="61"/>
      <c r="K9" s="61"/>
      <c r="L9" s="63"/>
      <c r="M9" s="63"/>
      <c r="N9" s="65"/>
      <c r="O9" s="67"/>
      <c r="P9" s="65"/>
      <c r="Q9" s="61"/>
      <c r="R9" s="6" t="s">
        <v>39</v>
      </c>
      <c r="S9" s="6" t="s">
        <v>40</v>
      </c>
      <c r="T9" s="6" t="s">
        <v>41</v>
      </c>
      <c r="U9" s="6" t="s">
        <v>42</v>
      </c>
      <c r="V9" s="6" t="s">
        <v>43</v>
      </c>
      <c r="W9" s="6" t="s">
        <v>44</v>
      </c>
      <c r="X9" s="73"/>
      <c r="Y9" s="73"/>
      <c r="Z9" s="73"/>
      <c r="AA9" s="73"/>
      <c r="AB9" s="73"/>
      <c r="AC9" s="73"/>
      <c r="AD9" s="67"/>
      <c r="AE9" s="65"/>
      <c r="AF9" s="65"/>
      <c r="AG9" s="65"/>
      <c r="AH9" s="65"/>
      <c r="AI9" s="65"/>
      <c r="AJ9" s="65"/>
      <c r="AK9" s="7"/>
      <c r="AL9" s="7"/>
      <c r="AM9" s="7"/>
      <c r="AN9" s="7"/>
      <c r="AO9" s="7"/>
      <c r="AP9" s="7"/>
      <c r="AQ9" s="7"/>
      <c r="AR9" s="7"/>
      <c r="AS9" s="7"/>
      <c r="AT9" s="7"/>
      <c r="AU9" s="7"/>
      <c r="AV9" s="7"/>
      <c r="AW9" s="7"/>
      <c r="AX9" s="7"/>
      <c r="AY9" s="7"/>
      <c r="AZ9" s="7"/>
      <c r="BA9" s="7"/>
      <c r="BB9" s="7"/>
      <c r="BC9" s="7"/>
      <c r="BD9" s="7"/>
      <c r="BE9" s="7"/>
      <c r="BF9" s="7"/>
      <c r="BG9" s="7"/>
      <c r="BH9" s="7"/>
      <c r="BI9" s="7"/>
      <c r="BJ9" s="7"/>
      <c r="BK9" s="7"/>
      <c r="BL9" s="7"/>
      <c r="BM9" s="7"/>
      <c r="BN9" s="7"/>
      <c r="BO9" s="7"/>
      <c r="BP9" s="7"/>
    </row>
    <row r="10" spans="1:68" s="23" customFormat="1" ht="167.25" customHeight="1" x14ac:dyDescent="0.25">
      <c r="A10" s="80">
        <v>1</v>
      </c>
      <c r="B10" s="83" t="s">
        <v>45</v>
      </c>
      <c r="C10" s="83" t="s">
        <v>79</v>
      </c>
      <c r="D10" s="83" t="s">
        <v>80</v>
      </c>
      <c r="E10" s="83" t="s">
        <v>81</v>
      </c>
      <c r="F10" s="83" t="s">
        <v>49</v>
      </c>
      <c r="G10" s="89">
        <v>12424</v>
      </c>
      <c r="H10" s="92" t="str">
        <f>IF(G10&lt;=0,"",IF(G10&lt;=2,"Muy Baja",IF(G10&lt;=24,"Baja",IF(G10&lt;=500,"Media",IF(G10&lt;=5000,"Alta","Muy Alta")))))</f>
        <v>Muy Alta</v>
      </c>
      <c r="I10" s="77">
        <f>IF(H10="","",IF(H10="Muy Baja",0.2,IF(H10="Baja",0.4,IF(H10="Media",0.6,IF(H10="Alta",0.8,IF(H10="Muy Alta",1,))))))</f>
        <v>1</v>
      </c>
      <c r="J10" s="95" t="s">
        <v>82</v>
      </c>
      <c r="K10" s="77" t="str">
        <f>IF(NOT(ISERROR(MATCH(J10,'[4]Tabla Impacto'!$B$221:$B$223,0))),'[4]Tabla Impacto'!$F$223&amp;"Por favor no seleccionar los criterios de impacto(Afectación Económica o presupuestal y Pérdida Reputacional)",J10)</f>
        <v xml:space="preserve">     El riesgo afecta la imagen de de la entidad con efecto publicitario sostenido a nivel de sector administrativo, nivel departamental o municipal</v>
      </c>
      <c r="L10" s="92" t="str">
        <f>IF(OR(K10='[4]Tabla Impacto'!$C$11,K10='[4]Tabla Impacto'!$D$11),"Leve",IF(OR(K10='[4]Tabla Impacto'!$C$12,K10='[4]Tabla Impacto'!$D$12),"Menor",IF(OR(K10='[4]Tabla Impacto'!$C$13,K10='[4]Tabla Impacto'!$D$13),"Moderado",IF(OR(K10='[4]Tabla Impacto'!$C$14,K10='[4]Tabla Impacto'!$D$14),"Mayor",IF(OR(K10='[4]Tabla Impacto'!$C$15,K10='[4]Tabla Impacto'!$D$15),"Catastrófico","")))))</f>
        <v>Mayor</v>
      </c>
      <c r="M10" s="77">
        <f>IF(L10="","",IF(L10="Leve",0.2,IF(L10="Menor",0.4,IF(L10="Moderado",0.6,IF(L10="Mayor",0.8,IF(L10="Catastrófico",1,))))))</f>
        <v>0.8</v>
      </c>
      <c r="N10" s="74" t="str">
        <f>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Alto</v>
      </c>
      <c r="O10" s="9">
        <v>1</v>
      </c>
      <c r="P10" s="10" t="s">
        <v>83</v>
      </c>
      <c r="Q10" s="11" t="str">
        <f>IF(OR(R10="Preventivo",R10="Detectivo"),"Probabilidad",IF(R10="Correctivo","Impacto",""))</f>
        <v>Probabilidad</v>
      </c>
      <c r="R10" s="12" t="s">
        <v>84</v>
      </c>
      <c r="S10" s="12" t="s">
        <v>53</v>
      </c>
      <c r="T10" s="13" t="str">
        <f>IF(AND(R10="Preventivo",S10="Automático"),"50%",IF(AND(R10="Preventivo",S10="Manual"),"40%",IF(AND(R10="Detectivo",S10="Automático"),"40%",IF(AND(R10="Detectivo",S10="Manual"),"30%",IF(AND(R10="Correctivo",S10="Automático"),"35%",IF(AND(R10="Correctivo",S10="Manual"),"25%",""))))))</f>
        <v>30%</v>
      </c>
      <c r="U10" s="12" t="s">
        <v>54</v>
      </c>
      <c r="V10" s="12" t="s">
        <v>55</v>
      </c>
      <c r="W10" s="12" t="s">
        <v>56</v>
      </c>
      <c r="X10" s="14">
        <f>IFERROR(IF(Q10="Probabilidad",(I10-(+I10*T10)),IF(Q10="Impacto",I10,"")),"")</f>
        <v>0.7</v>
      </c>
      <c r="Y10" s="15" t="str">
        <f>IFERROR(IF(X10="","",IF(X10&lt;=0.2,"Muy Baja",IF(X10&lt;=0.4,"Baja",IF(X10&lt;=0.6,"Media",IF(X10&lt;=0.8,"Alta","Muy Alta"))))),"")</f>
        <v>Alta</v>
      </c>
      <c r="Z10" s="16">
        <f>+X10</f>
        <v>0.7</v>
      </c>
      <c r="AA10" s="15" t="str">
        <f>IFERROR(IF(AB10="","",IF(AB10&lt;=0.2,"Leve",IF(AB10&lt;=0.4,"Menor",IF(AB10&lt;=0.6,"Moderado",IF(AB10&lt;=0.8,"Mayor","Catastrófico"))))),"")</f>
        <v>Mayor</v>
      </c>
      <c r="AB10" s="16">
        <f>IFERROR(IF(Q10="Impacto",(M10-(+M10*T10)),IF(Q10="Probabilidad",M10,"")),"")</f>
        <v>0.8</v>
      </c>
      <c r="AC10" s="17" t="str">
        <f>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Alto</v>
      </c>
      <c r="AD10" s="18" t="s">
        <v>69</v>
      </c>
      <c r="AE10" s="19" t="s">
        <v>85</v>
      </c>
      <c r="AF10" s="21" t="s">
        <v>86</v>
      </c>
      <c r="AG10" s="20" t="s">
        <v>87</v>
      </c>
      <c r="AH10" s="20">
        <v>45291</v>
      </c>
      <c r="AI10" s="19" t="s">
        <v>59</v>
      </c>
      <c r="AJ10" s="21" t="s">
        <v>60</v>
      </c>
      <c r="AK10" s="22"/>
      <c r="AL10" s="22"/>
      <c r="AM10" s="22"/>
      <c r="AN10" s="22"/>
      <c r="AO10" s="22"/>
      <c r="AP10" s="22"/>
      <c r="AQ10" s="22"/>
      <c r="AR10" s="22"/>
      <c r="AS10" s="22"/>
      <c r="AT10" s="22"/>
      <c r="AU10" s="22"/>
      <c r="AV10" s="22"/>
      <c r="AW10" s="22"/>
      <c r="AX10" s="22"/>
      <c r="AY10" s="22"/>
      <c r="AZ10" s="22"/>
      <c r="BA10" s="22"/>
      <c r="BB10" s="22"/>
      <c r="BC10" s="22"/>
      <c r="BD10" s="22"/>
      <c r="BE10" s="22"/>
      <c r="BF10" s="22"/>
      <c r="BG10" s="22"/>
      <c r="BH10" s="22"/>
      <c r="BI10" s="22"/>
      <c r="BJ10" s="22"/>
      <c r="BK10" s="22"/>
      <c r="BL10" s="22"/>
      <c r="BM10" s="22"/>
      <c r="BN10" s="22"/>
      <c r="BO10" s="22"/>
      <c r="BP10" s="22"/>
    </row>
    <row r="11" spans="1:68" ht="151.5" customHeight="1" x14ac:dyDescent="0.3">
      <c r="A11" s="81"/>
      <c r="B11" s="84"/>
      <c r="C11" s="84"/>
      <c r="D11" s="84"/>
      <c r="E11" s="84"/>
      <c r="F11" s="84"/>
      <c r="G11" s="90"/>
      <c r="H11" s="93"/>
      <c r="I11" s="78"/>
      <c r="J11" s="96"/>
      <c r="K11" s="78">
        <f ca="1">IF(NOT(ISERROR(MATCH(J11,_xlfn.ANCHORARRAY(E22),0))),I24&amp;"Por favor no seleccionar los criterios de impacto",J11)</f>
        <v>0</v>
      </c>
      <c r="L11" s="93"/>
      <c r="M11" s="78"/>
      <c r="N11" s="75"/>
      <c r="O11" s="9">
        <v>2</v>
      </c>
      <c r="P11" s="10" t="s">
        <v>88</v>
      </c>
      <c r="Q11" s="11" t="str">
        <f>IF(OR(R11="Preventivo",R11="Detectivo"),"Probabilidad",IF(R11="Correctivo","Impacto",""))</f>
        <v>Probabilidad</v>
      </c>
      <c r="R11" s="12" t="s">
        <v>52</v>
      </c>
      <c r="S11" s="12" t="s">
        <v>53</v>
      </c>
      <c r="T11" s="13" t="str">
        <f t="shared" ref="T11:T15" si="0">IF(AND(R11="Preventivo",S11="Automático"),"50%",IF(AND(R11="Preventivo",S11="Manual"),"40%",IF(AND(R11="Detectivo",S11="Automático"),"40%",IF(AND(R11="Detectivo",S11="Manual"),"30%",IF(AND(R11="Correctivo",S11="Automático"),"35%",IF(AND(R11="Correctivo",S11="Manual"),"25%",""))))))</f>
        <v>40%</v>
      </c>
      <c r="U11" s="12" t="s">
        <v>54</v>
      </c>
      <c r="V11" s="12" t="s">
        <v>55</v>
      </c>
      <c r="W11" s="12" t="s">
        <v>56</v>
      </c>
      <c r="X11" s="14">
        <f>IFERROR(IF(AND(Q10="Probabilidad",Q11="Probabilidad"),(Z10-(+Z10*T11)),IF(Q11="Probabilidad",(I10-(+I10*T11)),IF(Q11="Impacto",Z10,""))),"")</f>
        <v>0.42</v>
      </c>
      <c r="Y11" s="15" t="str">
        <f t="shared" ref="Y11:Y69" si="1">IFERROR(IF(X11="","",IF(X11&lt;=0.2,"Muy Baja",IF(X11&lt;=0.4,"Baja",IF(X11&lt;=0.6,"Media",IF(X11&lt;=0.8,"Alta","Muy Alta"))))),"")</f>
        <v>Media</v>
      </c>
      <c r="Z11" s="16">
        <f t="shared" ref="Z11:Z15" si="2">+X11</f>
        <v>0.42</v>
      </c>
      <c r="AA11" s="15" t="str">
        <f t="shared" ref="AA11:AA69" si="3">IFERROR(IF(AB11="","",IF(AB11&lt;=0.2,"Leve",IF(AB11&lt;=0.4,"Menor",IF(AB11&lt;=0.6,"Moderado",IF(AB11&lt;=0.8,"Mayor","Catastrófico"))))),"")</f>
        <v>Mayor</v>
      </c>
      <c r="AB11" s="16">
        <f>IFERROR(IF(AND(Q10="Impacto",Q11="Impacto"),(AB10-(+AB10*T11)),IF(Q11="Impacto",($M$10-(+$M$10*T11)),IF(Q11="Probabilidad",AB10,""))),"")</f>
        <v>0.8</v>
      </c>
      <c r="AC11" s="17" t="str">
        <f t="shared" ref="AC11:AC15" si="4">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Alto</v>
      </c>
      <c r="AD11" s="18" t="s">
        <v>69</v>
      </c>
      <c r="AE11" s="19" t="s">
        <v>89</v>
      </c>
      <c r="AF11" s="21" t="s">
        <v>86</v>
      </c>
      <c r="AG11" s="20" t="s">
        <v>90</v>
      </c>
      <c r="AH11" s="20">
        <v>45291</v>
      </c>
      <c r="AI11" s="19" t="s">
        <v>59</v>
      </c>
      <c r="AJ11" s="21" t="s">
        <v>60</v>
      </c>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row>
    <row r="12" spans="1:68" ht="151.5" customHeight="1" x14ac:dyDescent="0.3">
      <c r="A12" s="81"/>
      <c r="B12" s="84"/>
      <c r="C12" s="84"/>
      <c r="D12" s="84"/>
      <c r="E12" s="84"/>
      <c r="F12" s="84"/>
      <c r="G12" s="90"/>
      <c r="H12" s="93"/>
      <c r="I12" s="78"/>
      <c r="J12" s="96"/>
      <c r="K12" s="78">
        <f ca="1">IF(NOT(ISERROR(MATCH(J12,_xlfn.ANCHORARRAY(E23),0))),I25&amp;"Por favor no seleccionar los criterios de impacto",J12)</f>
        <v>0</v>
      </c>
      <c r="L12" s="93"/>
      <c r="M12" s="78"/>
      <c r="N12" s="75"/>
      <c r="O12" s="9">
        <v>3</v>
      </c>
      <c r="P12" s="25"/>
      <c r="Q12" s="11" t="str">
        <f>IF(OR(R12="Preventivo",R12="Detectivo"),"Probabilidad",IF(R12="Correctivo","Impacto",""))</f>
        <v/>
      </c>
      <c r="R12" s="12"/>
      <c r="S12" s="12"/>
      <c r="T12" s="13" t="str">
        <f t="shared" si="0"/>
        <v/>
      </c>
      <c r="U12" s="12"/>
      <c r="V12" s="12"/>
      <c r="W12" s="12"/>
      <c r="X12" s="14" t="str">
        <f>IFERROR(IF(AND(Q11="Probabilidad",Q12="Probabilidad"),(Z11-(+Z11*T12)),IF(AND(Q11="Impacto",Q12="Probabilidad"),(Z10-(+Z10*T12)),IF(Q12="Impacto",Z11,""))),"")</f>
        <v/>
      </c>
      <c r="Y12" s="15" t="str">
        <f t="shared" si="1"/>
        <v/>
      </c>
      <c r="Z12" s="16" t="str">
        <f t="shared" si="2"/>
        <v/>
      </c>
      <c r="AA12" s="15" t="str">
        <f t="shared" si="3"/>
        <v/>
      </c>
      <c r="AB12" s="16" t="str">
        <f>IFERROR(IF(AND(Q11="Impacto",Q12="Impacto"),(AB11-(+AB11*T12)),IF(AND(Q11="Probabilidad",Q12="Impacto"),(AB10-(+AB10*T12)),IF(Q12="Probabilidad",AB11,""))),"")</f>
        <v/>
      </c>
      <c r="AC12" s="17" t="str">
        <f t="shared" si="4"/>
        <v/>
      </c>
      <c r="AD12" s="18"/>
      <c r="AE12" s="19"/>
      <c r="AF12" s="21"/>
      <c r="AG12" s="24"/>
      <c r="AH12" s="24"/>
      <c r="AI12" s="19"/>
      <c r="AJ12" s="2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row>
    <row r="13" spans="1:68" ht="151.5" customHeight="1" x14ac:dyDescent="0.3">
      <c r="A13" s="81"/>
      <c r="B13" s="84"/>
      <c r="C13" s="84"/>
      <c r="D13" s="84"/>
      <c r="E13" s="84"/>
      <c r="F13" s="84"/>
      <c r="G13" s="90"/>
      <c r="H13" s="93"/>
      <c r="I13" s="78"/>
      <c r="J13" s="96"/>
      <c r="K13" s="78">
        <f ca="1">IF(NOT(ISERROR(MATCH(J13,_xlfn.ANCHORARRAY(E24),0))),I26&amp;"Por favor no seleccionar los criterios de impacto",J13)</f>
        <v>0</v>
      </c>
      <c r="L13" s="93"/>
      <c r="M13" s="78"/>
      <c r="N13" s="75"/>
      <c r="O13" s="9">
        <v>4</v>
      </c>
      <c r="P13" s="10"/>
      <c r="Q13" s="11" t="str">
        <f t="shared" ref="Q13:Q15" si="5">IF(OR(R13="Preventivo",R13="Detectivo"),"Probabilidad",IF(R13="Correctivo","Impacto",""))</f>
        <v/>
      </c>
      <c r="R13" s="12"/>
      <c r="S13" s="12"/>
      <c r="T13" s="13" t="str">
        <f t="shared" si="0"/>
        <v/>
      </c>
      <c r="U13" s="12"/>
      <c r="V13" s="12"/>
      <c r="W13" s="12"/>
      <c r="X13" s="14" t="str">
        <f t="shared" ref="X13:X15" si="6">IFERROR(IF(AND(Q12="Probabilidad",Q13="Probabilidad"),(Z12-(+Z12*T13)),IF(AND(Q12="Impacto",Q13="Probabilidad"),(Z11-(+Z11*T13)),IF(Q13="Impacto",Z12,""))),"")</f>
        <v/>
      </c>
      <c r="Y13" s="15" t="str">
        <f t="shared" si="1"/>
        <v/>
      </c>
      <c r="Z13" s="16" t="str">
        <f t="shared" si="2"/>
        <v/>
      </c>
      <c r="AA13" s="15" t="str">
        <f t="shared" si="3"/>
        <v/>
      </c>
      <c r="AB13" s="16" t="str">
        <f t="shared" ref="AB13:AB15" si="7">IFERROR(IF(AND(Q12="Impacto",Q13="Impacto"),(AB12-(+AB12*T13)),IF(AND(Q12="Probabilidad",Q13="Impacto"),(AB11-(+AB11*T13)),IF(Q13="Probabilidad",AB12,""))),"")</f>
        <v/>
      </c>
      <c r="AC13" s="17" t="str">
        <f>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
      </c>
      <c r="AD13" s="18"/>
      <c r="AE13" s="19"/>
      <c r="AF13" s="21"/>
      <c r="AG13" s="24"/>
      <c r="AH13" s="24"/>
      <c r="AI13" s="19"/>
      <c r="AJ13" s="2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row>
    <row r="14" spans="1:68" ht="151.5" customHeight="1" x14ac:dyDescent="0.3">
      <c r="A14" s="81"/>
      <c r="B14" s="84"/>
      <c r="C14" s="84"/>
      <c r="D14" s="84"/>
      <c r="E14" s="84"/>
      <c r="F14" s="84"/>
      <c r="G14" s="90"/>
      <c r="H14" s="93"/>
      <c r="I14" s="78"/>
      <c r="J14" s="96"/>
      <c r="K14" s="78">
        <f ca="1">IF(NOT(ISERROR(MATCH(J14,_xlfn.ANCHORARRAY(E25),0))),I27&amp;"Por favor no seleccionar los criterios de impacto",J14)</f>
        <v>0</v>
      </c>
      <c r="L14" s="93"/>
      <c r="M14" s="78"/>
      <c r="N14" s="75"/>
      <c r="O14" s="9">
        <v>5</v>
      </c>
      <c r="P14" s="10"/>
      <c r="Q14" s="11" t="str">
        <f t="shared" si="5"/>
        <v/>
      </c>
      <c r="R14" s="12"/>
      <c r="S14" s="12"/>
      <c r="T14" s="13" t="str">
        <f t="shared" si="0"/>
        <v/>
      </c>
      <c r="U14" s="12"/>
      <c r="V14" s="12"/>
      <c r="W14" s="12"/>
      <c r="X14" s="14" t="str">
        <f t="shared" si="6"/>
        <v/>
      </c>
      <c r="Y14" s="15" t="str">
        <f t="shared" si="1"/>
        <v/>
      </c>
      <c r="Z14" s="16" t="str">
        <f t="shared" si="2"/>
        <v/>
      </c>
      <c r="AA14" s="15" t="str">
        <f t="shared" si="3"/>
        <v/>
      </c>
      <c r="AB14" s="16" t="str">
        <f t="shared" si="7"/>
        <v/>
      </c>
      <c r="AC14" s="17" t="str">
        <f t="shared" si="4"/>
        <v/>
      </c>
      <c r="AD14" s="18"/>
      <c r="AE14" s="19"/>
      <c r="AF14" s="21"/>
      <c r="AG14" s="24"/>
      <c r="AH14" s="24"/>
      <c r="AI14" s="19"/>
      <c r="AJ14" s="2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row>
    <row r="15" spans="1:68" ht="151.5" customHeight="1" x14ac:dyDescent="0.3">
      <c r="A15" s="82"/>
      <c r="B15" s="85"/>
      <c r="C15" s="85"/>
      <c r="D15" s="85"/>
      <c r="E15" s="85"/>
      <c r="F15" s="85"/>
      <c r="G15" s="91"/>
      <c r="H15" s="94"/>
      <c r="I15" s="79"/>
      <c r="J15" s="97"/>
      <c r="K15" s="79">
        <f ca="1">IF(NOT(ISERROR(MATCH(J15,_xlfn.ANCHORARRAY(E26),0))),I28&amp;"Por favor no seleccionar los criterios de impacto",J15)</f>
        <v>0</v>
      </c>
      <c r="L15" s="94"/>
      <c r="M15" s="79"/>
      <c r="N15" s="76"/>
      <c r="O15" s="9">
        <v>6</v>
      </c>
      <c r="P15" s="10"/>
      <c r="Q15" s="11" t="str">
        <f t="shared" si="5"/>
        <v/>
      </c>
      <c r="R15" s="12"/>
      <c r="S15" s="12"/>
      <c r="T15" s="13" t="str">
        <f t="shared" si="0"/>
        <v/>
      </c>
      <c r="U15" s="12"/>
      <c r="V15" s="12"/>
      <c r="W15" s="12"/>
      <c r="X15" s="14" t="str">
        <f t="shared" si="6"/>
        <v/>
      </c>
      <c r="Y15" s="15" t="str">
        <f t="shared" si="1"/>
        <v/>
      </c>
      <c r="Z15" s="16" t="str">
        <f t="shared" si="2"/>
        <v/>
      </c>
      <c r="AA15" s="15" t="str">
        <f t="shared" si="3"/>
        <v/>
      </c>
      <c r="AB15" s="16" t="str">
        <f t="shared" si="7"/>
        <v/>
      </c>
      <c r="AC15" s="17" t="str">
        <f t="shared" si="4"/>
        <v/>
      </c>
      <c r="AD15" s="18"/>
      <c r="AE15" s="19"/>
      <c r="AF15" s="21"/>
      <c r="AG15" s="24"/>
      <c r="AH15" s="24"/>
      <c r="AI15" s="19"/>
      <c r="AJ15" s="2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row>
    <row r="16" spans="1:68" ht="151.5" customHeight="1" x14ac:dyDescent="0.3">
      <c r="A16" s="80">
        <v>2</v>
      </c>
      <c r="B16" s="83" t="s">
        <v>45</v>
      </c>
      <c r="C16" s="83" t="s">
        <v>91</v>
      </c>
      <c r="D16" s="83" t="s">
        <v>92</v>
      </c>
      <c r="E16" s="86" t="s">
        <v>93</v>
      </c>
      <c r="F16" s="83" t="s">
        <v>94</v>
      </c>
      <c r="G16" s="89">
        <v>32372</v>
      </c>
      <c r="H16" s="92" t="str">
        <f>IF(G16&lt;=0,"",IF(G16&lt;=2,"Muy Baja",IF(G16&lt;=24,"Baja",IF(G16&lt;=500,"Media",IF(G16&lt;=5000,"Alta","Muy Alta")))))</f>
        <v>Muy Alta</v>
      </c>
      <c r="I16" s="77">
        <f>IF(H16="","",IF(H16="Muy Baja",0.2,IF(H16="Baja",0.4,IF(H16="Media",0.6,IF(H16="Alta",0.8,IF(H16="Muy Alta",1,))))))</f>
        <v>1</v>
      </c>
      <c r="J16" s="95" t="s">
        <v>82</v>
      </c>
      <c r="K16" s="77" t="str">
        <f>IF(NOT(ISERROR(MATCH(J16,'[4]Tabla Impacto'!$B$221:$B$223,0))),'[4]Tabla Impacto'!$F$223&amp;"Por favor no seleccionar los criterios de impacto(Afectación Económica o presupuestal y Pérdida Reputacional)",J16)</f>
        <v xml:space="preserve">     El riesgo afecta la imagen de de la entidad con efecto publicitario sostenido a nivel de sector administrativo, nivel departamental o municipal</v>
      </c>
      <c r="L16" s="92" t="str">
        <f>IF(OR(K16='[4]Tabla Impacto'!$C$11,K16='[4]Tabla Impacto'!$D$11),"Leve",IF(OR(K16='[4]Tabla Impacto'!$C$12,K16='[4]Tabla Impacto'!$D$12),"Menor",IF(OR(K16='[4]Tabla Impacto'!$C$13,K16='[4]Tabla Impacto'!$D$13),"Moderado",IF(OR(K16='[4]Tabla Impacto'!$C$14,K16='[4]Tabla Impacto'!$D$14),"Mayor",IF(OR(K16='[4]Tabla Impacto'!$C$15,K16='[4]Tabla Impacto'!$D$15),"Catastrófico","")))))</f>
        <v>Mayor</v>
      </c>
      <c r="M16" s="77">
        <f>IF(L16="","",IF(L16="Leve",0.2,IF(L16="Menor",0.4,IF(L16="Moderado",0.6,IF(L16="Mayor",0.8,IF(L16="Catastrófico",1,))))))</f>
        <v>0.8</v>
      </c>
      <c r="N16" s="74" t="str">
        <f>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Alto</v>
      </c>
      <c r="O16" s="9">
        <v>1</v>
      </c>
      <c r="P16" s="10" t="s">
        <v>95</v>
      </c>
      <c r="Q16" s="11" t="str">
        <f>IF(OR(R16="Preventivo",R16="Detectivo"),"Probabilidad",IF(R16="Correctivo","Impacto",""))</f>
        <v>Probabilidad</v>
      </c>
      <c r="R16" s="12" t="s">
        <v>84</v>
      </c>
      <c r="S16" s="12" t="s">
        <v>53</v>
      </c>
      <c r="T16" s="13" t="str">
        <f>IF(AND(R16="Preventivo",S16="Automático"),"50%",IF(AND(R16="Preventivo",S16="Manual"),"40%",IF(AND(R16="Detectivo",S16="Automático"),"40%",IF(AND(R16="Detectivo",S16="Manual"),"30%",IF(AND(R16="Correctivo",S16="Automático"),"35%",IF(AND(R16="Correctivo",S16="Manual"),"25%",""))))))</f>
        <v>30%</v>
      </c>
      <c r="U16" s="12" t="s">
        <v>54</v>
      </c>
      <c r="V16" s="12" t="s">
        <v>55</v>
      </c>
      <c r="W16" s="12" t="s">
        <v>56</v>
      </c>
      <c r="X16" s="14">
        <f>IFERROR(IF(Q16="Probabilidad",(I16-(+I16*T16)),IF(Q16="Impacto",I16,"")),"")</f>
        <v>0.7</v>
      </c>
      <c r="Y16" s="15" t="str">
        <f>IFERROR(IF(X16="","",IF(X16&lt;=0.2,"Muy Baja",IF(X16&lt;=0.4,"Baja",IF(X16&lt;=0.6,"Media",IF(X16&lt;=0.8,"Alta","Muy Alta"))))),"")</f>
        <v>Alta</v>
      </c>
      <c r="Z16" s="16">
        <f>+X16</f>
        <v>0.7</v>
      </c>
      <c r="AA16" s="15" t="str">
        <f>IFERROR(IF(AB16="","",IF(AB16&lt;=0.2,"Leve",IF(AB16&lt;=0.4,"Menor",IF(AB16&lt;=0.6,"Moderado",IF(AB16&lt;=0.8,"Mayor","Catastrófico"))))),"")</f>
        <v>Mayor</v>
      </c>
      <c r="AB16" s="16">
        <f>IFERROR(IF(Q16="Impacto",(M16-(+M16*T16)),IF(Q16="Probabilidad",M16,"")),"")</f>
        <v>0.8</v>
      </c>
      <c r="AC16" s="17" t="str">
        <f>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Alto</v>
      </c>
      <c r="AD16" s="18" t="s">
        <v>69</v>
      </c>
      <c r="AE16" s="19" t="s">
        <v>96</v>
      </c>
      <c r="AF16" s="21" t="s">
        <v>86</v>
      </c>
      <c r="AG16" s="20" t="s">
        <v>90</v>
      </c>
      <c r="AH16" s="20">
        <v>45291</v>
      </c>
      <c r="AI16" s="19" t="s">
        <v>59</v>
      </c>
      <c r="AJ16" s="21" t="s">
        <v>60</v>
      </c>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row>
    <row r="17" spans="1:68" ht="151.5" customHeight="1" x14ac:dyDescent="0.3">
      <c r="A17" s="81"/>
      <c r="B17" s="84"/>
      <c r="C17" s="84"/>
      <c r="D17" s="84"/>
      <c r="E17" s="87"/>
      <c r="F17" s="84"/>
      <c r="G17" s="90"/>
      <c r="H17" s="93"/>
      <c r="I17" s="78"/>
      <c r="J17" s="96"/>
      <c r="K17" s="78">
        <f ca="1">IF(NOT(ISERROR(MATCH(J17,_xlfn.ANCHORARRAY(E28),0))),I30&amp;"Por favor no seleccionar los criterios de impacto",J17)</f>
        <v>0</v>
      </c>
      <c r="L17" s="93"/>
      <c r="M17" s="78"/>
      <c r="N17" s="75"/>
      <c r="O17" s="9">
        <v>2</v>
      </c>
      <c r="P17" s="10" t="s">
        <v>97</v>
      </c>
      <c r="Q17" s="11" t="str">
        <f>IF(OR(R17="Preventivo",R17="Detectivo"),"Probabilidad",IF(R17="Correctivo","Impacto",""))</f>
        <v>Probabilidad</v>
      </c>
      <c r="R17" s="12" t="s">
        <v>84</v>
      </c>
      <c r="S17" s="12" t="s">
        <v>53</v>
      </c>
      <c r="T17" s="13" t="str">
        <f t="shared" ref="T17:T21" si="8">IF(AND(R17="Preventivo",S17="Automático"),"50%",IF(AND(R17="Preventivo",S17="Manual"),"40%",IF(AND(R17="Detectivo",S17="Automático"),"40%",IF(AND(R17="Detectivo",S17="Manual"),"30%",IF(AND(R17="Correctivo",S17="Automático"),"35%",IF(AND(R17="Correctivo",S17="Manual"),"25%",""))))))</f>
        <v>30%</v>
      </c>
      <c r="U17" s="12" t="s">
        <v>54</v>
      </c>
      <c r="V17" s="12" t="s">
        <v>55</v>
      </c>
      <c r="W17" s="12" t="s">
        <v>56</v>
      </c>
      <c r="X17" s="14">
        <f>IFERROR(IF(AND(Q16="Probabilidad",Q17="Probabilidad"),(Z16-(+Z16*T17)),IF(Q17="Probabilidad",(I16-(+I16*T17)),IF(Q17="Impacto",Z16,""))),"")</f>
        <v>0.49</v>
      </c>
      <c r="Y17" s="15" t="str">
        <f t="shared" si="1"/>
        <v>Media</v>
      </c>
      <c r="Z17" s="16">
        <f t="shared" ref="Z17:Z21" si="9">+X17</f>
        <v>0.49</v>
      </c>
      <c r="AA17" s="15" t="str">
        <f t="shared" si="3"/>
        <v>Mayor</v>
      </c>
      <c r="AB17" s="16">
        <f>IFERROR(IF(AND(Q16="Impacto",Q17="Impacto"),(AB10-(+AB10*T17)),IF(Q17="Impacto",($M$16-(+$M$16*T17)),IF(Q17="Probabilidad",AB10,""))),"")</f>
        <v>0.8</v>
      </c>
      <c r="AC17" s="17" t="str">
        <f t="shared" ref="AC17:AC18" si="10">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Alto</v>
      </c>
      <c r="AD17" s="18" t="s">
        <v>69</v>
      </c>
      <c r="AE17" s="19" t="s">
        <v>98</v>
      </c>
      <c r="AF17" s="21" t="s">
        <v>86</v>
      </c>
      <c r="AG17" s="20" t="s">
        <v>87</v>
      </c>
      <c r="AH17" s="20">
        <v>45291</v>
      </c>
      <c r="AI17" s="19" t="s">
        <v>59</v>
      </c>
      <c r="AJ17" s="21" t="s">
        <v>60</v>
      </c>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row>
    <row r="18" spans="1:68" ht="151.5" customHeight="1" x14ac:dyDescent="0.3">
      <c r="A18" s="81"/>
      <c r="B18" s="84"/>
      <c r="C18" s="84"/>
      <c r="D18" s="84"/>
      <c r="E18" s="87"/>
      <c r="F18" s="84"/>
      <c r="G18" s="90"/>
      <c r="H18" s="93"/>
      <c r="I18" s="78"/>
      <c r="J18" s="96"/>
      <c r="K18" s="78">
        <f ca="1">IF(NOT(ISERROR(MATCH(J18,_xlfn.ANCHORARRAY(E29),0))),I31&amp;"Por favor no seleccionar los criterios de impacto",J18)</f>
        <v>0</v>
      </c>
      <c r="L18" s="93"/>
      <c r="M18" s="78"/>
      <c r="N18" s="75"/>
      <c r="O18" s="9">
        <v>3</v>
      </c>
      <c r="P18" s="40" t="s">
        <v>88</v>
      </c>
      <c r="Q18" s="11" t="str">
        <f>IF(OR(R18="Preventivo",R18="Detectivo"),"Probabilidad",IF(R18="Correctivo","Impacto",""))</f>
        <v>Probabilidad</v>
      </c>
      <c r="R18" s="12" t="s">
        <v>52</v>
      </c>
      <c r="S18" s="12" t="s">
        <v>53</v>
      </c>
      <c r="T18" s="13" t="str">
        <f t="shared" si="8"/>
        <v>40%</v>
      </c>
      <c r="U18" s="12" t="s">
        <v>54</v>
      </c>
      <c r="V18" s="12" t="s">
        <v>55</v>
      </c>
      <c r="W18" s="12" t="s">
        <v>56</v>
      </c>
      <c r="X18" s="14">
        <f>IFERROR(IF(AND(Q17="Probabilidad",Q18="Probabilidad"),(Z17-(+Z17*T18)),IF(AND(Q17="Impacto",Q18="Probabilidad"),(Z16-(+Z16*T18)),IF(Q18="Impacto",Z17,""))),"")</f>
        <v>0.29399999999999998</v>
      </c>
      <c r="Y18" s="15" t="str">
        <f t="shared" si="1"/>
        <v>Baja</v>
      </c>
      <c r="Z18" s="16">
        <f t="shared" si="9"/>
        <v>0.29399999999999998</v>
      </c>
      <c r="AA18" s="15" t="str">
        <f t="shared" si="3"/>
        <v>Mayor</v>
      </c>
      <c r="AB18" s="16">
        <f>IFERROR(IF(AND(Q17="Impacto",Q18="Impacto"),(AB17-(+AB17*T18)),IF(AND(Q17="Probabilidad",Q18="Impacto"),(AB16-(+AB16*T18)),IF(Q18="Probabilidad",AB17,""))),"")</f>
        <v>0.8</v>
      </c>
      <c r="AC18" s="17" t="str">
        <f t="shared" si="10"/>
        <v>Alto</v>
      </c>
      <c r="AD18" s="18" t="s">
        <v>69</v>
      </c>
      <c r="AE18" s="19" t="s">
        <v>99</v>
      </c>
      <c r="AF18" s="21" t="s">
        <v>86</v>
      </c>
      <c r="AG18" s="20" t="s">
        <v>90</v>
      </c>
      <c r="AH18" s="20">
        <v>45291</v>
      </c>
      <c r="AI18" s="19" t="s">
        <v>59</v>
      </c>
      <c r="AJ18" s="21" t="s">
        <v>60</v>
      </c>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row>
    <row r="19" spans="1:68" ht="151.5" customHeight="1" x14ac:dyDescent="0.3">
      <c r="A19" s="81"/>
      <c r="B19" s="84"/>
      <c r="C19" s="84"/>
      <c r="D19" s="84"/>
      <c r="E19" s="87"/>
      <c r="F19" s="84"/>
      <c r="G19" s="90"/>
      <c r="H19" s="93"/>
      <c r="I19" s="78"/>
      <c r="J19" s="96"/>
      <c r="K19" s="78">
        <f ca="1">IF(NOT(ISERROR(MATCH(J19,_xlfn.ANCHORARRAY(E30),0))),I32&amp;"Por favor no seleccionar los criterios de impacto",J19)</f>
        <v>0</v>
      </c>
      <c r="L19" s="93"/>
      <c r="M19" s="78"/>
      <c r="N19" s="75"/>
      <c r="O19" s="9">
        <v>4</v>
      </c>
      <c r="P19" s="26"/>
      <c r="Q19" s="11" t="str">
        <f t="shared" ref="Q19:Q21" si="11">IF(OR(R19="Preventivo",R19="Detectivo"),"Probabilidad",IF(R19="Correctivo","Impacto",""))</f>
        <v/>
      </c>
      <c r="R19" s="12"/>
      <c r="S19" s="12"/>
      <c r="T19" s="13" t="str">
        <f t="shared" si="8"/>
        <v/>
      </c>
      <c r="U19" s="12"/>
      <c r="V19" s="12"/>
      <c r="W19" s="12"/>
      <c r="X19" s="14" t="str">
        <f t="shared" ref="X19:X21" si="12">IFERROR(IF(AND(Q18="Probabilidad",Q19="Probabilidad"),(Z18-(+Z18*T19)),IF(AND(Q18="Impacto",Q19="Probabilidad"),(Z17-(+Z17*T19)),IF(Q19="Impacto",Z18,""))),"")</f>
        <v/>
      </c>
      <c r="Y19" s="15" t="str">
        <f t="shared" si="1"/>
        <v/>
      </c>
      <c r="Z19" s="16" t="str">
        <f t="shared" si="9"/>
        <v/>
      </c>
      <c r="AA19" s="15" t="str">
        <f t="shared" si="3"/>
        <v/>
      </c>
      <c r="AB19" s="16" t="str">
        <f t="shared" ref="AB19:AB21" si="13">IFERROR(IF(AND(Q18="Impacto",Q19="Impacto"),(AB18-(+AB18*T19)),IF(AND(Q18="Probabilidad",Q19="Impacto"),(AB17-(+AB17*T19)),IF(Q19="Probabilidad",AB18,""))),"")</f>
        <v/>
      </c>
      <c r="AC19" s="17"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18"/>
      <c r="AE19" s="19"/>
      <c r="AF19" s="21"/>
      <c r="AG19" s="24"/>
      <c r="AH19" s="24"/>
      <c r="AI19" s="19"/>
      <c r="AJ19" s="2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row>
    <row r="20" spans="1:68" ht="151.5" customHeight="1" x14ac:dyDescent="0.3">
      <c r="A20" s="81"/>
      <c r="B20" s="84"/>
      <c r="C20" s="84"/>
      <c r="D20" s="84"/>
      <c r="E20" s="87"/>
      <c r="F20" s="84"/>
      <c r="G20" s="90"/>
      <c r="H20" s="93"/>
      <c r="I20" s="78"/>
      <c r="J20" s="96"/>
      <c r="K20" s="78">
        <f ca="1">IF(NOT(ISERROR(MATCH(J20,_xlfn.ANCHORARRAY(E31),0))),I33&amp;"Por favor no seleccionar los criterios de impacto",J20)</f>
        <v>0</v>
      </c>
      <c r="L20" s="93"/>
      <c r="M20" s="78"/>
      <c r="N20" s="75"/>
      <c r="O20" s="9">
        <v>5</v>
      </c>
      <c r="P20" s="10"/>
      <c r="Q20" s="11" t="str">
        <f t="shared" si="11"/>
        <v/>
      </c>
      <c r="R20" s="12"/>
      <c r="S20" s="12"/>
      <c r="T20" s="13" t="str">
        <f t="shared" si="8"/>
        <v/>
      </c>
      <c r="U20" s="12"/>
      <c r="V20" s="12"/>
      <c r="W20" s="12"/>
      <c r="X20" s="14" t="str">
        <f t="shared" si="12"/>
        <v/>
      </c>
      <c r="Y20" s="15" t="str">
        <f t="shared" si="1"/>
        <v/>
      </c>
      <c r="Z20" s="16" t="str">
        <f t="shared" si="9"/>
        <v/>
      </c>
      <c r="AA20" s="15" t="str">
        <f t="shared" si="3"/>
        <v/>
      </c>
      <c r="AB20" s="16" t="str">
        <f t="shared" si="13"/>
        <v/>
      </c>
      <c r="AC20" s="17" t="str">
        <f t="shared" ref="AC20:AC21" si="14">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18"/>
      <c r="AE20" s="19"/>
      <c r="AF20" s="21"/>
      <c r="AG20" s="24"/>
      <c r="AH20" s="24"/>
      <c r="AI20" s="19"/>
      <c r="AJ20" s="2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row>
    <row r="21" spans="1:68" ht="151.5" customHeight="1" x14ac:dyDescent="0.3">
      <c r="A21" s="82"/>
      <c r="B21" s="85"/>
      <c r="C21" s="85"/>
      <c r="D21" s="85"/>
      <c r="E21" s="88"/>
      <c r="F21" s="85"/>
      <c r="G21" s="91"/>
      <c r="H21" s="94"/>
      <c r="I21" s="79"/>
      <c r="J21" s="97"/>
      <c r="K21" s="79">
        <f ca="1">IF(NOT(ISERROR(MATCH(J21,_xlfn.ANCHORARRAY(E32),0))),I34&amp;"Por favor no seleccionar los criterios de impacto",J21)</f>
        <v>0</v>
      </c>
      <c r="L21" s="94"/>
      <c r="M21" s="79"/>
      <c r="N21" s="76"/>
      <c r="O21" s="9">
        <v>6</v>
      </c>
      <c r="P21" s="10"/>
      <c r="Q21" s="11" t="str">
        <f t="shared" si="11"/>
        <v/>
      </c>
      <c r="R21" s="12"/>
      <c r="S21" s="12"/>
      <c r="T21" s="13" t="str">
        <f t="shared" si="8"/>
        <v/>
      </c>
      <c r="U21" s="12"/>
      <c r="V21" s="12"/>
      <c r="W21" s="12"/>
      <c r="X21" s="14" t="str">
        <f t="shared" si="12"/>
        <v/>
      </c>
      <c r="Y21" s="15" t="str">
        <f t="shared" si="1"/>
        <v/>
      </c>
      <c r="Z21" s="16" t="str">
        <f t="shared" si="9"/>
        <v/>
      </c>
      <c r="AA21" s="15" t="str">
        <f t="shared" si="3"/>
        <v/>
      </c>
      <c r="AB21" s="16" t="str">
        <f t="shared" si="13"/>
        <v/>
      </c>
      <c r="AC21" s="17" t="str">
        <f t="shared" si="14"/>
        <v/>
      </c>
      <c r="AD21" s="18"/>
      <c r="AE21" s="19"/>
      <c r="AF21" s="21"/>
      <c r="AG21" s="24"/>
      <c r="AH21" s="24"/>
      <c r="AI21" s="19"/>
      <c r="AJ21" s="2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row>
    <row r="22" spans="1:68" ht="151.5" customHeight="1" x14ac:dyDescent="0.3">
      <c r="A22" s="80">
        <v>3</v>
      </c>
      <c r="B22" s="83"/>
      <c r="C22" s="83"/>
      <c r="D22" s="83"/>
      <c r="E22" s="86"/>
      <c r="F22" s="83"/>
      <c r="G22" s="89"/>
      <c r="H22" s="92" t="str">
        <f>IF(G22&lt;=0,"",IF(G22&lt;=2,"Muy Baja",IF(G22&lt;=24,"Baja",IF(G22&lt;=500,"Media",IF(G22&lt;=5000,"Alta","Muy Alta")))))</f>
        <v/>
      </c>
      <c r="I22" s="77" t="str">
        <f>IF(H22="","",IF(H22="Muy Baja",0.2,IF(H22="Baja",0.4,IF(H22="Media",0.6,IF(H22="Alta",0.8,IF(H22="Muy Alta",1,))))))</f>
        <v/>
      </c>
      <c r="J22" s="95"/>
      <c r="K22" s="77">
        <f>IF(NOT(ISERROR(MATCH(J22,'[4]Tabla Impacto'!$B$221:$B$223,0))),'[4]Tabla Impacto'!$F$223&amp;"Por favor no seleccionar los criterios de impacto(Afectación Económica o presupuestal y Pérdida Reputacional)",J22)</f>
        <v>0</v>
      </c>
      <c r="L22" s="92" t="str">
        <f>IF(OR(K22='[4]Tabla Impacto'!$C$11,K22='[4]Tabla Impacto'!$D$11),"Leve",IF(OR(K22='[4]Tabla Impacto'!$C$12,K22='[4]Tabla Impacto'!$D$12),"Menor",IF(OR(K22='[4]Tabla Impacto'!$C$13,K22='[4]Tabla Impacto'!$D$13),"Moderado",IF(OR(K22='[4]Tabla Impacto'!$C$14,K22='[4]Tabla Impacto'!$D$14),"Mayor",IF(OR(K22='[4]Tabla Impacto'!$C$15,K22='[4]Tabla Impacto'!$D$15),"Catastrófico","")))))</f>
        <v/>
      </c>
      <c r="M22" s="77" t="str">
        <f>IF(L22="","",IF(L22="Leve",0.2,IF(L22="Menor",0.4,IF(L22="Moderado",0.6,IF(L22="Mayor",0.8,IF(L22="Catastrófico",1,))))))</f>
        <v/>
      </c>
      <c r="N22" s="74" t="str">
        <f>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
      </c>
      <c r="O22" s="9">
        <v>1</v>
      </c>
      <c r="P22" s="10"/>
      <c r="Q22" s="11" t="str">
        <f>IF(OR(R22="Preventivo",R22="Detectivo"),"Probabilidad",IF(R22="Correctivo","Impacto",""))</f>
        <v/>
      </c>
      <c r="R22" s="12"/>
      <c r="S22" s="12"/>
      <c r="T22" s="13" t="str">
        <f>IF(AND(R22="Preventivo",S22="Automático"),"50%",IF(AND(R22="Preventivo",S22="Manual"),"40%",IF(AND(R22="Detectivo",S22="Automático"),"40%",IF(AND(R22="Detectivo",S22="Manual"),"30%",IF(AND(R22="Correctivo",S22="Automático"),"35%",IF(AND(R22="Correctivo",S22="Manual"),"25%",""))))))</f>
        <v/>
      </c>
      <c r="U22" s="12"/>
      <c r="V22" s="12"/>
      <c r="W22" s="12"/>
      <c r="X22" s="14" t="str">
        <f>IFERROR(IF(Q22="Probabilidad",(I22-(+I22*T22)),IF(Q22="Impacto",I22,"")),"")</f>
        <v/>
      </c>
      <c r="Y22" s="15" t="str">
        <f>IFERROR(IF(X22="","",IF(X22&lt;=0.2,"Muy Baja",IF(X22&lt;=0.4,"Baja",IF(X22&lt;=0.6,"Media",IF(X22&lt;=0.8,"Alta","Muy Alta"))))),"")</f>
        <v/>
      </c>
      <c r="Z22" s="16" t="str">
        <f>+X22</f>
        <v/>
      </c>
      <c r="AA22" s="15" t="str">
        <f>IFERROR(IF(AB22="","",IF(AB22&lt;=0.2,"Leve",IF(AB22&lt;=0.4,"Menor",IF(AB22&lt;=0.6,"Moderado",IF(AB22&lt;=0.8,"Mayor","Catastrófico"))))),"")</f>
        <v/>
      </c>
      <c r="AB22" s="16" t="str">
        <f>IFERROR(IF(Q22="Impacto",(M22-(+M22*T22)),IF(Q22="Probabilidad",M22,"")),"")</f>
        <v/>
      </c>
      <c r="AC22" s="17" t="str">
        <f>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
      </c>
      <c r="AD22" s="18"/>
      <c r="AE22" s="19"/>
      <c r="AF22" s="21"/>
      <c r="AG22" s="24"/>
      <c r="AH22" s="24"/>
      <c r="AI22" s="19"/>
      <c r="AJ22" s="2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row>
    <row r="23" spans="1:68" ht="151.5" customHeight="1" x14ac:dyDescent="0.3">
      <c r="A23" s="81"/>
      <c r="B23" s="84"/>
      <c r="C23" s="84"/>
      <c r="D23" s="84"/>
      <c r="E23" s="87"/>
      <c r="F23" s="84"/>
      <c r="G23" s="90"/>
      <c r="H23" s="93"/>
      <c r="I23" s="78"/>
      <c r="J23" s="96"/>
      <c r="K23" s="78">
        <f t="shared" ref="K23:K27" ca="1" si="15">IF(NOT(ISERROR(MATCH(J23,_xlfn.ANCHORARRAY(E34),0))),I36&amp;"Por favor no seleccionar los criterios de impacto",J23)</f>
        <v>0</v>
      </c>
      <c r="L23" s="93"/>
      <c r="M23" s="78"/>
      <c r="N23" s="75"/>
      <c r="O23" s="9">
        <v>2</v>
      </c>
      <c r="P23" s="10"/>
      <c r="Q23" s="11" t="str">
        <f>IF(OR(R23="Preventivo",R23="Detectivo"),"Probabilidad",IF(R23="Correctivo","Impacto",""))</f>
        <v/>
      </c>
      <c r="R23" s="12"/>
      <c r="S23" s="12"/>
      <c r="T23" s="13" t="str">
        <f t="shared" ref="T23:T27" si="16">IF(AND(R23="Preventivo",S23="Automático"),"50%",IF(AND(R23="Preventivo",S23="Manual"),"40%",IF(AND(R23="Detectivo",S23="Automático"),"40%",IF(AND(R23="Detectivo",S23="Manual"),"30%",IF(AND(R23="Correctivo",S23="Automático"),"35%",IF(AND(R23="Correctivo",S23="Manual"),"25%",""))))))</f>
        <v/>
      </c>
      <c r="U23" s="12"/>
      <c r="V23" s="12"/>
      <c r="W23" s="12"/>
      <c r="X23" s="27" t="str">
        <f>IFERROR(IF(AND(Q22="Probabilidad",Q23="Probabilidad"),(Z22-(+Z22*T23)),IF(Q23="Probabilidad",(I22-(+I22*T23)),IF(Q23="Impacto",Z22,""))),"")</f>
        <v/>
      </c>
      <c r="Y23" s="15" t="str">
        <f t="shared" si="1"/>
        <v/>
      </c>
      <c r="Z23" s="16" t="str">
        <f t="shared" ref="Z23:Z27" si="17">+X23</f>
        <v/>
      </c>
      <c r="AA23" s="15" t="str">
        <f t="shared" si="3"/>
        <v/>
      </c>
      <c r="AB23" s="16" t="str">
        <f>IFERROR(IF(AND(Q22="Impacto",Q23="Impacto"),(AB16-(+AB16*T23)),IF(Q23="Impacto",($M$22-(+$M$22*T23)),IF(Q23="Probabilidad",AB16,""))),"")</f>
        <v/>
      </c>
      <c r="AC23" s="17" t="str">
        <f t="shared" ref="AC23:AC24" si="18">IFERROR(IF(OR(AND(Y23="Muy Baja",AA23="Leve"),AND(Y23="Muy Baja",AA23="Menor"),AND(Y23="Baja",AA23="Leve")),"Bajo",IF(OR(AND(Y23="Muy baja",AA23="Moderado"),AND(Y23="Baja",AA23="Menor"),AND(Y23="Baja",AA23="Moderado"),AND(Y23="Media",AA23="Leve"),AND(Y23="Media",AA23="Menor"),AND(Y23="Media",AA23="Moderado"),AND(Y23="Alta",AA23="Leve"),AND(Y23="Alta",AA23="Menor")),"Moderado",IF(OR(AND(Y23="Muy Baja",AA23="Mayor"),AND(Y23="Baja",AA23="Mayor"),AND(Y23="Media",AA23="Mayor"),AND(Y23="Alta",AA23="Moderado"),AND(Y23="Alta",AA23="Mayor"),AND(Y23="Muy Alta",AA23="Leve"),AND(Y23="Muy Alta",AA23="Menor"),AND(Y23="Muy Alta",AA23="Moderado"),AND(Y23="Muy Alta",AA23="Mayor")),"Alto",IF(OR(AND(Y23="Muy Baja",AA23="Catastrófico"),AND(Y23="Baja",AA23="Catastrófico"),AND(Y23="Media",AA23="Catastrófico"),AND(Y23="Alta",AA23="Catastrófico"),AND(Y23="Muy Alta",AA23="Catastrófico")),"Extremo","")))),"")</f>
        <v/>
      </c>
      <c r="AD23" s="18"/>
      <c r="AE23" s="19"/>
      <c r="AF23" s="21"/>
      <c r="AG23" s="24"/>
      <c r="AH23" s="24"/>
      <c r="AI23" s="19"/>
      <c r="AJ23" s="2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row>
    <row r="24" spans="1:68" ht="151.5" customHeight="1" x14ac:dyDescent="0.3">
      <c r="A24" s="81"/>
      <c r="B24" s="84"/>
      <c r="C24" s="84"/>
      <c r="D24" s="84"/>
      <c r="E24" s="87"/>
      <c r="F24" s="84"/>
      <c r="G24" s="90"/>
      <c r="H24" s="93"/>
      <c r="I24" s="78"/>
      <c r="J24" s="96"/>
      <c r="K24" s="78">
        <f t="shared" ca="1" si="15"/>
        <v>0</v>
      </c>
      <c r="L24" s="93"/>
      <c r="M24" s="78"/>
      <c r="N24" s="75"/>
      <c r="O24" s="9">
        <v>3</v>
      </c>
      <c r="P24" s="10"/>
      <c r="Q24" s="11" t="str">
        <f>IF(OR(R24="Preventivo",R24="Detectivo"),"Probabilidad",IF(R24="Correctivo","Impacto",""))</f>
        <v/>
      </c>
      <c r="R24" s="12"/>
      <c r="S24" s="12"/>
      <c r="T24" s="13" t="str">
        <f t="shared" si="16"/>
        <v/>
      </c>
      <c r="U24" s="12"/>
      <c r="V24" s="12"/>
      <c r="W24" s="12"/>
      <c r="X24" s="14" t="str">
        <f>IFERROR(IF(AND(Q23="Probabilidad",Q24="Probabilidad"),(Z23-(+Z23*T24)),IF(AND(Q23="Impacto",Q24="Probabilidad"),(Z22-(+Z22*T24)),IF(Q24="Impacto",Z23,""))),"")</f>
        <v/>
      </c>
      <c r="Y24" s="15" t="str">
        <f t="shared" si="1"/>
        <v/>
      </c>
      <c r="Z24" s="16" t="str">
        <f t="shared" si="17"/>
        <v/>
      </c>
      <c r="AA24" s="15" t="str">
        <f t="shared" si="3"/>
        <v/>
      </c>
      <c r="AB24" s="16" t="str">
        <f>IFERROR(IF(AND(Q23="Impacto",Q24="Impacto"),(AB23-(+AB23*T24)),IF(AND(Q23="Probabilidad",Q24="Impacto"),(AB22-(+AB22*T24)),IF(Q24="Probabilidad",AB23,""))),"")</f>
        <v/>
      </c>
      <c r="AC24" s="17" t="str">
        <f t="shared" si="18"/>
        <v/>
      </c>
      <c r="AD24" s="18"/>
      <c r="AE24" s="19"/>
      <c r="AF24" s="21"/>
      <c r="AG24" s="24"/>
      <c r="AH24" s="26"/>
      <c r="AI24" s="19"/>
      <c r="AJ24" s="2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row>
    <row r="25" spans="1:68" ht="151.5" customHeight="1" x14ac:dyDescent="0.3">
      <c r="A25" s="81"/>
      <c r="B25" s="84"/>
      <c r="C25" s="84"/>
      <c r="D25" s="84"/>
      <c r="E25" s="87"/>
      <c r="F25" s="84"/>
      <c r="G25" s="90"/>
      <c r="H25" s="93"/>
      <c r="I25" s="78"/>
      <c r="J25" s="96"/>
      <c r="K25" s="78">
        <f t="shared" ca="1" si="15"/>
        <v>0</v>
      </c>
      <c r="L25" s="93"/>
      <c r="M25" s="78"/>
      <c r="N25" s="75"/>
      <c r="O25" s="9">
        <v>4</v>
      </c>
      <c r="P25" s="10"/>
      <c r="Q25" s="11" t="str">
        <f t="shared" ref="Q25:Q27" si="19">IF(OR(R25="Preventivo",R25="Detectivo"),"Probabilidad",IF(R25="Correctivo","Impacto",""))</f>
        <v/>
      </c>
      <c r="R25" s="12"/>
      <c r="S25" s="12"/>
      <c r="T25" s="13" t="str">
        <f t="shared" si="16"/>
        <v/>
      </c>
      <c r="U25" s="12"/>
      <c r="V25" s="12"/>
      <c r="W25" s="12"/>
      <c r="X25" s="14" t="str">
        <f t="shared" ref="X25:X27" si="20">IFERROR(IF(AND(Q24="Probabilidad",Q25="Probabilidad"),(Z24-(+Z24*T25)),IF(AND(Q24="Impacto",Q25="Probabilidad"),(Z23-(+Z23*T25)),IF(Q25="Impacto",Z24,""))),"")</f>
        <v/>
      </c>
      <c r="Y25" s="15" t="str">
        <f t="shared" si="1"/>
        <v/>
      </c>
      <c r="Z25" s="16" t="str">
        <f t="shared" si="17"/>
        <v/>
      </c>
      <c r="AA25" s="15" t="str">
        <f t="shared" si="3"/>
        <v/>
      </c>
      <c r="AB25" s="16" t="str">
        <f t="shared" ref="AB25:AB27" si="21">IFERROR(IF(AND(Q24="Impacto",Q25="Impacto"),(AB24-(+AB24*T25)),IF(AND(Q24="Probabilidad",Q25="Impacto"),(AB23-(+AB23*T25)),IF(Q25="Probabilidad",AB24,""))),"")</f>
        <v/>
      </c>
      <c r="AC25" s="17"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18"/>
      <c r="AE25" s="19"/>
      <c r="AF25" s="21"/>
      <c r="AG25" s="24"/>
      <c r="AH25" s="26"/>
      <c r="AI25" s="19"/>
      <c r="AJ25" s="2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row>
    <row r="26" spans="1:68" ht="151.5" customHeight="1" x14ac:dyDescent="0.3">
      <c r="A26" s="81"/>
      <c r="B26" s="84"/>
      <c r="C26" s="84"/>
      <c r="D26" s="84"/>
      <c r="E26" s="87"/>
      <c r="F26" s="84"/>
      <c r="G26" s="90"/>
      <c r="H26" s="93"/>
      <c r="I26" s="78"/>
      <c r="J26" s="96"/>
      <c r="K26" s="78">
        <f t="shared" ca="1" si="15"/>
        <v>0</v>
      </c>
      <c r="L26" s="93"/>
      <c r="M26" s="78"/>
      <c r="N26" s="75"/>
      <c r="O26" s="9">
        <v>5</v>
      </c>
      <c r="P26" s="26"/>
      <c r="Q26" s="11" t="str">
        <f t="shared" si="19"/>
        <v/>
      </c>
      <c r="R26" s="12"/>
      <c r="S26" s="12"/>
      <c r="T26" s="13" t="str">
        <f t="shared" si="16"/>
        <v/>
      </c>
      <c r="U26" s="12"/>
      <c r="V26" s="12"/>
      <c r="W26" s="12"/>
      <c r="X26" s="14" t="str">
        <f t="shared" si="20"/>
        <v/>
      </c>
      <c r="Y26" s="15" t="str">
        <f t="shared" si="1"/>
        <v/>
      </c>
      <c r="Z26" s="16" t="str">
        <f t="shared" si="17"/>
        <v/>
      </c>
      <c r="AA26" s="15" t="str">
        <f t="shared" si="3"/>
        <v/>
      </c>
      <c r="AB26" s="16" t="str">
        <f t="shared" si="21"/>
        <v/>
      </c>
      <c r="AC26" s="17" t="str">
        <f t="shared" ref="AC26:AC27" si="22">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18"/>
      <c r="AE26" s="19"/>
      <c r="AF26" s="21"/>
      <c r="AG26" s="24"/>
      <c r="AH26" s="24"/>
      <c r="AI26" s="19"/>
      <c r="AJ26" s="2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row>
    <row r="27" spans="1:68" ht="151.5" customHeight="1" x14ac:dyDescent="0.3">
      <c r="A27" s="82"/>
      <c r="B27" s="85"/>
      <c r="C27" s="85"/>
      <c r="D27" s="85"/>
      <c r="E27" s="88"/>
      <c r="F27" s="85"/>
      <c r="G27" s="91"/>
      <c r="H27" s="94"/>
      <c r="I27" s="79"/>
      <c r="J27" s="97"/>
      <c r="K27" s="79">
        <f t="shared" ca="1" si="15"/>
        <v>0</v>
      </c>
      <c r="L27" s="94"/>
      <c r="M27" s="79"/>
      <c r="N27" s="76"/>
      <c r="O27" s="9">
        <v>6</v>
      </c>
      <c r="P27" s="10"/>
      <c r="Q27" s="11" t="str">
        <f t="shared" si="19"/>
        <v/>
      </c>
      <c r="R27" s="12"/>
      <c r="S27" s="12"/>
      <c r="T27" s="13" t="str">
        <f t="shared" si="16"/>
        <v/>
      </c>
      <c r="U27" s="12"/>
      <c r="V27" s="12"/>
      <c r="W27" s="12"/>
      <c r="X27" s="14" t="str">
        <f t="shared" si="20"/>
        <v/>
      </c>
      <c r="Y27" s="15" t="str">
        <f t="shared" si="1"/>
        <v/>
      </c>
      <c r="Z27" s="16" t="str">
        <f t="shared" si="17"/>
        <v/>
      </c>
      <c r="AA27" s="15" t="str">
        <f t="shared" si="3"/>
        <v/>
      </c>
      <c r="AB27" s="16" t="str">
        <f t="shared" si="21"/>
        <v/>
      </c>
      <c r="AC27" s="17" t="str">
        <f t="shared" si="22"/>
        <v/>
      </c>
      <c r="AD27" s="18"/>
      <c r="AE27" s="19"/>
      <c r="AF27" s="21"/>
      <c r="AG27" s="24"/>
      <c r="AH27" s="24"/>
      <c r="AI27" s="19"/>
      <c r="AJ27" s="2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row>
    <row r="28" spans="1:68" ht="151.5" customHeight="1" x14ac:dyDescent="0.3">
      <c r="A28" s="80">
        <v>4</v>
      </c>
      <c r="B28" s="83"/>
      <c r="C28" s="83"/>
      <c r="D28" s="83"/>
      <c r="E28" s="86"/>
      <c r="F28" s="83"/>
      <c r="G28" s="89"/>
      <c r="H28" s="92" t="str">
        <f>IF(G28&lt;=0,"",IF(G28&lt;=2,"Muy Baja",IF(G28&lt;=24,"Baja",IF(G28&lt;=500,"Media",IF(G28&lt;=5000,"Alta","Muy Alta")))))</f>
        <v/>
      </c>
      <c r="I28" s="77" t="str">
        <f>IF(H28="","",IF(H28="Muy Baja",0.2,IF(H28="Baja",0.4,IF(H28="Media",0.6,IF(H28="Alta",0.8,IF(H28="Muy Alta",1,))))))</f>
        <v/>
      </c>
      <c r="J28" s="95"/>
      <c r="K28" s="77">
        <f>IF(NOT(ISERROR(MATCH(J28,'[4]Tabla Impacto'!$B$221:$B$223,0))),'[4]Tabla Impacto'!$F$223&amp;"Por favor no seleccionar los criterios de impacto(Afectación Económica o presupuestal y Pérdida Reputacional)",J28)</f>
        <v>0</v>
      </c>
      <c r="L28" s="92" t="str">
        <f>IF(OR(K28='[4]Tabla Impacto'!$C$11,K28='[4]Tabla Impacto'!$D$11),"Leve",IF(OR(K28='[4]Tabla Impacto'!$C$12,K28='[4]Tabla Impacto'!$D$12),"Menor",IF(OR(K28='[4]Tabla Impacto'!$C$13,K28='[4]Tabla Impacto'!$D$13),"Moderado",IF(OR(K28='[4]Tabla Impacto'!$C$14,K28='[4]Tabla Impacto'!$D$14),"Mayor",IF(OR(K28='[4]Tabla Impacto'!$C$15,K28='[4]Tabla Impacto'!$D$15),"Catastrófico","")))))</f>
        <v/>
      </c>
      <c r="M28" s="77" t="str">
        <f>IF(L28="","",IF(L28="Leve",0.2,IF(L28="Menor",0.4,IF(L28="Moderado",0.6,IF(L28="Mayor",0.8,IF(L28="Catastrófico",1,))))))</f>
        <v/>
      </c>
      <c r="N28" s="74" t="str">
        <f>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
      </c>
      <c r="O28" s="9">
        <v>1</v>
      </c>
      <c r="P28" s="10"/>
      <c r="Q28" s="11" t="str">
        <f>IF(OR(R28="Preventivo",R28="Detectivo"),"Probabilidad",IF(R28="Correctivo","Impacto",""))</f>
        <v/>
      </c>
      <c r="R28" s="12"/>
      <c r="S28" s="12"/>
      <c r="T28" s="13" t="str">
        <f>IF(AND(R28="Preventivo",S28="Automático"),"50%",IF(AND(R28="Preventivo",S28="Manual"),"40%",IF(AND(R28="Detectivo",S28="Automático"),"40%",IF(AND(R28="Detectivo",S28="Manual"),"30%",IF(AND(R28="Correctivo",S28="Automático"),"35%",IF(AND(R28="Correctivo",S28="Manual"),"25%",""))))))</f>
        <v/>
      </c>
      <c r="U28" s="12"/>
      <c r="V28" s="12"/>
      <c r="W28" s="12"/>
      <c r="X28" s="14" t="str">
        <f>IFERROR(IF(Q28="Probabilidad",(I28-(+I28*T28)),IF(Q28="Impacto",I28,"")),"")</f>
        <v/>
      </c>
      <c r="Y28" s="15" t="str">
        <f>IFERROR(IF(X28="","",IF(X28&lt;=0.2,"Muy Baja",IF(X28&lt;=0.4,"Baja",IF(X28&lt;=0.6,"Media",IF(X28&lt;=0.8,"Alta","Muy Alta"))))),"")</f>
        <v/>
      </c>
      <c r="Z28" s="16" t="str">
        <f>+X28</f>
        <v/>
      </c>
      <c r="AA28" s="15" t="str">
        <f>IFERROR(IF(AB28="","",IF(AB28&lt;=0.2,"Leve",IF(AB28&lt;=0.4,"Menor",IF(AB28&lt;=0.6,"Moderado",IF(AB28&lt;=0.8,"Mayor","Catastrófico"))))),"")</f>
        <v/>
      </c>
      <c r="AB28" s="16" t="str">
        <f>IFERROR(IF(Q28="Impacto",(M28-(+M28*T28)),IF(Q28="Probabilidad",M28,"")),"")</f>
        <v/>
      </c>
      <c r="AC28" s="17" t="str">
        <f>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
      </c>
      <c r="AD28" s="18"/>
      <c r="AE28" s="19"/>
      <c r="AF28" s="21"/>
      <c r="AG28" s="24"/>
      <c r="AH28" s="24"/>
      <c r="AI28" s="19"/>
      <c r="AJ28" s="2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row>
    <row r="29" spans="1:68" ht="151.5" customHeight="1" x14ac:dyDescent="0.3">
      <c r="A29" s="81"/>
      <c r="B29" s="84"/>
      <c r="C29" s="84"/>
      <c r="D29" s="84"/>
      <c r="E29" s="87"/>
      <c r="F29" s="84"/>
      <c r="G29" s="90"/>
      <c r="H29" s="93"/>
      <c r="I29" s="78"/>
      <c r="J29" s="96"/>
      <c r="K29" s="78">
        <f t="shared" ref="K29:K33" ca="1" si="23">IF(NOT(ISERROR(MATCH(J29,_xlfn.ANCHORARRAY(E40),0))),I42&amp;"Por favor no seleccionar los criterios de impacto",J29)</f>
        <v>0</v>
      </c>
      <c r="L29" s="93"/>
      <c r="M29" s="78"/>
      <c r="N29" s="75"/>
      <c r="O29" s="9">
        <v>2</v>
      </c>
      <c r="P29" s="10"/>
      <c r="Q29" s="11" t="str">
        <f>IF(OR(R29="Preventivo",R29="Detectivo"),"Probabilidad",IF(R29="Correctivo","Impacto",""))</f>
        <v/>
      </c>
      <c r="R29" s="12"/>
      <c r="S29" s="12"/>
      <c r="T29" s="13" t="str">
        <f t="shared" ref="T29:T33" si="24">IF(AND(R29="Preventivo",S29="Automático"),"50%",IF(AND(R29="Preventivo",S29="Manual"),"40%",IF(AND(R29="Detectivo",S29="Automático"),"40%",IF(AND(R29="Detectivo",S29="Manual"),"30%",IF(AND(R29="Correctivo",S29="Automático"),"35%",IF(AND(R29="Correctivo",S29="Manual"),"25%",""))))))</f>
        <v/>
      </c>
      <c r="U29" s="12"/>
      <c r="V29" s="12"/>
      <c r="W29" s="12"/>
      <c r="X29" s="14" t="str">
        <f>IFERROR(IF(AND(Q28="Probabilidad",Q29="Probabilidad"),(Z28-(+Z28*T29)),IF(Q29="Probabilidad",(I28-(+I28*T29)),IF(Q29="Impacto",Z28,""))),"")</f>
        <v/>
      </c>
      <c r="Y29" s="15" t="str">
        <f t="shared" si="1"/>
        <v/>
      </c>
      <c r="Z29" s="16" t="str">
        <f t="shared" ref="Z29:Z33" si="25">+X29</f>
        <v/>
      </c>
      <c r="AA29" s="15" t="str">
        <f t="shared" si="3"/>
        <v/>
      </c>
      <c r="AB29" s="16" t="str">
        <f>IFERROR(IF(AND(Q28="Impacto",Q29="Impacto"),(AB22-(+AB22*T29)),IF(Q29="Impacto",($M$28-(+$M$28*T29)),IF(Q29="Probabilidad",AB22,""))),"")</f>
        <v/>
      </c>
      <c r="AC29" s="17" t="str">
        <f t="shared" ref="AC29:AC30" si="26">IFERROR(IF(OR(AND(Y29="Muy Baja",AA29="Leve"),AND(Y29="Muy Baja",AA29="Menor"),AND(Y29="Baja",AA29="Leve")),"Bajo",IF(OR(AND(Y29="Muy baja",AA29="Moderado"),AND(Y29="Baja",AA29="Menor"),AND(Y29="Baja",AA29="Moderado"),AND(Y29="Media",AA29="Leve"),AND(Y29="Media",AA29="Menor"),AND(Y29="Media",AA29="Moderado"),AND(Y29="Alta",AA29="Leve"),AND(Y29="Alta",AA29="Menor")),"Moderado",IF(OR(AND(Y29="Muy Baja",AA29="Mayor"),AND(Y29="Baja",AA29="Mayor"),AND(Y29="Media",AA29="Mayor"),AND(Y29="Alta",AA29="Moderado"),AND(Y29="Alta",AA29="Mayor"),AND(Y29="Muy Alta",AA29="Leve"),AND(Y29="Muy Alta",AA29="Menor"),AND(Y29="Muy Alta",AA29="Moderado"),AND(Y29="Muy Alta",AA29="Mayor")),"Alto",IF(OR(AND(Y29="Muy Baja",AA29="Catastrófico"),AND(Y29="Baja",AA29="Catastrófico"),AND(Y29="Media",AA29="Catastrófico"),AND(Y29="Alta",AA29="Catastrófico"),AND(Y29="Muy Alta",AA29="Catastrófico")),"Extremo","")))),"")</f>
        <v/>
      </c>
      <c r="AD29" s="18"/>
      <c r="AE29" s="19"/>
      <c r="AF29" s="21"/>
      <c r="AG29" s="24"/>
      <c r="AH29" s="24"/>
      <c r="AI29" s="19"/>
      <c r="AJ29" s="2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row>
    <row r="30" spans="1:68" ht="151.5" customHeight="1" x14ac:dyDescent="0.3">
      <c r="A30" s="81"/>
      <c r="B30" s="84"/>
      <c r="C30" s="84"/>
      <c r="D30" s="84"/>
      <c r="E30" s="87"/>
      <c r="F30" s="84"/>
      <c r="G30" s="90"/>
      <c r="H30" s="93"/>
      <c r="I30" s="78"/>
      <c r="J30" s="96"/>
      <c r="K30" s="78">
        <f t="shared" ca="1" si="23"/>
        <v>0</v>
      </c>
      <c r="L30" s="93"/>
      <c r="M30" s="78"/>
      <c r="N30" s="75"/>
      <c r="O30" s="9">
        <v>3</v>
      </c>
      <c r="P30" s="25"/>
      <c r="Q30" s="11" t="str">
        <f>IF(OR(R30="Preventivo",R30="Detectivo"),"Probabilidad",IF(R30="Correctivo","Impacto",""))</f>
        <v/>
      </c>
      <c r="R30" s="12"/>
      <c r="S30" s="12"/>
      <c r="T30" s="13" t="str">
        <f t="shared" si="24"/>
        <v/>
      </c>
      <c r="U30" s="12"/>
      <c r="V30" s="12"/>
      <c r="W30" s="12"/>
      <c r="X30" s="14" t="str">
        <f>IFERROR(IF(AND(Q29="Probabilidad",Q30="Probabilidad"),(Z29-(+Z29*T30)),IF(AND(Q29="Impacto",Q30="Probabilidad"),(Z28-(+Z28*T30)),IF(Q30="Impacto",Z29,""))),"")</f>
        <v/>
      </c>
      <c r="Y30" s="15" t="str">
        <f t="shared" si="1"/>
        <v/>
      </c>
      <c r="Z30" s="16" t="str">
        <f t="shared" si="25"/>
        <v/>
      </c>
      <c r="AA30" s="15" t="str">
        <f t="shared" si="3"/>
        <v/>
      </c>
      <c r="AB30" s="16" t="str">
        <f>IFERROR(IF(AND(Q29="Impacto",Q30="Impacto"),(AB29-(+AB29*T30)),IF(AND(Q29="Probabilidad",Q30="Impacto"),(AB28-(+AB28*T30)),IF(Q30="Probabilidad",AB29,""))),"")</f>
        <v/>
      </c>
      <c r="AC30" s="17" t="str">
        <f t="shared" si="26"/>
        <v/>
      </c>
      <c r="AD30" s="18"/>
      <c r="AE30" s="19"/>
      <c r="AF30" s="21"/>
      <c r="AG30" s="24"/>
      <c r="AH30" s="24"/>
      <c r="AI30" s="19"/>
      <c r="AJ30" s="2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row>
    <row r="31" spans="1:68" ht="151.5" customHeight="1" x14ac:dyDescent="0.3">
      <c r="A31" s="81"/>
      <c r="B31" s="84"/>
      <c r="C31" s="84"/>
      <c r="D31" s="84"/>
      <c r="E31" s="87"/>
      <c r="F31" s="84"/>
      <c r="G31" s="90"/>
      <c r="H31" s="93"/>
      <c r="I31" s="78"/>
      <c r="J31" s="96"/>
      <c r="K31" s="78">
        <f t="shared" ca="1" si="23"/>
        <v>0</v>
      </c>
      <c r="L31" s="93"/>
      <c r="M31" s="78"/>
      <c r="N31" s="75"/>
      <c r="O31" s="9">
        <v>4</v>
      </c>
      <c r="P31" s="10"/>
      <c r="Q31" s="11" t="str">
        <f t="shared" ref="Q31:Q33" si="27">IF(OR(R31="Preventivo",R31="Detectivo"),"Probabilidad",IF(R31="Correctivo","Impacto",""))</f>
        <v/>
      </c>
      <c r="R31" s="12"/>
      <c r="S31" s="12"/>
      <c r="T31" s="13" t="str">
        <f t="shared" si="24"/>
        <v/>
      </c>
      <c r="U31" s="12"/>
      <c r="V31" s="12"/>
      <c r="W31" s="12"/>
      <c r="X31" s="14" t="str">
        <f t="shared" ref="X31:X33" si="28">IFERROR(IF(AND(Q30="Probabilidad",Q31="Probabilidad"),(Z30-(+Z30*T31)),IF(AND(Q30="Impacto",Q31="Probabilidad"),(Z29-(+Z29*T31)),IF(Q31="Impacto",Z30,""))),"")</f>
        <v/>
      </c>
      <c r="Y31" s="15" t="str">
        <f t="shared" si="1"/>
        <v/>
      </c>
      <c r="Z31" s="16" t="str">
        <f t="shared" si="25"/>
        <v/>
      </c>
      <c r="AA31" s="15" t="str">
        <f t="shared" si="3"/>
        <v/>
      </c>
      <c r="AB31" s="16" t="str">
        <f t="shared" ref="AB31:AB33" si="29">IFERROR(IF(AND(Q30="Impacto",Q31="Impacto"),(AB30-(+AB30*T31)),IF(AND(Q30="Probabilidad",Q31="Impacto"),(AB29-(+AB29*T31)),IF(Q31="Probabilidad",AB30,""))),"")</f>
        <v/>
      </c>
      <c r="AC31" s="17" t="str">
        <f>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18"/>
      <c r="AE31" s="19"/>
      <c r="AF31" s="21"/>
      <c r="AG31" s="24"/>
      <c r="AH31" s="24"/>
      <c r="AI31" s="19"/>
      <c r="AJ31" s="2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row>
    <row r="32" spans="1:68" ht="151.5" customHeight="1" x14ac:dyDescent="0.3">
      <c r="A32" s="81"/>
      <c r="B32" s="84"/>
      <c r="C32" s="84"/>
      <c r="D32" s="84"/>
      <c r="E32" s="87"/>
      <c r="F32" s="84"/>
      <c r="G32" s="90"/>
      <c r="H32" s="93"/>
      <c r="I32" s="78"/>
      <c r="J32" s="96"/>
      <c r="K32" s="78">
        <f t="shared" ca="1" si="23"/>
        <v>0</v>
      </c>
      <c r="L32" s="93"/>
      <c r="M32" s="78"/>
      <c r="N32" s="75"/>
      <c r="O32" s="9">
        <v>5</v>
      </c>
      <c r="P32" s="10"/>
      <c r="Q32" s="11" t="str">
        <f t="shared" si="27"/>
        <v/>
      </c>
      <c r="R32" s="12"/>
      <c r="S32" s="12"/>
      <c r="T32" s="13" t="str">
        <f t="shared" si="24"/>
        <v/>
      </c>
      <c r="U32" s="12"/>
      <c r="V32" s="12"/>
      <c r="W32" s="12"/>
      <c r="X32" s="27" t="str">
        <f t="shared" si="28"/>
        <v/>
      </c>
      <c r="Y32" s="15" t="str">
        <f>IFERROR(IF(X32="","",IF(X32&lt;=0.2,"Muy Baja",IF(X32&lt;=0.4,"Baja",IF(X32&lt;=0.6,"Media",IF(X32&lt;=0.8,"Alta","Muy Alta"))))),"")</f>
        <v/>
      </c>
      <c r="Z32" s="16" t="str">
        <f t="shared" si="25"/>
        <v/>
      </c>
      <c r="AA32" s="15" t="str">
        <f t="shared" si="3"/>
        <v/>
      </c>
      <c r="AB32" s="16" t="str">
        <f t="shared" si="29"/>
        <v/>
      </c>
      <c r="AC32" s="17" t="str">
        <f t="shared" ref="AC32:AC33" si="30">IFERROR(IF(OR(AND(Y32="Muy Baja",AA32="Leve"),AND(Y32="Muy Baja",AA32="Menor"),AND(Y32="Baja",AA32="Leve")),"Bajo",IF(OR(AND(Y32="Muy baja",AA32="Moderado"),AND(Y32="Baja",AA32="Menor"),AND(Y32="Baja",AA32="Moderado"),AND(Y32="Media",AA32="Leve"),AND(Y32="Media",AA32="Menor"),AND(Y32="Media",AA32="Moderado"),AND(Y32="Alta",AA32="Leve"),AND(Y32="Alta",AA32="Menor")),"Moderado",IF(OR(AND(Y32="Muy Baja",AA32="Mayor"),AND(Y32="Baja",AA32="Mayor"),AND(Y32="Media",AA32="Mayor"),AND(Y32="Alta",AA32="Moderado"),AND(Y32="Alta",AA32="Mayor"),AND(Y32="Muy Alta",AA32="Leve"),AND(Y32="Muy Alta",AA32="Menor"),AND(Y32="Muy Alta",AA32="Moderado"),AND(Y32="Muy Alta",AA32="Mayor")),"Alto",IF(OR(AND(Y32="Muy Baja",AA32="Catastrófico"),AND(Y32="Baja",AA32="Catastrófico"),AND(Y32="Media",AA32="Catastrófico"),AND(Y32="Alta",AA32="Catastrófico"),AND(Y32="Muy Alta",AA32="Catastrófico")),"Extremo","")))),"")</f>
        <v/>
      </c>
      <c r="AD32" s="18"/>
      <c r="AE32" s="19"/>
      <c r="AF32" s="21"/>
      <c r="AG32" s="24"/>
      <c r="AH32" s="24"/>
      <c r="AI32" s="19"/>
      <c r="AJ32" s="2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row>
    <row r="33" spans="1:68" ht="151.5" customHeight="1" x14ac:dyDescent="0.3">
      <c r="A33" s="82"/>
      <c r="B33" s="85"/>
      <c r="C33" s="85"/>
      <c r="D33" s="85"/>
      <c r="E33" s="88"/>
      <c r="F33" s="85"/>
      <c r="G33" s="91"/>
      <c r="H33" s="94"/>
      <c r="I33" s="79"/>
      <c r="J33" s="97"/>
      <c r="K33" s="79">
        <f t="shared" ca="1" si="23"/>
        <v>0</v>
      </c>
      <c r="L33" s="94"/>
      <c r="M33" s="79"/>
      <c r="N33" s="76"/>
      <c r="O33" s="9">
        <v>6</v>
      </c>
      <c r="P33" s="10"/>
      <c r="Q33" s="11" t="str">
        <f t="shared" si="27"/>
        <v/>
      </c>
      <c r="R33" s="12"/>
      <c r="S33" s="12"/>
      <c r="T33" s="13" t="str">
        <f t="shared" si="24"/>
        <v/>
      </c>
      <c r="U33" s="12"/>
      <c r="V33" s="12"/>
      <c r="W33" s="12"/>
      <c r="X33" s="14" t="str">
        <f t="shared" si="28"/>
        <v/>
      </c>
      <c r="Y33" s="15" t="str">
        <f t="shared" si="1"/>
        <v/>
      </c>
      <c r="Z33" s="16" t="str">
        <f t="shared" si="25"/>
        <v/>
      </c>
      <c r="AA33" s="15" t="str">
        <f t="shared" si="3"/>
        <v/>
      </c>
      <c r="AB33" s="16" t="str">
        <f t="shared" si="29"/>
        <v/>
      </c>
      <c r="AC33" s="17" t="str">
        <f t="shared" si="30"/>
        <v/>
      </c>
      <c r="AD33" s="18"/>
      <c r="AE33" s="19"/>
      <c r="AF33" s="21"/>
      <c r="AG33" s="24"/>
      <c r="AH33" s="24"/>
      <c r="AI33" s="19"/>
      <c r="AJ33" s="2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row>
    <row r="34" spans="1:68" ht="151.5" customHeight="1" x14ac:dyDescent="0.3">
      <c r="A34" s="80">
        <v>5</v>
      </c>
      <c r="B34" s="83"/>
      <c r="C34" s="83"/>
      <c r="D34" s="83"/>
      <c r="E34" s="86"/>
      <c r="F34" s="83"/>
      <c r="G34" s="89"/>
      <c r="H34" s="92" t="str">
        <f>IF(G34&lt;=0,"",IF(G34&lt;=2,"Muy Baja",IF(G34&lt;=24,"Baja",IF(G34&lt;=500,"Media",IF(G34&lt;=5000,"Alta","Muy Alta")))))</f>
        <v/>
      </c>
      <c r="I34" s="77" t="str">
        <f>IF(H34="","",IF(H34="Muy Baja",0.2,IF(H34="Baja",0.4,IF(H34="Media",0.6,IF(H34="Alta",0.8,IF(H34="Muy Alta",1,))))))</f>
        <v/>
      </c>
      <c r="J34" s="95"/>
      <c r="K34" s="77">
        <f>IF(NOT(ISERROR(MATCH(J34,'[4]Tabla Impacto'!$B$221:$B$223,0))),'[4]Tabla Impacto'!$F$223&amp;"Por favor no seleccionar los criterios de impacto(Afectación Económica o presupuestal y Pérdida Reputacional)",J34)</f>
        <v>0</v>
      </c>
      <c r="L34" s="92" t="str">
        <f>IF(OR(K34='[4]Tabla Impacto'!$C$11,K34='[4]Tabla Impacto'!$D$11),"Leve",IF(OR(K34='[4]Tabla Impacto'!$C$12,K34='[4]Tabla Impacto'!$D$12),"Menor",IF(OR(K34='[4]Tabla Impacto'!$C$13,K34='[4]Tabla Impacto'!$D$13),"Moderado",IF(OR(K34='[4]Tabla Impacto'!$C$14,K34='[4]Tabla Impacto'!$D$14),"Mayor",IF(OR(K34='[4]Tabla Impacto'!$C$15,K34='[4]Tabla Impacto'!$D$15),"Catastrófico","")))))</f>
        <v/>
      </c>
      <c r="M34" s="77" t="str">
        <f>IF(L34="","",IF(L34="Leve",0.2,IF(L34="Menor",0.4,IF(L34="Moderado",0.6,IF(L34="Mayor",0.8,IF(L34="Catastrófico",1,))))))</f>
        <v/>
      </c>
      <c r="N34" s="74" t="str">
        <f>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9">
        <v>1</v>
      </c>
      <c r="P34" s="10"/>
      <c r="Q34" s="11" t="str">
        <f>IF(OR(R34="Preventivo",R34="Detectivo"),"Probabilidad",IF(R34="Correctivo","Impacto",""))</f>
        <v/>
      </c>
      <c r="R34" s="12"/>
      <c r="S34" s="12"/>
      <c r="T34" s="13" t="str">
        <f>IF(AND(R34="Preventivo",S34="Automático"),"50%",IF(AND(R34="Preventivo",S34="Manual"),"40%",IF(AND(R34="Detectivo",S34="Automático"),"40%",IF(AND(R34="Detectivo",S34="Manual"),"30%",IF(AND(R34="Correctivo",S34="Automático"),"35%",IF(AND(R34="Correctivo",S34="Manual"),"25%",""))))))</f>
        <v/>
      </c>
      <c r="U34" s="12"/>
      <c r="V34" s="12"/>
      <c r="W34" s="12"/>
      <c r="X34" s="14" t="str">
        <f>IFERROR(IF(Q34="Probabilidad",(I34-(+I34*T34)),IF(Q34="Impacto",I34,"")),"")</f>
        <v/>
      </c>
      <c r="Y34" s="15" t="str">
        <f>IFERROR(IF(X34="","",IF(X34&lt;=0.2,"Muy Baja",IF(X34&lt;=0.4,"Baja",IF(X34&lt;=0.6,"Media",IF(X34&lt;=0.8,"Alta","Muy Alta"))))),"")</f>
        <v/>
      </c>
      <c r="Z34" s="16" t="str">
        <f>+X34</f>
        <v/>
      </c>
      <c r="AA34" s="15" t="str">
        <f>IFERROR(IF(AB34="","",IF(AB34&lt;=0.2,"Leve",IF(AB34&lt;=0.4,"Menor",IF(AB34&lt;=0.6,"Moderado",IF(AB34&lt;=0.8,"Mayor","Catastrófico"))))),"")</f>
        <v/>
      </c>
      <c r="AB34" s="16" t="str">
        <f>IFERROR(IF(Q34="Impacto",(M34-(+M34*T34)),IF(Q34="Probabilidad",M34,"")),"")</f>
        <v/>
      </c>
      <c r="AC34" s="17" t="str">
        <f>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
      </c>
      <c r="AD34" s="18"/>
      <c r="AE34" s="19"/>
      <c r="AF34" s="21"/>
      <c r="AG34" s="24"/>
      <c r="AH34" s="24"/>
      <c r="AI34" s="19"/>
      <c r="AJ34" s="2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row>
    <row r="35" spans="1:68" ht="151.5" customHeight="1" x14ac:dyDescent="0.3">
      <c r="A35" s="81"/>
      <c r="B35" s="84"/>
      <c r="C35" s="84"/>
      <c r="D35" s="84"/>
      <c r="E35" s="87"/>
      <c r="F35" s="84"/>
      <c r="G35" s="90"/>
      <c r="H35" s="93"/>
      <c r="I35" s="78"/>
      <c r="J35" s="96"/>
      <c r="K35" s="78">
        <f t="shared" ref="K35:K39" ca="1" si="31">IF(NOT(ISERROR(MATCH(J35,_xlfn.ANCHORARRAY(E46),0))),I48&amp;"Por favor no seleccionar los criterios de impacto",J35)</f>
        <v>0</v>
      </c>
      <c r="L35" s="93"/>
      <c r="M35" s="78"/>
      <c r="N35" s="75"/>
      <c r="O35" s="9">
        <v>2</v>
      </c>
      <c r="P35" s="10"/>
      <c r="Q35" s="11" t="str">
        <f>IF(OR(R35="Preventivo",R35="Detectivo"),"Probabilidad",IF(R35="Correctivo","Impacto",""))</f>
        <v/>
      </c>
      <c r="R35" s="12"/>
      <c r="S35" s="12"/>
      <c r="T35" s="13" t="str">
        <f t="shared" ref="T35:T39" si="32">IF(AND(R35="Preventivo",S35="Automático"),"50%",IF(AND(R35="Preventivo",S35="Manual"),"40%",IF(AND(R35="Detectivo",S35="Automático"),"40%",IF(AND(R35="Detectivo",S35="Manual"),"30%",IF(AND(R35="Correctivo",S35="Automático"),"35%",IF(AND(R35="Correctivo",S35="Manual"),"25%",""))))))</f>
        <v/>
      </c>
      <c r="U35" s="12"/>
      <c r="V35" s="12"/>
      <c r="W35" s="12"/>
      <c r="X35" s="14" t="str">
        <f>IFERROR(IF(AND(Q34="Probabilidad",Q35="Probabilidad"),(Z34-(+Z34*T35)),IF(Q35="Probabilidad",(I34-(+I34*T35)),IF(Q35="Impacto",Z34,""))),"")</f>
        <v/>
      </c>
      <c r="Y35" s="15" t="str">
        <f t="shared" si="1"/>
        <v/>
      </c>
      <c r="Z35" s="16" t="str">
        <f t="shared" ref="Z35:Z39" si="33">+X35</f>
        <v/>
      </c>
      <c r="AA35" s="15" t="str">
        <f t="shared" si="3"/>
        <v/>
      </c>
      <c r="AB35" s="16" t="str">
        <f>IFERROR(IF(AND(Q34="Impacto",Q35="Impacto"),(AB28-(+AB28*T35)),IF(Q35="Impacto",($M$34-(+$M$34*T35)),IF(Q35="Probabilidad",AB28,""))),"")</f>
        <v/>
      </c>
      <c r="AC35" s="17" t="str">
        <f t="shared" ref="AC35:AC36" si="34">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
      </c>
      <c r="AD35" s="18"/>
      <c r="AE35" s="19"/>
      <c r="AF35" s="21"/>
      <c r="AG35" s="24"/>
      <c r="AH35" s="24"/>
      <c r="AI35" s="19"/>
      <c r="AJ35" s="2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row>
    <row r="36" spans="1:68" ht="151.5" customHeight="1" x14ac:dyDescent="0.3">
      <c r="A36" s="81"/>
      <c r="B36" s="84"/>
      <c r="C36" s="84"/>
      <c r="D36" s="84"/>
      <c r="E36" s="87"/>
      <c r="F36" s="84"/>
      <c r="G36" s="90"/>
      <c r="H36" s="93"/>
      <c r="I36" s="78"/>
      <c r="J36" s="96"/>
      <c r="K36" s="78">
        <f t="shared" ca="1" si="31"/>
        <v>0</v>
      </c>
      <c r="L36" s="93"/>
      <c r="M36" s="78"/>
      <c r="N36" s="75"/>
      <c r="O36" s="9">
        <v>3</v>
      </c>
      <c r="P36" s="25"/>
      <c r="Q36" s="11" t="str">
        <f>IF(OR(R36="Preventivo",R36="Detectivo"),"Probabilidad",IF(R36="Correctivo","Impacto",""))</f>
        <v/>
      </c>
      <c r="R36" s="12"/>
      <c r="S36" s="12"/>
      <c r="T36" s="13" t="str">
        <f t="shared" si="32"/>
        <v/>
      </c>
      <c r="U36" s="12"/>
      <c r="V36" s="12"/>
      <c r="W36" s="12"/>
      <c r="X36" s="14" t="str">
        <f>IFERROR(IF(AND(Q35="Probabilidad",Q36="Probabilidad"),(Z35-(+Z35*T36)),IF(AND(Q35="Impacto",Q36="Probabilidad"),(Z34-(+Z34*T36)),IF(Q36="Impacto",Z35,""))),"")</f>
        <v/>
      </c>
      <c r="Y36" s="15" t="str">
        <f t="shared" si="1"/>
        <v/>
      </c>
      <c r="Z36" s="16" t="str">
        <f t="shared" si="33"/>
        <v/>
      </c>
      <c r="AA36" s="15" t="str">
        <f t="shared" si="3"/>
        <v/>
      </c>
      <c r="AB36" s="16" t="str">
        <f>IFERROR(IF(AND(Q35="Impacto",Q36="Impacto"),(AB35-(+AB35*T36)),IF(AND(Q35="Probabilidad",Q36="Impacto"),(AB34-(+AB34*T36)),IF(Q36="Probabilidad",AB35,""))),"")</f>
        <v/>
      </c>
      <c r="AC36" s="17" t="str">
        <f t="shared" si="34"/>
        <v/>
      </c>
      <c r="AD36" s="18"/>
      <c r="AE36" s="19"/>
      <c r="AF36" s="21"/>
      <c r="AG36" s="24"/>
      <c r="AH36" s="24"/>
      <c r="AI36" s="19"/>
      <c r="AJ36" s="2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row>
    <row r="37" spans="1:68" ht="151.5" customHeight="1" x14ac:dyDescent="0.3">
      <c r="A37" s="81"/>
      <c r="B37" s="84"/>
      <c r="C37" s="84"/>
      <c r="D37" s="84"/>
      <c r="E37" s="87"/>
      <c r="F37" s="84"/>
      <c r="G37" s="90"/>
      <c r="H37" s="93"/>
      <c r="I37" s="78"/>
      <c r="J37" s="96"/>
      <c r="K37" s="78">
        <f t="shared" ca="1" si="31"/>
        <v>0</v>
      </c>
      <c r="L37" s="93"/>
      <c r="M37" s="78"/>
      <c r="N37" s="75"/>
      <c r="O37" s="9">
        <v>4</v>
      </c>
      <c r="P37" s="10"/>
      <c r="Q37" s="11" t="str">
        <f t="shared" ref="Q37:Q39" si="35">IF(OR(R37="Preventivo",R37="Detectivo"),"Probabilidad",IF(R37="Correctivo","Impacto",""))</f>
        <v/>
      </c>
      <c r="R37" s="12"/>
      <c r="S37" s="12"/>
      <c r="T37" s="13" t="str">
        <f t="shared" si="32"/>
        <v/>
      </c>
      <c r="U37" s="12"/>
      <c r="V37" s="12"/>
      <c r="W37" s="12"/>
      <c r="X37" s="14" t="str">
        <f t="shared" ref="X37:X39" si="36">IFERROR(IF(AND(Q36="Probabilidad",Q37="Probabilidad"),(Z36-(+Z36*T37)),IF(AND(Q36="Impacto",Q37="Probabilidad"),(Z35-(+Z35*T37)),IF(Q37="Impacto",Z36,""))),"")</f>
        <v/>
      </c>
      <c r="Y37" s="15" t="str">
        <f t="shared" si="1"/>
        <v/>
      </c>
      <c r="Z37" s="16" t="str">
        <f t="shared" si="33"/>
        <v/>
      </c>
      <c r="AA37" s="15" t="str">
        <f t="shared" si="3"/>
        <v/>
      </c>
      <c r="AB37" s="16" t="str">
        <f t="shared" ref="AB37:AB39" si="37">IFERROR(IF(AND(Q36="Impacto",Q37="Impacto"),(AB36-(+AB36*T37)),IF(AND(Q36="Probabilidad",Q37="Impacto"),(AB35-(+AB35*T37)),IF(Q37="Probabilidad",AB36,""))),"")</f>
        <v/>
      </c>
      <c r="AC37" s="17" t="str">
        <f>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
      </c>
      <c r="AD37" s="18"/>
      <c r="AE37" s="19"/>
      <c r="AF37" s="21"/>
      <c r="AG37" s="24"/>
      <c r="AH37" s="24"/>
      <c r="AI37" s="19"/>
      <c r="AJ37" s="2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row>
    <row r="38" spans="1:68" ht="151.5" customHeight="1" x14ac:dyDescent="0.3">
      <c r="A38" s="81"/>
      <c r="B38" s="84"/>
      <c r="C38" s="84"/>
      <c r="D38" s="84"/>
      <c r="E38" s="87"/>
      <c r="F38" s="84"/>
      <c r="G38" s="90"/>
      <c r="H38" s="93"/>
      <c r="I38" s="78"/>
      <c r="J38" s="96"/>
      <c r="K38" s="78">
        <f t="shared" ca="1" si="31"/>
        <v>0</v>
      </c>
      <c r="L38" s="93"/>
      <c r="M38" s="78"/>
      <c r="N38" s="75"/>
      <c r="O38" s="9">
        <v>5</v>
      </c>
      <c r="P38" s="10"/>
      <c r="Q38" s="11" t="str">
        <f t="shared" si="35"/>
        <v/>
      </c>
      <c r="R38" s="12"/>
      <c r="S38" s="12"/>
      <c r="T38" s="13" t="str">
        <f t="shared" si="32"/>
        <v/>
      </c>
      <c r="U38" s="12"/>
      <c r="V38" s="12"/>
      <c r="W38" s="12"/>
      <c r="X38" s="14" t="str">
        <f t="shared" si="36"/>
        <v/>
      </c>
      <c r="Y38" s="15" t="str">
        <f t="shared" si="1"/>
        <v/>
      </c>
      <c r="Z38" s="16" t="str">
        <f t="shared" si="33"/>
        <v/>
      </c>
      <c r="AA38" s="15" t="str">
        <f t="shared" si="3"/>
        <v/>
      </c>
      <c r="AB38" s="16" t="str">
        <f t="shared" si="37"/>
        <v/>
      </c>
      <c r="AC38" s="17" t="str">
        <f t="shared" ref="AC38:AC39" si="38">IFERROR(IF(OR(AND(Y38="Muy Baja",AA38="Leve"),AND(Y38="Muy Baja",AA38="Menor"),AND(Y38="Baja",AA38="Leve")),"Bajo",IF(OR(AND(Y38="Muy baja",AA38="Moderado"),AND(Y38="Baja",AA38="Menor"),AND(Y38="Baja",AA38="Moderado"),AND(Y38="Media",AA38="Leve"),AND(Y38="Media",AA38="Menor"),AND(Y38="Media",AA38="Moderado"),AND(Y38="Alta",AA38="Leve"),AND(Y38="Alta",AA38="Menor")),"Moderado",IF(OR(AND(Y38="Muy Baja",AA38="Mayor"),AND(Y38="Baja",AA38="Mayor"),AND(Y38="Media",AA38="Mayor"),AND(Y38="Alta",AA38="Moderado"),AND(Y38="Alta",AA38="Mayor"),AND(Y38="Muy Alta",AA38="Leve"),AND(Y38="Muy Alta",AA38="Menor"),AND(Y38="Muy Alta",AA38="Moderado"),AND(Y38="Muy Alta",AA38="Mayor")),"Alto",IF(OR(AND(Y38="Muy Baja",AA38="Catastrófico"),AND(Y38="Baja",AA38="Catastrófico"),AND(Y38="Media",AA38="Catastrófico"),AND(Y38="Alta",AA38="Catastrófico"),AND(Y38="Muy Alta",AA38="Catastrófico")),"Extremo","")))),"")</f>
        <v/>
      </c>
      <c r="AD38" s="18"/>
      <c r="AE38" s="19"/>
      <c r="AF38" s="21"/>
      <c r="AG38" s="24"/>
      <c r="AH38" s="24"/>
      <c r="AI38" s="19"/>
      <c r="AJ38" s="2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row>
    <row r="39" spans="1:68" ht="151.5" customHeight="1" x14ac:dyDescent="0.3">
      <c r="A39" s="82"/>
      <c r="B39" s="85"/>
      <c r="C39" s="85"/>
      <c r="D39" s="85"/>
      <c r="E39" s="88"/>
      <c r="F39" s="85"/>
      <c r="G39" s="91"/>
      <c r="H39" s="94"/>
      <c r="I39" s="79"/>
      <c r="J39" s="97"/>
      <c r="K39" s="79">
        <f t="shared" ca="1" si="31"/>
        <v>0</v>
      </c>
      <c r="L39" s="94"/>
      <c r="M39" s="79"/>
      <c r="N39" s="76"/>
      <c r="O39" s="9">
        <v>6</v>
      </c>
      <c r="P39" s="10"/>
      <c r="Q39" s="11" t="str">
        <f t="shared" si="35"/>
        <v/>
      </c>
      <c r="R39" s="12"/>
      <c r="S39" s="12"/>
      <c r="T39" s="13" t="str">
        <f t="shared" si="32"/>
        <v/>
      </c>
      <c r="U39" s="12"/>
      <c r="V39" s="12"/>
      <c r="W39" s="12"/>
      <c r="X39" s="14" t="str">
        <f t="shared" si="36"/>
        <v/>
      </c>
      <c r="Y39" s="15" t="str">
        <f t="shared" si="1"/>
        <v/>
      </c>
      <c r="Z39" s="16" t="str">
        <f t="shared" si="33"/>
        <v/>
      </c>
      <c r="AA39" s="15" t="str">
        <f t="shared" si="3"/>
        <v/>
      </c>
      <c r="AB39" s="16" t="str">
        <f t="shared" si="37"/>
        <v/>
      </c>
      <c r="AC39" s="17" t="str">
        <f t="shared" si="38"/>
        <v/>
      </c>
      <c r="AD39" s="18"/>
      <c r="AE39" s="19"/>
      <c r="AF39" s="21"/>
      <c r="AG39" s="24"/>
      <c r="AH39" s="24"/>
      <c r="AI39" s="19"/>
      <c r="AJ39" s="2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row>
    <row r="40" spans="1:68" ht="151.5" customHeight="1" x14ac:dyDescent="0.3">
      <c r="A40" s="80">
        <v>6</v>
      </c>
      <c r="B40" s="83"/>
      <c r="C40" s="83"/>
      <c r="D40" s="83"/>
      <c r="E40" s="86"/>
      <c r="F40" s="83"/>
      <c r="G40" s="89"/>
      <c r="H40" s="92" t="str">
        <f>IF(G40&lt;=0,"",IF(G40&lt;=2,"Muy Baja",IF(G40&lt;=24,"Baja",IF(G40&lt;=500,"Media",IF(G40&lt;=5000,"Alta","Muy Alta")))))</f>
        <v/>
      </c>
      <c r="I40" s="77" t="str">
        <f>IF(H40="","",IF(H40="Muy Baja",0.2,IF(H40="Baja",0.4,IF(H40="Media",0.6,IF(H40="Alta",0.8,IF(H40="Muy Alta",1,))))))</f>
        <v/>
      </c>
      <c r="J40" s="95"/>
      <c r="K40" s="77">
        <f>IF(NOT(ISERROR(MATCH(J40,'[4]Tabla Impacto'!$B$221:$B$223,0))),'[4]Tabla Impacto'!$F$223&amp;"Por favor no seleccionar los criterios de impacto(Afectación Económica o presupuestal y Pérdida Reputacional)",J40)</f>
        <v>0</v>
      </c>
      <c r="L40" s="92" t="str">
        <f>IF(OR(K40='[4]Tabla Impacto'!$C$11,K40='[4]Tabla Impacto'!$D$11),"Leve",IF(OR(K40='[4]Tabla Impacto'!$C$12,K40='[4]Tabla Impacto'!$D$12),"Menor",IF(OR(K40='[4]Tabla Impacto'!$C$13,K40='[4]Tabla Impacto'!$D$13),"Moderado",IF(OR(K40='[4]Tabla Impacto'!$C$14,K40='[4]Tabla Impacto'!$D$14),"Mayor",IF(OR(K40='[4]Tabla Impacto'!$C$15,K40='[4]Tabla Impacto'!$D$15),"Catastrófico","")))))</f>
        <v/>
      </c>
      <c r="M40" s="77" t="str">
        <f>IF(L40="","",IF(L40="Leve",0.2,IF(L40="Menor",0.4,IF(L40="Moderado",0.6,IF(L40="Mayor",0.8,IF(L40="Catastrófico",1,))))))</f>
        <v/>
      </c>
      <c r="N40" s="74" t="str">
        <f>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9">
        <v>1</v>
      </c>
      <c r="P40" s="10"/>
      <c r="Q40" s="11" t="str">
        <f>IF(OR(R40="Preventivo",R40="Detectivo"),"Probabilidad",IF(R40="Correctivo","Impacto",""))</f>
        <v/>
      </c>
      <c r="R40" s="12"/>
      <c r="S40" s="12"/>
      <c r="T40" s="13" t="str">
        <f>IF(AND(R40="Preventivo",S40="Automático"),"50%",IF(AND(R40="Preventivo",S40="Manual"),"40%",IF(AND(R40="Detectivo",S40="Automático"),"40%",IF(AND(R40="Detectivo",S40="Manual"),"30%",IF(AND(R40="Correctivo",S40="Automático"),"35%",IF(AND(R40="Correctivo",S40="Manual"),"25%",""))))))</f>
        <v/>
      </c>
      <c r="U40" s="12"/>
      <c r="V40" s="12"/>
      <c r="W40" s="12"/>
      <c r="X40" s="14" t="str">
        <f>IFERROR(IF(Q40="Probabilidad",(I40-(+I40*T40)),IF(Q40="Impacto",I40,"")),"")</f>
        <v/>
      </c>
      <c r="Y40" s="15" t="str">
        <f>IFERROR(IF(X40="","",IF(X40&lt;=0.2,"Muy Baja",IF(X40&lt;=0.4,"Baja",IF(X40&lt;=0.6,"Media",IF(X40&lt;=0.8,"Alta","Muy Alta"))))),"")</f>
        <v/>
      </c>
      <c r="Z40" s="16" t="str">
        <f>+X40</f>
        <v/>
      </c>
      <c r="AA40" s="15" t="str">
        <f>IFERROR(IF(AB40="","",IF(AB40&lt;=0.2,"Leve",IF(AB40&lt;=0.4,"Menor",IF(AB40&lt;=0.6,"Moderado",IF(AB40&lt;=0.8,"Mayor","Catastrófico"))))),"")</f>
        <v/>
      </c>
      <c r="AB40" s="16" t="str">
        <f>IFERROR(IF(Q40="Impacto",(M40-(+M40*T40)),IF(Q40="Probabilidad",M40,"")),"")</f>
        <v/>
      </c>
      <c r="AC40" s="17" t="str">
        <f>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18"/>
      <c r="AE40" s="19"/>
      <c r="AF40" s="21"/>
      <c r="AG40" s="24"/>
      <c r="AH40" s="24"/>
      <c r="AI40" s="19"/>
      <c r="AJ40" s="2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row>
    <row r="41" spans="1:68" ht="151.5" customHeight="1" x14ac:dyDescent="0.3">
      <c r="A41" s="81"/>
      <c r="B41" s="84"/>
      <c r="C41" s="84"/>
      <c r="D41" s="84"/>
      <c r="E41" s="87"/>
      <c r="F41" s="84"/>
      <c r="G41" s="90"/>
      <c r="H41" s="93"/>
      <c r="I41" s="78"/>
      <c r="J41" s="96"/>
      <c r="K41" s="78">
        <f t="shared" ref="K41:K45" ca="1" si="39">IF(NOT(ISERROR(MATCH(J41,_xlfn.ANCHORARRAY(E52),0))),I54&amp;"Por favor no seleccionar los criterios de impacto",J41)</f>
        <v>0</v>
      </c>
      <c r="L41" s="93"/>
      <c r="M41" s="78"/>
      <c r="N41" s="75"/>
      <c r="O41" s="9">
        <v>2</v>
      </c>
      <c r="P41" s="10"/>
      <c r="Q41" s="11" t="str">
        <f>IF(OR(R41="Preventivo",R41="Detectivo"),"Probabilidad",IF(R41="Correctivo","Impacto",""))</f>
        <v/>
      </c>
      <c r="R41" s="12"/>
      <c r="S41" s="12"/>
      <c r="T41" s="13" t="str">
        <f t="shared" ref="T41:T45" si="40">IF(AND(R41="Preventivo",S41="Automático"),"50%",IF(AND(R41="Preventivo",S41="Manual"),"40%",IF(AND(R41="Detectivo",S41="Automático"),"40%",IF(AND(R41="Detectivo",S41="Manual"),"30%",IF(AND(R41="Correctivo",S41="Automático"),"35%",IF(AND(R41="Correctivo",S41="Manual"),"25%",""))))))</f>
        <v/>
      </c>
      <c r="U41" s="12"/>
      <c r="V41" s="12"/>
      <c r="W41" s="12"/>
      <c r="X41" s="14" t="str">
        <f>IFERROR(IF(AND(Q40="Probabilidad",Q41="Probabilidad"),(Z40-(+Z40*T41)),IF(Q41="Probabilidad",(I40-(+I40*T41)),IF(Q41="Impacto",Z40,""))),"")</f>
        <v/>
      </c>
      <c r="Y41" s="15" t="str">
        <f t="shared" si="1"/>
        <v/>
      </c>
      <c r="Z41" s="16" t="str">
        <f t="shared" ref="Z41:Z45" si="41">+X41</f>
        <v/>
      </c>
      <c r="AA41" s="15" t="str">
        <f t="shared" si="3"/>
        <v/>
      </c>
      <c r="AB41" s="16" t="str">
        <f>IFERROR(IF(AND(Q40="Impacto",Q41="Impacto"),(AB34-(+AB34*T41)),IF(Q41="Impacto",($M$40-(+$M$40*T41)),IF(Q41="Probabilidad",AB34,""))),"")</f>
        <v/>
      </c>
      <c r="AC41" s="17" t="str">
        <f t="shared" ref="AC41:AC42" si="42">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
      </c>
      <c r="AD41" s="18"/>
      <c r="AE41" s="19"/>
      <c r="AF41" s="21"/>
      <c r="AG41" s="24"/>
      <c r="AH41" s="24"/>
      <c r="AI41" s="19"/>
      <c r="AJ41" s="2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row>
    <row r="42" spans="1:68" ht="151.5" customHeight="1" x14ac:dyDescent="0.3">
      <c r="A42" s="81"/>
      <c r="B42" s="84"/>
      <c r="C42" s="84"/>
      <c r="D42" s="84"/>
      <c r="E42" s="87"/>
      <c r="F42" s="84"/>
      <c r="G42" s="90"/>
      <c r="H42" s="93"/>
      <c r="I42" s="78"/>
      <c r="J42" s="96"/>
      <c r="K42" s="78">
        <f t="shared" ca="1" si="39"/>
        <v>0</v>
      </c>
      <c r="L42" s="93"/>
      <c r="M42" s="78"/>
      <c r="N42" s="75"/>
      <c r="O42" s="9">
        <v>3</v>
      </c>
      <c r="P42" s="25"/>
      <c r="Q42" s="11" t="str">
        <f>IF(OR(R42="Preventivo",R42="Detectivo"),"Probabilidad",IF(R42="Correctivo","Impacto",""))</f>
        <v/>
      </c>
      <c r="R42" s="12"/>
      <c r="S42" s="12"/>
      <c r="T42" s="13" t="str">
        <f t="shared" si="40"/>
        <v/>
      </c>
      <c r="U42" s="12"/>
      <c r="V42" s="12"/>
      <c r="W42" s="12"/>
      <c r="X42" s="14" t="str">
        <f>IFERROR(IF(AND(Q41="Probabilidad",Q42="Probabilidad"),(Z41-(+Z41*T42)),IF(AND(Q41="Impacto",Q42="Probabilidad"),(Z40-(+Z40*T42)),IF(Q42="Impacto",Z41,""))),"")</f>
        <v/>
      </c>
      <c r="Y42" s="15" t="str">
        <f t="shared" si="1"/>
        <v/>
      </c>
      <c r="Z42" s="16" t="str">
        <f t="shared" si="41"/>
        <v/>
      </c>
      <c r="AA42" s="15" t="str">
        <f t="shared" si="3"/>
        <v/>
      </c>
      <c r="AB42" s="16" t="str">
        <f>IFERROR(IF(AND(Q41="Impacto",Q42="Impacto"),(AB41-(+AB41*T42)),IF(AND(Q41="Probabilidad",Q42="Impacto"),(AB40-(+AB40*T42)),IF(Q42="Probabilidad",AB41,""))),"")</f>
        <v/>
      </c>
      <c r="AC42" s="17" t="str">
        <f t="shared" si="42"/>
        <v/>
      </c>
      <c r="AD42" s="18"/>
      <c r="AE42" s="19"/>
      <c r="AF42" s="21"/>
      <c r="AG42" s="24"/>
      <c r="AH42" s="24"/>
      <c r="AI42" s="19"/>
      <c r="AJ42" s="2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row>
    <row r="43" spans="1:68" ht="151.5" customHeight="1" x14ac:dyDescent="0.3">
      <c r="A43" s="81"/>
      <c r="B43" s="84"/>
      <c r="C43" s="84"/>
      <c r="D43" s="84"/>
      <c r="E43" s="87"/>
      <c r="F43" s="84"/>
      <c r="G43" s="90"/>
      <c r="H43" s="93"/>
      <c r="I43" s="78"/>
      <c r="J43" s="96"/>
      <c r="K43" s="78">
        <f t="shared" ca="1" si="39"/>
        <v>0</v>
      </c>
      <c r="L43" s="93"/>
      <c r="M43" s="78"/>
      <c r="N43" s="75"/>
      <c r="O43" s="9">
        <v>4</v>
      </c>
      <c r="P43" s="10"/>
      <c r="Q43" s="11" t="str">
        <f t="shared" ref="Q43:Q45" si="43">IF(OR(R43="Preventivo",R43="Detectivo"),"Probabilidad",IF(R43="Correctivo","Impacto",""))</f>
        <v/>
      </c>
      <c r="R43" s="12"/>
      <c r="S43" s="12"/>
      <c r="T43" s="13" t="str">
        <f t="shared" si="40"/>
        <v/>
      </c>
      <c r="U43" s="12"/>
      <c r="V43" s="12"/>
      <c r="W43" s="12"/>
      <c r="X43" s="14" t="str">
        <f t="shared" ref="X43:X45" si="44">IFERROR(IF(AND(Q42="Probabilidad",Q43="Probabilidad"),(Z42-(+Z42*T43)),IF(AND(Q42="Impacto",Q43="Probabilidad"),(Z41-(+Z41*T43)),IF(Q43="Impacto",Z42,""))),"")</f>
        <v/>
      </c>
      <c r="Y43" s="15" t="str">
        <f t="shared" si="1"/>
        <v/>
      </c>
      <c r="Z43" s="16" t="str">
        <f t="shared" si="41"/>
        <v/>
      </c>
      <c r="AA43" s="15" t="str">
        <f t="shared" si="3"/>
        <v/>
      </c>
      <c r="AB43" s="16" t="str">
        <f t="shared" ref="AB43:AB45" si="45">IFERROR(IF(AND(Q42="Impacto",Q43="Impacto"),(AB42-(+AB42*T43)),IF(AND(Q42="Probabilidad",Q43="Impacto"),(AB41-(+AB41*T43)),IF(Q43="Probabilidad",AB42,""))),"")</f>
        <v/>
      </c>
      <c r="AC43" s="17" t="str">
        <f>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
      </c>
      <c r="AD43" s="18"/>
      <c r="AE43" s="19"/>
      <c r="AF43" s="21"/>
      <c r="AG43" s="24"/>
      <c r="AH43" s="24"/>
      <c r="AI43" s="19"/>
      <c r="AJ43" s="2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row>
    <row r="44" spans="1:68" ht="151.5" customHeight="1" x14ac:dyDescent="0.3">
      <c r="A44" s="81"/>
      <c r="B44" s="84"/>
      <c r="C44" s="84"/>
      <c r="D44" s="84"/>
      <c r="E44" s="87"/>
      <c r="F44" s="84"/>
      <c r="G44" s="90"/>
      <c r="H44" s="93"/>
      <c r="I44" s="78"/>
      <c r="J44" s="96"/>
      <c r="K44" s="78">
        <f t="shared" ca="1" si="39"/>
        <v>0</v>
      </c>
      <c r="L44" s="93"/>
      <c r="M44" s="78"/>
      <c r="N44" s="75"/>
      <c r="O44" s="9">
        <v>5</v>
      </c>
      <c r="P44" s="10"/>
      <c r="Q44" s="11" t="str">
        <f t="shared" si="43"/>
        <v/>
      </c>
      <c r="R44" s="12"/>
      <c r="S44" s="12"/>
      <c r="T44" s="13" t="str">
        <f t="shared" si="40"/>
        <v/>
      </c>
      <c r="U44" s="12"/>
      <c r="V44" s="12"/>
      <c r="W44" s="12"/>
      <c r="X44" s="14" t="str">
        <f t="shared" si="44"/>
        <v/>
      </c>
      <c r="Y44" s="15" t="str">
        <f t="shared" si="1"/>
        <v/>
      </c>
      <c r="Z44" s="16" t="str">
        <f t="shared" si="41"/>
        <v/>
      </c>
      <c r="AA44" s="15" t="str">
        <f t="shared" si="3"/>
        <v/>
      </c>
      <c r="AB44" s="16" t="str">
        <f t="shared" si="45"/>
        <v/>
      </c>
      <c r="AC44" s="17" t="str">
        <f t="shared" ref="AC44" si="46">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18"/>
      <c r="AE44" s="19"/>
      <c r="AF44" s="21"/>
      <c r="AG44" s="24"/>
      <c r="AH44" s="24"/>
      <c r="AI44" s="19"/>
      <c r="AJ44" s="2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row>
    <row r="45" spans="1:68" ht="151.5" customHeight="1" x14ac:dyDescent="0.3">
      <c r="A45" s="82"/>
      <c r="B45" s="85"/>
      <c r="C45" s="85"/>
      <c r="D45" s="85"/>
      <c r="E45" s="88"/>
      <c r="F45" s="85"/>
      <c r="G45" s="91"/>
      <c r="H45" s="94"/>
      <c r="I45" s="79"/>
      <c r="J45" s="97"/>
      <c r="K45" s="79">
        <f t="shared" ca="1" si="39"/>
        <v>0</v>
      </c>
      <c r="L45" s="94"/>
      <c r="M45" s="79"/>
      <c r="N45" s="76"/>
      <c r="O45" s="9">
        <v>6</v>
      </c>
      <c r="P45" s="10"/>
      <c r="Q45" s="11" t="str">
        <f t="shared" si="43"/>
        <v/>
      </c>
      <c r="R45" s="12"/>
      <c r="S45" s="12"/>
      <c r="T45" s="13" t="str">
        <f t="shared" si="40"/>
        <v/>
      </c>
      <c r="U45" s="12"/>
      <c r="V45" s="12"/>
      <c r="W45" s="12"/>
      <c r="X45" s="14" t="str">
        <f t="shared" si="44"/>
        <v/>
      </c>
      <c r="Y45" s="15" t="str">
        <f t="shared" si="1"/>
        <v/>
      </c>
      <c r="Z45" s="16" t="str">
        <f t="shared" si="41"/>
        <v/>
      </c>
      <c r="AA45" s="15" t="str">
        <f>IFERROR(IF(AB45="","",IF(AB45&lt;=0.2,"Leve",IF(AB45&lt;=0.4,"Menor",IF(AB45&lt;=0.6,"Moderado",IF(AB45&lt;=0.8,"Mayor","Catastrófico"))))),"")</f>
        <v/>
      </c>
      <c r="AB45" s="16" t="str">
        <f t="shared" si="45"/>
        <v/>
      </c>
      <c r="AC45" s="17" t="str">
        <f>IFERROR(IF(OR(AND(Y45="Muy Baja",AA45="Leve"),AND(Y45="Muy Baja",AA45="Menor"),AND(Y45="Baja",AA45="Leve")),"Bajo",IF(OR(AND(Y45="Muy baja",AA45="Moderado"),AND(Y45="Baja",AA45="Menor"),AND(Y45="Baja",AA45="Moderado"),AND(Y45="Media",AA45="Leve"),AND(Y45="Media",AA45="Menor"),AND(Y45="Media",AA45="Moderado"),AND(Y45="Alta",AA45="Leve"),AND(Y45="Alta",AA45="Menor")),"Moderado",IF(OR(AND(Y45="Muy Baja",AA45="Mayor"),AND(Y45="Baja",AA45="Mayor"),AND(Y45="Media",AA45="Mayor"),AND(Y45="Alta",AA45="Moderado"),AND(Y45="Alta",AA45="Mayor"),AND(Y45="Muy Alta",AA45="Leve"),AND(Y45="Muy Alta",AA45="Menor"),AND(Y45="Muy Alta",AA45="Moderado"),AND(Y45="Muy Alta",AA45="Mayor")),"Alto",IF(OR(AND(Y45="Muy Baja",AA45="Catastrófico"),AND(Y45="Baja",AA45="Catastrófico"),AND(Y45="Media",AA45="Catastrófico"),AND(Y45="Alta",AA45="Catastrófico"),AND(Y45="Muy Alta",AA45="Catastrófico")),"Extremo","")))),"")</f>
        <v/>
      </c>
      <c r="AD45" s="18"/>
      <c r="AE45" s="19"/>
      <c r="AF45" s="21"/>
      <c r="AG45" s="24"/>
      <c r="AH45" s="24"/>
      <c r="AI45" s="19"/>
      <c r="AJ45" s="2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row>
    <row r="46" spans="1:68" ht="151.5" customHeight="1" x14ac:dyDescent="0.3">
      <c r="A46" s="80">
        <v>7</v>
      </c>
      <c r="B46" s="83"/>
      <c r="C46" s="83"/>
      <c r="D46" s="83"/>
      <c r="E46" s="86"/>
      <c r="F46" s="83"/>
      <c r="G46" s="89"/>
      <c r="H46" s="92" t="str">
        <f>IF(G46&lt;=0,"",IF(G46&lt;=2,"Muy Baja",IF(G46&lt;=24,"Baja",IF(G46&lt;=500,"Media",IF(G46&lt;=5000,"Alta","Muy Alta")))))</f>
        <v/>
      </c>
      <c r="I46" s="77" t="str">
        <f>IF(H46="","",IF(H46="Muy Baja",0.2,IF(H46="Baja",0.4,IF(H46="Media",0.6,IF(H46="Alta",0.8,IF(H46="Muy Alta",1,))))))</f>
        <v/>
      </c>
      <c r="J46" s="95"/>
      <c r="K46" s="77">
        <f>IF(NOT(ISERROR(MATCH(J46,'[4]Tabla Impacto'!$B$221:$B$223,0))),'[4]Tabla Impacto'!$F$223&amp;"Por favor no seleccionar los criterios de impacto(Afectación Económica o presupuestal y Pérdida Reputacional)",J46)</f>
        <v>0</v>
      </c>
      <c r="L46" s="92" t="str">
        <f>IF(OR(K46='[4]Tabla Impacto'!$C$11,K46='[4]Tabla Impacto'!$D$11),"Leve",IF(OR(K46='[4]Tabla Impacto'!$C$12,K46='[4]Tabla Impacto'!$D$12),"Menor",IF(OR(K46='[4]Tabla Impacto'!$C$13,K46='[4]Tabla Impacto'!$D$13),"Moderado",IF(OR(K46='[4]Tabla Impacto'!$C$14,K46='[4]Tabla Impacto'!$D$14),"Mayor",IF(OR(K46='[4]Tabla Impacto'!$C$15,K46='[4]Tabla Impacto'!$D$15),"Catastrófico","")))))</f>
        <v/>
      </c>
      <c r="M46" s="77" t="str">
        <f>IF(L46="","",IF(L46="Leve",0.2,IF(L46="Menor",0.4,IF(L46="Moderado",0.6,IF(L46="Mayor",0.8,IF(L46="Catastrófico",1,))))))</f>
        <v/>
      </c>
      <c r="N46" s="74" t="str">
        <f>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9">
        <v>1</v>
      </c>
      <c r="P46" s="10"/>
      <c r="Q46" s="11" t="str">
        <f>IF(OR(R46="Preventivo",R46="Detectivo"),"Probabilidad",IF(R46="Correctivo","Impacto",""))</f>
        <v/>
      </c>
      <c r="R46" s="12"/>
      <c r="S46" s="12"/>
      <c r="T46" s="13" t="str">
        <f>IF(AND(R46="Preventivo",S46="Automático"),"50%",IF(AND(R46="Preventivo",S46="Manual"),"40%",IF(AND(R46="Detectivo",S46="Automático"),"40%",IF(AND(R46="Detectivo",S46="Manual"),"30%",IF(AND(R46="Correctivo",S46="Automático"),"35%",IF(AND(R46="Correctivo",S46="Manual"),"25%",""))))))</f>
        <v/>
      </c>
      <c r="U46" s="12"/>
      <c r="V46" s="12"/>
      <c r="W46" s="12"/>
      <c r="X46" s="14" t="str">
        <f>IFERROR(IF(Q46="Probabilidad",(I46-(+I46*T46)),IF(Q46="Impacto",I46,"")),"")</f>
        <v/>
      </c>
      <c r="Y46" s="15" t="str">
        <f>IFERROR(IF(X46="","",IF(X46&lt;=0.2,"Muy Baja",IF(X46&lt;=0.4,"Baja",IF(X46&lt;=0.6,"Media",IF(X46&lt;=0.8,"Alta","Muy Alta"))))),"")</f>
        <v/>
      </c>
      <c r="Z46" s="16" t="str">
        <f>+X46</f>
        <v/>
      </c>
      <c r="AA46" s="15" t="str">
        <f>IFERROR(IF(AB46="","",IF(AB46&lt;=0.2,"Leve",IF(AB46&lt;=0.4,"Menor",IF(AB46&lt;=0.6,"Moderado",IF(AB46&lt;=0.8,"Mayor","Catastrófico"))))),"")</f>
        <v/>
      </c>
      <c r="AB46" s="16" t="str">
        <f>IFERROR(IF(Q46="Impacto",(M46-(+M46*T46)),IF(Q46="Probabilidad",M46,"")),"")</f>
        <v/>
      </c>
      <c r="AC46" s="17"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18"/>
      <c r="AE46" s="19"/>
      <c r="AF46" s="21"/>
      <c r="AG46" s="24"/>
      <c r="AH46" s="24"/>
      <c r="AI46" s="19"/>
      <c r="AJ46" s="2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row>
    <row r="47" spans="1:68" ht="151.5" customHeight="1" x14ac:dyDescent="0.3">
      <c r="A47" s="81"/>
      <c r="B47" s="84"/>
      <c r="C47" s="84"/>
      <c r="D47" s="84"/>
      <c r="E47" s="87"/>
      <c r="F47" s="84"/>
      <c r="G47" s="90"/>
      <c r="H47" s="93"/>
      <c r="I47" s="78"/>
      <c r="J47" s="96"/>
      <c r="K47" s="78">
        <f t="shared" ref="K47:K51" ca="1" si="47">IF(NOT(ISERROR(MATCH(J47,_xlfn.ANCHORARRAY(E58),0))),I60&amp;"Por favor no seleccionar los criterios de impacto",J47)</f>
        <v>0</v>
      </c>
      <c r="L47" s="93"/>
      <c r="M47" s="78"/>
      <c r="N47" s="75"/>
      <c r="O47" s="9">
        <v>2</v>
      </c>
      <c r="P47" s="10"/>
      <c r="Q47" s="11" t="str">
        <f>IF(OR(R47="Preventivo",R47="Detectivo"),"Probabilidad",IF(R47="Correctivo","Impacto",""))</f>
        <v/>
      </c>
      <c r="R47" s="12"/>
      <c r="S47" s="12"/>
      <c r="T47" s="13" t="str">
        <f t="shared" ref="T47:T51" si="48">IF(AND(R47="Preventivo",S47="Automático"),"50%",IF(AND(R47="Preventivo",S47="Manual"),"40%",IF(AND(R47="Detectivo",S47="Automático"),"40%",IF(AND(R47="Detectivo",S47="Manual"),"30%",IF(AND(R47="Correctivo",S47="Automático"),"35%",IF(AND(R47="Correctivo",S47="Manual"),"25%",""))))))</f>
        <v/>
      </c>
      <c r="U47" s="12"/>
      <c r="V47" s="12"/>
      <c r="W47" s="12"/>
      <c r="X47" s="14" t="str">
        <f>IFERROR(IF(AND(Q46="Probabilidad",Q47="Probabilidad"),(Z46-(+Z46*T47)),IF(Q47="Probabilidad",(I46-(+I46*T47)),IF(Q47="Impacto",Z46,""))),"")</f>
        <v/>
      </c>
      <c r="Y47" s="15" t="str">
        <f t="shared" si="1"/>
        <v/>
      </c>
      <c r="Z47" s="16" t="str">
        <f t="shared" ref="Z47:Z51" si="49">+X47</f>
        <v/>
      </c>
      <c r="AA47" s="15" t="str">
        <f t="shared" si="3"/>
        <v/>
      </c>
      <c r="AB47" s="16" t="str">
        <f>IFERROR(IF(AND(Q46="Impacto",Q47="Impacto"),(AB40-(+AB40*T47)),IF(Q47="Impacto",($M$46-(+$M$46*T47)),IF(Q47="Probabilidad",AB40,""))),"")</f>
        <v/>
      </c>
      <c r="AC47" s="17" t="str">
        <f t="shared" ref="AC47:AC48" si="50">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18"/>
      <c r="AE47" s="19"/>
      <c r="AF47" s="21"/>
      <c r="AG47" s="24"/>
      <c r="AH47" s="24"/>
      <c r="AI47" s="19"/>
      <c r="AJ47" s="2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row>
    <row r="48" spans="1:68" ht="151.5" customHeight="1" x14ac:dyDescent="0.3">
      <c r="A48" s="81"/>
      <c r="B48" s="84"/>
      <c r="C48" s="84"/>
      <c r="D48" s="84"/>
      <c r="E48" s="87"/>
      <c r="F48" s="84"/>
      <c r="G48" s="90"/>
      <c r="H48" s="93"/>
      <c r="I48" s="78"/>
      <c r="J48" s="96"/>
      <c r="K48" s="78">
        <f t="shared" ca="1" si="47"/>
        <v>0</v>
      </c>
      <c r="L48" s="93"/>
      <c r="M48" s="78"/>
      <c r="N48" s="75"/>
      <c r="O48" s="9">
        <v>3</v>
      </c>
      <c r="P48" s="25"/>
      <c r="Q48" s="11" t="str">
        <f>IF(OR(R48="Preventivo",R48="Detectivo"),"Probabilidad",IF(R48="Correctivo","Impacto",""))</f>
        <v/>
      </c>
      <c r="R48" s="12"/>
      <c r="S48" s="12"/>
      <c r="T48" s="13" t="str">
        <f t="shared" si="48"/>
        <v/>
      </c>
      <c r="U48" s="12"/>
      <c r="V48" s="12"/>
      <c r="W48" s="12"/>
      <c r="X48" s="14" t="str">
        <f>IFERROR(IF(AND(Q47="Probabilidad",Q48="Probabilidad"),(Z47-(+Z47*T48)),IF(AND(Q47="Impacto",Q48="Probabilidad"),(Z46-(+Z46*T48)),IF(Q48="Impacto",Z47,""))),"")</f>
        <v/>
      </c>
      <c r="Y48" s="15" t="str">
        <f t="shared" si="1"/>
        <v/>
      </c>
      <c r="Z48" s="16" t="str">
        <f t="shared" si="49"/>
        <v/>
      </c>
      <c r="AA48" s="15" t="str">
        <f t="shared" si="3"/>
        <v/>
      </c>
      <c r="AB48" s="16" t="str">
        <f>IFERROR(IF(AND(Q47="Impacto",Q48="Impacto"),(AB47-(+AB47*T48)),IF(AND(Q47="Probabilidad",Q48="Impacto"),(AB46-(+AB46*T48)),IF(Q48="Probabilidad",AB47,""))),"")</f>
        <v/>
      </c>
      <c r="AC48" s="17" t="str">
        <f t="shared" si="50"/>
        <v/>
      </c>
      <c r="AD48" s="18"/>
      <c r="AE48" s="19"/>
      <c r="AF48" s="21"/>
      <c r="AG48" s="24"/>
      <c r="AH48" s="24"/>
      <c r="AI48" s="19"/>
      <c r="AJ48" s="2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row>
    <row r="49" spans="1:68" ht="151.5" customHeight="1" x14ac:dyDescent="0.3">
      <c r="A49" s="81"/>
      <c r="B49" s="84"/>
      <c r="C49" s="84"/>
      <c r="D49" s="84"/>
      <c r="E49" s="87"/>
      <c r="F49" s="84"/>
      <c r="G49" s="90"/>
      <c r="H49" s="93"/>
      <c r="I49" s="78"/>
      <c r="J49" s="96"/>
      <c r="K49" s="78">
        <f t="shared" ca="1" si="47"/>
        <v>0</v>
      </c>
      <c r="L49" s="93"/>
      <c r="M49" s="78"/>
      <c r="N49" s="75"/>
      <c r="O49" s="9">
        <v>4</v>
      </c>
      <c r="P49" s="10"/>
      <c r="Q49" s="11" t="str">
        <f t="shared" ref="Q49:Q51" si="51">IF(OR(R49="Preventivo",R49="Detectivo"),"Probabilidad",IF(R49="Correctivo","Impacto",""))</f>
        <v/>
      </c>
      <c r="R49" s="12"/>
      <c r="S49" s="12"/>
      <c r="T49" s="13" t="str">
        <f t="shared" si="48"/>
        <v/>
      </c>
      <c r="U49" s="12"/>
      <c r="V49" s="12"/>
      <c r="W49" s="12"/>
      <c r="X49" s="14" t="str">
        <f t="shared" ref="X49:X51" si="52">IFERROR(IF(AND(Q48="Probabilidad",Q49="Probabilidad"),(Z48-(+Z48*T49)),IF(AND(Q48="Impacto",Q49="Probabilidad"),(Z47-(+Z47*T49)),IF(Q49="Impacto",Z48,""))),"")</f>
        <v/>
      </c>
      <c r="Y49" s="15" t="str">
        <f t="shared" si="1"/>
        <v/>
      </c>
      <c r="Z49" s="16" t="str">
        <f t="shared" si="49"/>
        <v/>
      </c>
      <c r="AA49" s="15" t="str">
        <f t="shared" si="3"/>
        <v/>
      </c>
      <c r="AB49" s="16" t="str">
        <f t="shared" ref="AB49:AB51" si="53">IFERROR(IF(AND(Q48="Impacto",Q49="Impacto"),(AB48-(+AB48*T49)),IF(AND(Q48="Probabilidad",Q49="Impacto"),(AB47-(+AB47*T49)),IF(Q49="Probabilidad",AB48,""))),"")</f>
        <v/>
      </c>
      <c r="AC49" s="17" t="str">
        <f>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18"/>
      <c r="AE49" s="19"/>
      <c r="AF49" s="21"/>
      <c r="AG49" s="24"/>
      <c r="AH49" s="24"/>
      <c r="AI49" s="19"/>
      <c r="AJ49" s="2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row>
    <row r="50" spans="1:68" ht="151.5" customHeight="1" x14ac:dyDescent="0.3">
      <c r="A50" s="81"/>
      <c r="B50" s="84"/>
      <c r="C50" s="84"/>
      <c r="D50" s="84"/>
      <c r="E50" s="87"/>
      <c r="F50" s="84"/>
      <c r="G50" s="90"/>
      <c r="H50" s="93"/>
      <c r="I50" s="78"/>
      <c r="J50" s="96"/>
      <c r="K50" s="78">
        <f t="shared" ca="1" si="47"/>
        <v>0</v>
      </c>
      <c r="L50" s="93"/>
      <c r="M50" s="78"/>
      <c r="N50" s="75"/>
      <c r="O50" s="9">
        <v>5</v>
      </c>
      <c r="P50" s="10"/>
      <c r="Q50" s="11" t="str">
        <f t="shared" si="51"/>
        <v/>
      </c>
      <c r="R50" s="12"/>
      <c r="S50" s="12"/>
      <c r="T50" s="13" t="str">
        <f t="shared" si="48"/>
        <v/>
      </c>
      <c r="U50" s="12"/>
      <c r="V50" s="12"/>
      <c r="W50" s="12"/>
      <c r="X50" s="14" t="str">
        <f t="shared" si="52"/>
        <v/>
      </c>
      <c r="Y50" s="15" t="str">
        <f t="shared" si="1"/>
        <v/>
      </c>
      <c r="Z50" s="16" t="str">
        <f t="shared" si="49"/>
        <v/>
      </c>
      <c r="AA50" s="15" t="str">
        <f t="shared" si="3"/>
        <v/>
      </c>
      <c r="AB50" s="16" t="str">
        <f t="shared" si="53"/>
        <v/>
      </c>
      <c r="AC50" s="17" t="str">
        <f t="shared" ref="AC50:AC51" si="54">IFERROR(IF(OR(AND(Y50="Muy Baja",AA50="Leve"),AND(Y50="Muy Baja",AA50="Menor"),AND(Y50="Baja",AA50="Leve")),"Bajo",IF(OR(AND(Y50="Muy baja",AA50="Moderado"),AND(Y50="Baja",AA50="Menor"),AND(Y50="Baja",AA50="Moderado"),AND(Y50="Media",AA50="Leve"),AND(Y50="Media",AA50="Menor"),AND(Y50="Media",AA50="Moderado"),AND(Y50="Alta",AA50="Leve"),AND(Y50="Alta",AA50="Menor")),"Moderado",IF(OR(AND(Y50="Muy Baja",AA50="Mayor"),AND(Y50="Baja",AA50="Mayor"),AND(Y50="Media",AA50="Mayor"),AND(Y50="Alta",AA50="Moderado"),AND(Y50="Alta",AA50="Mayor"),AND(Y50="Muy Alta",AA50="Leve"),AND(Y50="Muy Alta",AA50="Menor"),AND(Y50="Muy Alta",AA50="Moderado"),AND(Y50="Muy Alta",AA50="Mayor")),"Alto",IF(OR(AND(Y50="Muy Baja",AA50="Catastrófico"),AND(Y50="Baja",AA50="Catastrófico"),AND(Y50="Media",AA50="Catastrófico"),AND(Y50="Alta",AA50="Catastrófico"),AND(Y50="Muy Alta",AA50="Catastrófico")),"Extremo","")))),"")</f>
        <v/>
      </c>
      <c r="AD50" s="18"/>
      <c r="AE50" s="19"/>
      <c r="AF50" s="21"/>
      <c r="AG50" s="24"/>
      <c r="AH50" s="24"/>
      <c r="AI50" s="19"/>
      <c r="AJ50" s="2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row>
    <row r="51" spans="1:68" ht="151.5" customHeight="1" x14ac:dyDescent="0.3">
      <c r="A51" s="82"/>
      <c r="B51" s="85"/>
      <c r="C51" s="85"/>
      <c r="D51" s="85"/>
      <c r="E51" s="88"/>
      <c r="F51" s="85"/>
      <c r="G51" s="91"/>
      <c r="H51" s="94"/>
      <c r="I51" s="79"/>
      <c r="J51" s="97"/>
      <c r="K51" s="79">
        <f t="shared" ca="1" si="47"/>
        <v>0</v>
      </c>
      <c r="L51" s="94"/>
      <c r="M51" s="79"/>
      <c r="N51" s="76"/>
      <c r="O51" s="9">
        <v>6</v>
      </c>
      <c r="P51" s="10"/>
      <c r="Q51" s="11" t="str">
        <f t="shared" si="51"/>
        <v/>
      </c>
      <c r="R51" s="12"/>
      <c r="S51" s="12"/>
      <c r="T51" s="13" t="str">
        <f t="shared" si="48"/>
        <v/>
      </c>
      <c r="U51" s="12"/>
      <c r="V51" s="12"/>
      <c r="W51" s="12"/>
      <c r="X51" s="14" t="str">
        <f t="shared" si="52"/>
        <v/>
      </c>
      <c r="Y51" s="15" t="str">
        <f t="shared" si="1"/>
        <v/>
      </c>
      <c r="Z51" s="16" t="str">
        <f t="shared" si="49"/>
        <v/>
      </c>
      <c r="AA51" s="15" t="str">
        <f t="shared" si="3"/>
        <v/>
      </c>
      <c r="AB51" s="16" t="str">
        <f t="shared" si="53"/>
        <v/>
      </c>
      <c r="AC51" s="17" t="str">
        <f t="shared" si="54"/>
        <v/>
      </c>
      <c r="AD51" s="18"/>
      <c r="AE51" s="19"/>
      <c r="AF51" s="21"/>
      <c r="AG51" s="24"/>
      <c r="AH51" s="24"/>
      <c r="AI51" s="19"/>
      <c r="AJ51" s="2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row>
    <row r="52" spans="1:68" ht="151.5" customHeight="1" x14ac:dyDescent="0.3">
      <c r="A52" s="80">
        <v>8</v>
      </c>
      <c r="B52" s="83"/>
      <c r="C52" s="83"/>
      <c r="D52" s="83"/>
      <c r="E52" s="86"/>
      <c r="F52" s="83"/>
      <c r="G52" s="89"/>
      <c r="H52" s="92" t="str">
        <f>IF(G52&lt;=0,"",IF(G52&lt;=2,"Muy Baja",IF(G52&lt;=24,"Baja",IF(G52&lt;=500,"Media",IF(G52&lt;=5000,"Alta","Muy Alta")))))</f>
        <v/>
      </c>
      <c r="I52" s="77" t="str">
        <f>IF(H52="","",IF(H52="Muy Baja",0.2,IF(H52="Baja",0.4,IF(H52="Media",0.6,IF(H52="Alta",0.8,IF(H52="Muy Alta",1,))))))</f>
        <v/>
      </c>
      <c r="J52" s="95"/>
      <c r="K52" s="77">
        <f>IF(NOT(ISERROR(MATCH(J52,'[4]Tabla Impacto'!$B$221:$B$223,0))),'[4]Tabla Impacto'!$F$223&amp;"Por favor no seleccionar los criterios de impacto(Afectación Económica o presupuestal y Pérdida Reputacional)",J52)</f>
        <v>0</v>
      </c>
      <c r="L52" s="92" t="str">
        <f>IF(OR(K52='[4]Tabla Impacto'!$C$11,K52='[4]Tabla Impacto'!$D$11),"Leve",IF(OR(K52='[4]Tabla Impacto'!$C$12,K52='[4]Tabla Impacto'!$D$12),"Menor",IF(OR(K52='[4]Tabla Impacto'!$C$13,K52='[4]Tabla Impacto'!$D$13),"Moderado",IF(OR(K52='[4]Tabla Impacto'!$C$14,K52='[4]Tabla Impacto'!$D$14),"Mayor",IF(OR(K52='[4]Tabla Impacto'!$C$15,K52='[4]Tabla Impacto'!$D$15),"Catastrófico","")))))</f>
        <v/>
      </c>
      <c r="M52" s="77" t="str">
        <f>IF(L52="","",IF(L52="Leve",0.2,IF(L52="Menor",0.4,IF(L52="Moderado",0.6,IF(L52="Mayor",0.8,IF(L52="Catastrófico",1,))))))</f>
        <v/>
      </c>
      <c r="N52" s="74" t="str">
        <f>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9">
        <v>1</v>
      </c>
      <c r="P52" s="10"/>
      <c r="Q52" s="11" t="str">
        <f>IF(OR(R52="Preventivo",R52="Detectivo"),"Probabilidad",IF(R52="Correctivo","Impacto",""))</f>
        <v/>
      </c>
      <c r="R52" s="12"/>
      <c r="S52" s="12"/>
      <c r="T52" s="13" t="str">
        <f>IF(AND(R52="Preventivo",S52="Automático"),"50%",IF(AND(R52="Preventivo",S52="Manual"),"40%",IF(AND(R52="Detectivo",S52="Automático"),"40%",IF(AND(R52="Detectivo",S52="Manual"),"30%",IF(AND(R52="Correctivo",S52="Automático"),"35%",IF(AND(R52="Correctivo",S52="Manual"),"25%",""))))))</f>
        <v/>
      </c>
      <c r="U52" s="12"/>
      <c r="V52" s="12"/>
      <c r="W52" s="12"/>
      <c r="X52" s="14" t="str">
        <f>IFERROR(IF(Q52="Probabilidad",(I52-(+I52*T52)),IF(Q52="Impacto",I52,"")),"")</f>
        <v/>
      </c>
      <c r="Y52" s="15" t="str">
        <f>IFERROR(IF(X52="","",IF(X52&lt;=0.2,"Muy Baja",IF(X52&lt;=0.4,"Baja",IF(X52&lt;=0.6,"Media",IF(X52&lt;=0.8,"Alta","Muy Alta"))))),"")</f>
        <v/>
      </c>
      <c r="Z52" s="16" t="str">
        <f>+X52</f>
        <v/>
      </c>
      <c r="AA52" s="15" t="str">
        <f>IFERROR(IF(AB52="","",IF(AB52&lt;=0.2,"Leve",IF(AB52&lt;=0.4,"Menor",IF(AB52&lt;=0.6,"Moderado",IF(AB52&lt;=0.8,"Mayor","Catastrófico"))))),"")</f>
        <v/>
      </c>
      <c r="AB52" s="16" t="str">
        <f>IFERROR(IF(Q52="Impacto",(M52-(+M52*T52)),IF(Q52="Probabilidad",M52,"")),"")</f>
        <v/>
      </c>
      <c r="AC52" s="17" t="str">
        <f>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18"/>
      <c r="AE52" s="19"/>
      <c r="AF52" s="21"/>
      <c r="AG52" s="24"/>
      <c r="AH52" s="24"/>
      <c r="AI52" s="19"/>
      <c r="AJ52" s="2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row>
    <row r="53" spans="1:68" ht="151.5" customHeight="1" x14ac:dyDescent="0.3">
      <c r="A53" s="81"/>
      <c r="B53" s="84"/>
      <c r="C53" s="84"/>
      <c r="D53" s="84"/>
      <c r="E53" s="87"/>
      <c r="F53" s="84"/>
      <c r="G53" s="90"/>
      <c r="H53" s="93"/>
      <c r="I53" s="78"/>
      <c r="J53" s="96"/>
      <c r="K53" s="78">
        <f ca="1">IF(NOT(ISERROR(MATCH(J53,_xlfn.ANCHORARRAY(E64),0))),I66&amp;"Por favor no seleccionar los criterios de impacto",J53)</f>
        <v>0</v>
      </c>
      <c r="L53" s="93"/>
      <c r="M53" s="78"/>
      <c r="N53" s="75"/>
      <c r="O53" s="9">
        <v>2</v>
      </c>
      <c r="P53" s="10"/>
      <c r="Q53" s="11" t="str">
        <f>IF(OR(R53="Preventivo",R53="Detectivo"),"Probabilidad",IF(R53="Correctivo","Impacto",""))</f>
        <v/>
      </c>
      <c r="R53" s="12"/>
      <c r="S53" s="12"/>
      <c r="T53" s="13" t="str">
        <f t="shared" ref="T53:T57" si="55">IF(AND(R53="Preventivo",S53="Automático"),"50%",IF(AND(R53="Preventivo",S53="Manual"),"40%",IF(AND(R53="Detectivo",S53="Automático"),"40%",IF(AND(R53="Detectivo",S53="Manual"),"30%",IF(AND(R53="Correctivo",S53="Automático"),"35%",IF(AND(R53="Correctivo",S53="Manual"),"25%",""))))))</f>
        <v/>
      </c>
      <c r="U53" s="12"/>
      <c r="V53" s="12"/>
      <c r="W53" s="12"/>
      <c r="X53" s="14" t="str">
        <f>IFERROR(IF(AND(Q52="Probabilidad",Q53="Probabilidad"),(Z52-(+Z52*T53)),IF(Q53="Probabilidad",(I52-(+I52*T53)),IF(Q53="Impacto",Z52,""))),"")</f>
        <v/>
      </c>
      <c r="Y53" s="15" t="str">
        <f t="shared" si="1"/>
        <v/>
      </c>
      <c r="Z53" s="16" t="str">
        <f t="shared" ref="Z53:Z57" si="56">+X53</f>
        <v/>
      </c>
      <c r="AA53" s="15" t="str">
        <f t="shared" si="3"/>
        <v/>
      </c>
      <c r="AB53" s="16" t="str">
        <f>IFERROR(IF(AND(Q52="Impacto",Q53="Impacto"),(AB46-(+AB46*T53)),IF(Q53="Impacto",($M$52-(+$M$52*T53)),IF(Q53="Probabilidad",AB46,""))),"")</f>
        <v/>
      </c>
      <c r="AC53" s="17" t="str">
        <f t="shared" ref="AC53:AC54" si="57">IFERROR(IF(OR(AND(Y53="Muy Baja",AA53="Leve"),AND(Y53="Muy Baja",AA53="Menor"),AND(Y53="Baja",AA53="Leve")),"Bajo",IF(OR(AND(Y53="Muy baja",AA53="Moderado"),AND(Y53="Baja",AA53="Menor"),AND(Y53="Baja",AA53="Moderado"),AND(Y53="Media",AA53="Leve"),AND(Y53="Media",AA53="Menor"),AND(Y53="Media",AA53="Moderado"),AND(Y53="Alta",AA53="Leve"),AND(Y53="Alta",AA53="Menor")),"Moderado",IF(OR(AND(Y53="Muy Baja",AA53="Mayor"),AND(Y53="Baja",AA53="Mayor"),AND(Y53="Media",AA53="Mayor"),AND(Y53="Alta",AA53="Moderado"),AND(Y53="Alta",AA53="Mayor"),AND(Y53="Muy Alta",AA53="Leve"),AND(Y53="Muy Alta",AA53="Menor"),AND(Y53="Muy Alta",AA53="Moderado"),AND(Y53="Muy Alta",AA53="Mayor")),"Alto",IF(OR(AND(Y53="Muy Baja",AA53="Catastrófico"),AND(Y53="Baja",AA53="Catastrófico"),AND(Y53="Media",AA53="Catastrófico"),AND(Y53="Alta",AA53="Catastrófico"),AND(Y53="Muy Alta",AA53="Catastrófico")),"Extremo","")))),"")</f>
        <v/>
      </c>
      <c r="AD53" s="18"/>
      <c r="AE53" s="19"/>
      <c r="AF53" s="21"/>
      <c r="AG53" s="24"/>
      <c r="AH53" s="24"/>
      <c r="AI53" s="19"/>
      <c r="AJ53" s="2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row>
    <row r="54" spans="1:68" ht="151.5" customHeight="1" x14ac:dyDescent="0.3">
      <c r="A54" s="81"/>
      <c r="B54" s="84"/>
      <c r="C54" s="84"/>
      <c r="D54" s="84"/>
      <c r="E54" s="87"/>
      <c r="F54" s="84"/>
      <c r="G54" s="90"/>
      <c r="H54" s="93"/>
      <c r="I54" s="78"/>
      <c r="J54" s="96"/>
      <c r="K54" s="78">
        <f ca="1">IF(NOT(ISERROR(MATCH(J54,_xlfn.ANCHORARRAY(E65),0))),I67&amp;"Por favor no seleccionar los criterios de impacto",J54)</f>
        <v>0</v>
      </c>
      <c r="L54" s="93"/>
      <c r="M54" s="78"/>
      <c r="N54" s="75"/>
      <c r="O54" s="9">
        <v>3</v>
      </c>
      <c r="P54" s="25"/>
      <c r="Q54" s="11" t="str">
        <f>IF(OR(R54="Preventivo",R54="Detectivo"),"Probabilidad",IF(R54="Correctivo","Impacto",""))</f>
        <v/>
      </c>
      <c r="R54" s="12"/>
      <c r="S54" s="12"/>
      <c r="T54" s="13" t="str">
        <f t="shared" si="55"/>
        <v/>
      </c>
      <c r="U54" s="12"/>
      <c r="V54" s="12"/>
      <c r="W54" s="12"/>
      <c r="X54" s="14" t="str">
        <f>IFERROR(IF(AND(Q53="Probabilidad",Q54="Probabilidad"),(Z53-(+Z53*T54)),IF(AND(Q53="Impacto",Q54="Probabilidad"),(Z52-(+Z52*T54)),IF(Q54="Impacto",Z53,""))),"")</f>
        <v/>
      </c>
      <c r="Y54" s="15" t="str">
        <f t="shared" si="1"/>
        <v/>
      </c>
      <c r="Z54" s="16" t="str">
        <f t="shared" si="56"/>
        <v/>
      </c>
      <c r="AA54" s="15" t="str">
        <f t="shared" si="3"/>
        <v/>
      </c>
      <c r="AB54" s="16" t="str">
        <f>IFERROR(IF(AND(Q53="Impacto",Q54="Impacto"),(AB53-(+AB53*T54)),IF(AND(Q53="Probabilidad",Q54="Impacto"),(AB52-(+AB52*T54)),IF(Q54="Probabilidad",AB53,""))),"")</f>
        <v/>
      </c>
      <c r="AC54" s="17" t="str">
        <f t="shared" si="57"/>
        <v/>
      </c>
      <c r="AD54" s="18"/>
      <c r="AE54" s="19"/>
      <c r="AF54" s="21"/>
      <c r="AG54" s="24"/>
      <c r="AH54" s="24"/>
      <c r="AI54" s="19"/>
      <c r="AJ54" s="2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row>
    <row r="55" spans="1:68" ht="151.5" customHeight="1" x14ac:dyDescent="0.3">
      <c r="A55" s="81"/>
      <c r="B55" s="84"/>
      <c r="C55" s="84"/>
      <c r="D55" s="84"/>
      <c r="E55" s="87"/>
      <c r="F55" s="84"/>
      <c r="G55" s="90"/>
      <c r="H55" s="93"/>
      <c r="I55" s="78"/>
      <c r="J55" s="96"/>
      <c r="K55" s="78">
        <f ca="1">IF(NOT(ISERROR(MATCH(J55,_xlfn.ANCHORARRAY(E66),0))),I68&amp;"Por favor no seleccionar los criterios de impacto",J55)</f>
        <v>0</v>
      </c>
      <c r="L55" s="93"/>
      <c r="M55" s="78"/>
      <c r="N55" s="75"/>
      <c r="O55" s="9">
        <v>4</v>
      </c>
      <c r="P55" s="10"/>
      <c r="Q55" s="11" t="str">
        <f t="shared" ref="Q55:Q57" si="58">IF(OR(R55="Preventivo",R55="Detectivo"),"Probabilidad",IF(R55="Correctivo","Impacto",""))</f>
        <v/>
      </c>
      <c r="R55" s="12"/>
      <c r="S55" s="12"/>
      <c r="T55" s="13" t="str">
        <f t="shared" si="55"/>
        <v/>
      </c>
      <c r="U55" s="12"/>
      <c r="V55" s="12"/>
      <c r="W55" s="12"/>
      <c r="X55" s="14" t="str">
        <f t="shared" ref="X55:X57" si="59">IFERROR(IF(AND(Q54="Probabilidad",Q55="Probabilidad"),(Z54-(+Z54*T55)),IF(AND(Q54="Impacto",Q55="Probabilidad"),(Z53-(+Z53*T55)),IF(Q55="Impacto",Z54,""))),"")</f>
        <v/>
      </c>
      <c r="Y55" s="15" t="str">
        <f t="shared" si="1"/>
        <v/>
      </c>
      <c r="Z55" s="16" t="str">
        <f t="shared" si="56"/>
        <v/>
      </c>
      <c r="AA55" s="15" t="str">
        <f t="shared" si="3"/>
        <v/>
      </c>
      <c r="AB55" s="16" t="str">
        <f t="shared" ref="AB55:AB57" si="60">IFERROR(IF(AND(Q54="Impacto",Q55="Impacto"),(AB54-(+AB54*T55)),IF(AND(Q54="Probabilidad",Q55="Impacto"),(AB53-(+AB53*T55)),IF(Q55="Probabilidad",AB54,""))),"")</f>
        <v/>
      </c>
      <c r="AC55" s="17" t="str">
        <f>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18"/>
      <c r="AE55" s="19"/>
      <c r="AF55" s="21"/>
      <c r="AG55" s="24"/>
      <c r="AH55" s="24"/>
      <c r="AI55" s="19"/>
      <c r="AJ55" s="2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row>
    <row r="56" spans="1:68" ht="151.5" customHeight="1" x14ac:dyDescent="0.3">
      <c r="A56" s="81"/>
      <c r="B56" s="84"/>
      <c r="C56" s="84"/>
      <c r="D56" s="84"/>
      <c r="E56" s="87"/>
      <c r="F56" s="84"/>
      <c r="G56" s="90"/>
      <c r="H56" s="93"/>
      <c r="I56" s="78"/>
      <c r="J56" s="96"/>
      <c r="K56" s="78">
        <f ca="1">IF(NOT(ISERROR(MATCH(J56,_xlfn.ANCHORARRAY(E67),0))),I69&amp;"Por favor no seleccionar los criterios de impacto",J56)</f>
        <v>0</v>
      </c>
      <c r="L56" s="93"/>
      <c r="M56" s="78"/>
      <c r="N56" s="75"/>
      <c r="O56" s="9">
        <v>5</v>
      </c>
      <c r="P56" s="10"/>
      <c r="Q56" s="11" t="str">
        <f t="shared" si="58"/>
        <v/>
      </c>
      <c r="R56" s="12"/>
      <c r="S56" s="12"/>
      <c r="T56" s="13" t="str">
        <f t="shared" si="55"/>
        <v/>
      </c>
      <c r="U56" s="12"/>
      <c r="V56" s="12"/>
      <c r="W56" s="12"/>
      <c r="X56" s="14" t="str">
        <f t="shared" si="59"/>
        <v/>
      </c>
      <c r="Y56" s="15" t="str">
        <f t="shared" si="1"/>
        <v/>
      </c>
      <c r="Z56" s="16" t="str">
        <f t="shared" si="56"/>
        <v/>
      </c>
      <c r="AA56" s="15" t="str">
        <f t="shared" si="3"/>
        <v/>
      </c>
      <c r="AB56" s="16" t="str">
        <f t="shared" si="60"/>
        <v/>
      </c>
      <c r="AC56" s="17" t="str">
        <f t="shared" ref="AC56:AC57" si="61">IFERROR(IF(OR(AND(Y56="Muy Baja",AA56="Leve"),AND(Y56="Muy Baja",AA56="Menor"),AND(Y56="Baja",AA56="Leve")),"Bajo",IF(OR(AND(Y56="Muy baja",AA56="Moderado"),AND(Y56="Baja",AA56="Menor"),AND(Y56="Baja",AA56="Moderado"),AND(Y56="Media",AA56="Leve"),AND(Y56="Media",AA56="Menor"),AND(Y56="Media",AA56="Moderado"),AND(Y56="Alta",AA56="Leve"),AND(Y56="Alta",AA56="Menor")),"Moderado",IF(OR(AND(Y56="Muy Baja",AA56="Mayor"),AND(Y56="Baja",AA56="Mayor"),AND(Y56="Media",AA56="Mayor"),AND(Y56="Alta",AA56="Moderado"),AND(Y56="Alta",AA56="Mayor"),AND(Y56="Muy Alta",AA56="Leve"),AND(Y56="Muy Alta",AA56="Menor"),AND(Y56="Muy Alta",AA56="Moderado"),AND(Y56="Muy Alta",AA56="Mayor")),"Alto",IF(OR(AND(Y56="Muy Baja",AA56="Catastrófico"),AND(Y56="Baja",AA56="Catastrófico"),AND(Y56="Media",AA56="Catastrófico"),AND(Y56="Alta",AA56="Catastrófico"),AND(Y56="Muy Alta",AA56="Catastrófico")),"Extremo","")))),"")</f>
        <v/>
      </c>
      <c r="AD56" s="18"/>
      <c r="AE56" s="19"/>
      <c r="AF56" s="21"/>
      <c r="AG56" s="24"/>
      <c r="AH56" s="24"/>
      <c r="AI56" s="19"/>
      <c r="AJ56" s="2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row>
    <row r="57" spans="1:68" ht="151.5" customHeight="1" x14ac:dyDescent="0.3">
      <c r="A57" s="82"/>
      <c r="B57" s="85"/>
      <c r="C57" s="85"/>
      <c r="D57" s="85"/>
      <c r="E57" s="88"/>
      <c r="F57" s="85"/>
      <c r="G57" s="91"/>
      <c r="H57" s="94"/>
      <c r="I57" s="79"/>
      <c r="J57" s="97"/>
      <c r="K57" s="79">
        <f ca="1">IF(NOT(ISERROR(MATCH(J57,_xlfn.ANCHORARRAY(E68),0))),I70&amp;"Por favor no seleccionar los criterios de impacto",J57)</f>
        <v>0</v>
      </c>
      <c r="L57" s="94"/>
      <c r="M57" s="79"/>
      <c r="N57" s="76"/>
      <c r="O57" s="9">
        <v>6</v>
      </c>
      <c r="P57" s="10"/>
      <c r="Q57" s="11" t="str">
        <f t="shared" si="58"/>
        <v/>
      </c>
      <c r="R57" s="12"/>
      <c r="S57" s="12"/>
      <c r="T57" s="13" t="str">
        <f t="shared" si="55"/>
        <v/>
      </c>
      <c r="U57" s="12"/>
      <c r="V57" s="12"/>
      <c r="W57" s="12"/>
      <c r="X57" s="14" t="str">
        <f t="shared" si="59"/>
        <v/>
      </c>
      <c r="Y57" s="15" t="str">
        <f t="shared" si="1"/>
        <v/>
      </c>
      <c r="Z57" s="16" t="str">
        <f t="shared" si="56"/>
        <v/>
      </c>
      <c r="AA57" s="15" t="str">
        <f t="shared" si="3"/>
        <v/>
      </c>
      <c r="AB57" s="16" t="str">
        <f t="shared" si="60"/>
        <v/>
      </c>
      <c r="AC57" s="17" t="str">
        <f t="shared" si="61"/>
        <v/>
      </c>
      <c r="AD57" s="18"/>
      <c r="AE57" s="19"/>
      <c r="AF57" s="21"/>
      <c r="AG57" s="24"/>
      <c r="AH57" s="24"/>
      <c r="AI57" s="19"/>
      <c r="AJ57" s="2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row>
    <row r="58" spans="1:68" ht="151.5" customHeight="1" x14ac:dyDescent="0.3">
      <c r="A58" s="80">
        <v>9</v>
      </c>
      <c r="B58" s="83"/>
      <c r="C58" s="83"/>
      <c r="D58" s="83"/>
      <c r="E58" s="86"/>
      <c r="F58" s="83"/>
      <c r="G58" s="89"/>
      <c r="H58" s="92" t="str">
        <f>IF(G58&lt;=0,"",IF(G58&lt;=2,"Muy Baja",IF(G58&lt;=24,"Baja",IF(G58&lt;=500,"Media",IF(G58&lt;=5000,"Alta","Muy Alta")))))</f>
        <v/>
      </c>
      <c r="I58" s="77" t="str">
        <f>IF(H58="","",IF(H58="Muy Baja",0.2,IF(H58="Baja",0.4,IF(H58="Media",0.6,IF(H58="Alta",0.8,IF(H58="Muy Alta",1,))))))</f>
        <v/>
      </c>
      <c r="J58" s="95"/>
      <c r="K58" s="77">
        <f>IF(NOT(ISERROR(MATCH(J58,'[4]Tabla Impacto'!$B$221:$B$223,0))),'[4]Tabla Impacto'!$F$223&amp;"Por favor no seleccionar los criterios de impacto(Afectación Económica o presupuestal y Pérdida Reputacional)",J58)</f>
        <v>0</v>
      </c>
      <c r="L58" s="92" t="str">
        <f>IF(OR(K58='[4]Tabla Impacto'!$C$11,K58='[4]Tabla Impacto'!$D$11),"Leve",IF(OR(K58='[4]Tabla Impacto'!$C$12,K58='[4]Tabla Impacto'!$D$12),"Menor",IF(OR(K58='[4]Tabla Impacto'!$C$13,K58='[4]Tabla Impacto'!$D$13),"Moderado",IF(OR(K58='[4]Tabla Impacto'!$C$14,K58='[4]Tabla Impacto'!$D$14),"Mayor",IF(OR(K58='[4]Tabla Impacto'!$C$15,K58='[4]Tabla Impacto'!$D$15),"Catastrófico","")))))</f>
        <v/>
      </c>
      <c r="M58" s="77" t="str">
        <f>IF(L58="","",IF(L58="Leve",0.2,IF(L58="Menor",0.4,IF(L58="Moderado",0.6,IF(L58="Mayor",0.8,IF(L58="Catastrófico",1,))))))</f>
        <v/>
      </c>
      <c r="N58" s="74" t="str">
        <f>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9">
        <v>1</v>
      </c>
      <c r="P58" s="10"/>
      <c r="Q58" s="11" t="str">
        <f>IF(OR(R58="Preventivo",R58="Detectivo"),"Probabilidad",IF(R58="Correctivo","Impacto",""))</f>
        <v/>
      </c>
      <c r="R58" s="12"/>
      <c r="S58" s="12"/>
      <c r="T58" s="13" t="str">
        <f>IF(AND(R58="Preventivo",S58="Automático"),"50%",IF(AND(R58="Preventivo",S58="Manual"),"40%",IF(AND(R58="Detectivo",S58="Automático"),"40%",IF(AND(R58="Detectivo",S58="Manual"),"30%",IF(AND(R58="Correctivo",S58="Automático"),"35%",IF(AND(R58="Correctivo",S58="Manual"),"25%",""))))))</f>
        <v/>
      </c>
      <c r="U58" s="12"/>
      <c r="V58" s="12"/>
      <c r="W58" s="12"/>
      <c r="X58" s="14" t="str">
        <f>IFERROR(IF(Q58="Probabilidad",(I58-(+I58*T58)),IF(Q58="Impacto",I58,"")),"")</f>
        <v/>
      </c>
      <c r="Y58" s="15" t="str">
        <f>IFERROR(IF(X58="","",IF(X58&lt;=0.2,"Muy Baja",IF(X58&lt;=0.4,"Baja",IF(X58&lt;=0.6,"Media",IF(X58&lt;=0.8,"Alta","Muy Alta"))))),"")</f>
        <v/>
      </c>
      <c r="Z58" s="16" t="str">
        <f>+X58</f>
        <v/>
      </c>
      <c r="AA58" s="15" t="str">
        <f>IFERROR(IF(AB58="","",IF(AB58&lt;=0.2,"Leve",IF(AB58&lt;=0.4,"Menor",IF(AB58&lt;=0.6,"Moderado",IF(AB58&lt;=0.8,"Mayor","Catastrófico"))))),"")</f>
        <v/>
      </c>
      <c r="AB58" s="16" t="str">
        <f>IFERROR(IF(Q58="Impacto",(M58-(+M58*T58)),IF(Q58="Probabilidad",M58,"")),"")</f>
        <v/>
      </c>
      <c r="AC58" s="17" t="str">
        <f>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18"/>
      <c r="AE58" s="19"/>
      <c r="AF58" s="21"/>
      <c r="AG58" s="24"/>
      <c r="AH58" s="24"/>
      <c r="AI58" s="19"/>
      <c r="AJ58" s="2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row>
    <row r="59" spans="1:68" ht="151.5" customHeight="1" x14ac:dyDescent="0.3">
      <c r="A59" s="81"/>
      <c r="B59" s="84"/>
      <c r="C59" s="84"/>
      <c r="D59" s="84"/>
      <c r="E59" s="87"/>
      <c r="F59" s="84"/>
      <c r="G59" s="90"/>
      <c r="H59" s="93"/>
      <c r="I59" s="78"/>
      <c r="J59" s="96"/>
      <c r="K59" s="78">
        <f ca="1">IF(NOT(ISERROR(MATCH(J59,_xlfn.ANCHORARRAY(E70),0))),I72&amp;"Por favor no seleccionar los criterios de impacto",J59)</f>
        <v>0</v>
      </c>
      <c r="L59" s="93"/>
      <c r="M59" s="78"/>
      <c r="N59" s="75"/>
      <c r="O59" s="9">
        <v>2</v>
      </c>
      <c r="P59" s="10"/>
      <c r="Q59" s="11" t="str">
        <f>IF(OR(R59="Preventivo",R59="Detectivo"),"Probabilidad",IF(R59="Correctivo","Impacto",""))</f>
        <v/>
      </c>
      <c r="R59" s="12"/>
      <c r="S59" s="12"/>
      <c r="T59" s="13" t="str">
        <f t="shared" ref="T59:T63" si="62">IF(AND(R59="Preventivo",S59="Automático"),"50%",IF(AND(R59="Preventivo",S59="Manual"),"40%",IF(AND(R59="Detectivo",S59="Automático"),"40%",IF(AND(R59="Detectivo",S59="Manual"),"30%",IF(AND(R59="Correctivo",S59="Automático"),"35%",IF(AND(R59="Correctivo",S59="Manual"),"25%",""))))))</f>
        <v/>
      </c>
      <c r="U59" s="12"/>
      <c r="V59" s="12"/>
      <c r="W59" s="12"/>
      <c r="X59" s="14" t="str">
        <f>IFERROR(IF(AND(Q58="Probabilidad",Q59="Probabilidad"),(Z58-(+Z58*T59)),IF(Q59="Probabilidad",(I58-(+I58*T59)),IF(Q59="Impacto",Z58,""))),"")</f>
        <v/>
      </c>
      <c r="Y59" s="15" t="str">
        <f t="shared" si="1"/>
        <v/>
      </c>
      <c r="Z59" s="16" t="str">
        <f t="shared" ref="Z59:Z63" si="63">+X59</f>
        <v/>
      </c>
      <c r="AA59" s="15" t="str">
        <f t="shared" si="3"/>
        <v/>
      </c>
      <c r="AB59" s="16" t="str">
        <f>IFERROR(IF(AND(Q58="Impacto",Q59="Impacto"),(AB52-(+AB52*T59)),IF(Q59="Impacto",($M$58-(+$M$58*T59)),IF(Q59="Probabilidad",AB52,""))),"")</f>
        <v/>
      </c>
      <c r="AC59" s="17" t="str">
        <f t="shared" ref="AC59:AC60" si="64">IFERROR(IF(OR(AND(Y59="Muy Baja",AA59="Leve"),AND(Y59="Muy Baja",AA59="Menor"),AND(Y59="Baja",AA59="Leve")),"Bajo",IF(OR(AND(Y59="Muy baja",AA59="Moderado"),AND(Y59="Baja",AA59="Menor"),AND(Y59="Baja",AA59="Moderado"),AND(Y59="Media",AA59="Leve"),AND(Y59="Media",AA59="Menor"),AND(Y59="Media",AA59="Moderado"),AND(Y59="Alta",AA59="Leve"),AND(Y59="Alta",AA59="Menor")),"Moderado",IF(OR(AND(Y59="Muy Baja",AA59="Mayor"),AND(Y59="Baja",AA59="Mayor"),AND(Y59="Media",AA59="Mayor"),AND(Y59="Alta",AA59="Moderado"),AND(Y59="Alta",AA59="Mayor"),AND(Y59="Muy Alta",AA59="Leve"),AND(Y59="Muy Alta",AA59="Menor"),AND(Y59="Muy Alta",AA59="Moderado"),AND(Y59="Muy Alta",AA59="Mayor")),"Alto",IF(OR(AND(Y59="Muy Baja",AA59="Catastrófico"),AND(Y59="Baja",AA59="Catastrófico"),AND(Y59="Media",AA59="Catastrófico"),AND(Y59="Alta",AA59="Catastrófico"),AND(Y59="Muy Alta",AA59="Catastrófico")),"Extremo","")))),"")</f>
        <v/>
      </c>
      <c r="AD59" s="18"/>
      <c r="AE59" s="19"/>
      <c r="AF59" s="21"/>
      <c r="AG59" s="24"/>
      <c r="AH59" s="24"/>
      <c r="AI59" s="19"/>
      <c r="AJ59" s="2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row>
    <row r="60" spans="1:68" ht="151.5" customHeight="1" x14ac:dyDescent="0.3">
      <c r="A60" s="81"/>
      <c r="B60" s="84"/>
      <c r="C60" s="84"/>
      <c r="D60" s="84"/>
      <c r="E60" s="87"/>
      <c r="F60" s="84"/>
      <c r="G60" s="90"/>
      <c r="H60" s="93"/>
      <c r="I60" s="78"/>
      <c r="J60" s="96"/>
      <c r="K60" s="78">
        <f ca="1">IF(NOT(ISERROR(MATCH(J60,_xlfn.ANCHORARRAY(E71),0))),I73&amp;"Por favor no seleccionar los criterios de impacto",J60)</f>
        <v>0</v>
      </c>
      <c r="L60" s="93"/>
      <c r="M60" s="78"/>
      <c r="N60" s="75"/>
      <c r="O60" s="9">
        <v>3</v>
      </c>
      <c r="P60" s="25"/>
      <c r="Q60" s="11" t="str">
        <f>IF(OR(R60="Preventivo",R60="Detectivo"),"Probabilidad",IF(R60="Correctivo","Impacto",""))</f>
        <v/>
      </c>
      <c r="R60" s="12"/>
      <c r="S60" s="12"/>
      <c r="T60" s="13" t="str">
        <f t="shared" si="62"/>
        <v/>
      </c>
      <c r="U60" s="12"/>
      <c r="V60" s="12"/>
      <c r="W60" s="12"/>
      <c r="X60" s="14" t="str">
        <f>IFERROR(IF(AND(Q59="Probabilidad",Q60="Probabilidad"),(Z59-(+Z59*T60)),IF(AND(Q59="Impacto",Q60="Probabilidad"),(Z58-(+Z58*T60)),IF(Q60="Impacto",Z59,""))),"")</f>
        <v/>
      </c>
      <c r="Y60" s="15" t="str">
        <f t="shared" si="1"/>
        <v/>
      </c>
      <c r="Z60" s="16" t="str">
        <f t="shared" si="63"/>
        <v/>
      </c>
      <c r="AA60" s="15" t="str">
        <f t="shared" si="3"/>
        <v/>
      </c>
      <c r="AB60" s="16" t="str">
        <f>IFERROR(IF(AND(Q59="Impacto",Q60="Impacto"),(AB59-(+AB59*T60)),IF(AND(Q59="Probabilidad",Q60="Impacto"),(AB58-(+AB58*T60)),IF(Q60="Probabilidad",AB59,""))),"")</f>
        <v/>
      </c>
      <c r="AC60" s="17" t="str">
        <f t="shared" si="64"/>
        <v/>
      </c>
      <c r="AD60" s="18"/>
      <c r="AE60" s="19"/>
      <c r="AF60" s="21"/>
      <c r="AG60" s="24"/>
      <c r="AH60" s="24"/>
      <c r="AI60" s="19"/>
      <c r="AJ60" s="2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row>
    <row r="61" spans="1:68" ht="151.5" customHeight="1" x14ac:dyDescent="0.3">
      <c r="A61" s="81"/>
      <c r="B61" s="84"/>
      <c r="C61" s="84"/>
      <c r="D61" s="84"/>
      <c r="E61" s="87"/>
      <c r="F61" s="84"/>
      <c r="G61" s="90"/>
      <c r="H61" s="93"/>
      <c r="I61" s="78"/>
      <c r="J61" s="96"/>
      <c r="K61" s="78">
        <f ca="1">IF(NOT(ISERROR(MATCH(J61,_xlfn.ANCHORARRAY(E72),0))),I74&amp;"Por favor no seleccionar los criterios de impacto",J61)</f>
        <v>0</v>
      </c>
      <c r="L61" s="93"/>
      <c r="M61" s="78"/>
      <c r="N61" s="75"/>
      <c r="O61" s="9">
        <v>4</v>
      </c>
      <c r="P61" s="10"/>
      <c r="Q61" s="11" t="str">
        <f t="shared" ref="Q61:Q63" si="65">IF(OR(R61="Preventivo",R61="Detectivo"),"Probabilidad",IF(R61="Correctivo","Impacto",""))</f>
        <v/>
      </c>
      <c r="R61" s="12"/>
      <c r="S61" s="12"/>
      <c r="T61" s="13" t="str">
        <f t="shared" si="62"/>
        <v/>
      </c>
      <c r="U61" s="12"/>
      <c r="V61" s="12"/>
      <c r="W61" s="12"/>
      <c r="X61" s="14" t="str">
        <f t="shared" ref="X61:X63" si="66">IFERROR(IF(AND(Q60="Probabilidad",Q61="Probabilidad"),(Z60-(+Z60*T61)),IF(AND(Q60="Impacto",Q61="Probabilidad"),(Z59-(+Z59*T61)),IF(Q61="Impacto",Z60,""))),"")</f>
        <v/>
      </c>
      <c r="Y61" s="15" t="str">
        <f t="shared" si="1"/>
        <v/>
      </c>
      <c r="Z61" s="16" t="str">
        <f t="shared" si="63"/>
        <v/>
      </c>
      <c r="AA61" s="15" t="str">
        <f t="shared" si="3"/>
        <v/>
      </c>
      <c r="AB61" s="16" t="str">
        <f t="shared" ref="AB61:AB63" si="67">IFERROR(IF(AND(Q60="Impacto",Q61="Impacto"),(AB60-(+AB60*T61)),IF(AND(Q60="Probabilidad",Q61="Impacto"),(AB59-(+AB59*T61)),IF(Q61="Probabilidad",AB60,""))),"")</f>
        <v/>
      </c>
      <c r="AC61" s="17" t="str">
        <f>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18"/>
      <c r="AE61" s="19"/>
      <c r="AF61" s="21"/>
      <c r="AG61" s="24"/>
      <c r="AH61" s="24"/>
      <c r="AI61" s="19"/>
      <c r="AJ61" s="2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row>
    <row r="62" spans="1:68" ht="151.5" customHeight="1" x14ac:dyDescent="0.3">
      <c r="A62" s="81"/>
      <c r="B62" s="84"/>
      <c r="C62" s="84"/>
      <c r="D62" s="84"/>
      <c r="E62" s="87"/>
      <c r="F62" s="84"/>
      <c r="G62" s="90"/>
      <c r="H62" s="93"/>
      <c r="I62" s="78"/>
      <c r="J62" s="96"/>
      <c r="K62" s="78">
        <f ca="1">IF(NOT(ISERROR(MATCH(J62,_xlfn.ANCHORARRAY(E73),0))),I75&amp;"Por favor no seleccionar los criterios de impacto",J62)</f>
        <v>0</v>
      </c>
      <c r="L62" s="93"/>
      <c r="M62" s="78"/>
      <c r="N62" s="75"/>
      <c r="O62" s="9">
        <v>5</v>
      </c>
      <c r="P62" s="10"/>
      <c r="Q62" s="11" t="str">
        <f t="shared" si="65"/>
        <v/>
      </c>
      <c r="R62" s="12"/>
      <c r="S62" s="12"/>
      <c r="T62" s="13" t="str">
        <f t="shared" si="62"/>
        <v/>
      </c>
      <c r="U62" s="12"/>
      <c r="V62" s="12"/>
      <c r="W62" s="12"/>
      <c r="X62" s="14" t="str">
        <f t="shared" si="66"/>
        <v/>
      </c>
      <c r="Y62" s="15" t="str">
        <f t="shared" si="1"/>
        <v/>
      </c>
      <c r="Z62" s="16" t="str">
        <f t="shared" si="63"/>
        <v/>
      </c>
      <c r="AA62" s="15" t="str">
        <f t="shared" si="3"/>
        <v/>
      </c>
      <c r="AB62" s="16" t="str">
        <f t="shared" si="67"/>
        <v/>
      </c>
      <c r="AC62" s="17" t="str">
        <f t="shared" ref="AC62:AC63" si="68">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18"/>
      <c r="AE62" s="19"/>
      <c r="AF62" s="21"/>
      <c r="AG62" s="24"/>
      <c r="AH62" s="24"/>
      <c r="AI62" s="19"/>
      <c r="AJ62" s="2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row>
    <row r="63" spans="1:68" ht="151.5" customHeight="1" x14ac:dyDescent="0.3">
      <c r="A63" s="82"/>
      <c r="B63" s="85"/>
      <c r="C63" s="85"/>
      <c r="D63" s="85"/>
      <c r="E63" s="88"/>
      <c r="F63" s="85"/>
      <c r="G63" s="91"/>
      <c r="H63" s="94"/>
      <c r="I63" s="79"/>
      <c r="J63" s="97"/>
      <c r="K63" s="79">
        <f ca="1">IF(NOT(ISERROR(MATCH(J63,_xlfn.ANCHORARRAY(E74),0))),I76&amp;"Por favor no seleccionar los criterios de impacto",J63)</f>
        <v>0</v>
      </c>
      <c r="L63" s="94"/>
      <c r="M63" s="79"/>
      <c r="N63" s="76"/>
      <c r="O63" s="9">
        <v>6</v>
      </c>
      <c r="P63" s="10"/>
      <c r="Q63" s="11" t="str">
        <f t="shared" si="65"/>
        <v/>
      </c>
      <c r="R63" s="12"/>
      <c r="S63" s="12"/>
      <c r="T63" s="13" t="str">
        <f t="shared" si="62"/>
        <v/>
      </c>
      <c r="U63" s="12"/>
      <c r="V63" s="12"/>
      <c r="W63" s="12"/>
      <c r="X63" s="14" t="str">
        <f t="shared" si="66"/>
        <v/>
      </c>
      <c r="Y63" s="15" t="str">
        <f t="shared" si="1"/>
        <v/>
      </c>
      <c r="Z63" s="16" t="str">
        <f t="shared" si="63"/>
        <v/>
      </c>
      <c r="AA63" s="15" t="str">
        <f t="shared" si="3"/>
        <v/>
      </c>
      <c r="AB63" s="16" t="str">
        <f t="shared" si="67"/>
        <v/>
      </c>
      <c r="AC63" s="17" t="str">
        <f t="shared" si="68"/>
        <v/>
      </c>
      <c r="AD63" s="18"/>
      <c r="AE63" s="19"/>
      <c r="AF63" s="21"/>
      <c r="AG63" s="24"/>
      <c r="AH63" s="24"/>
      <c r="AI63" s="19"/>
      <c r="AJ63" s="2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row>
    <row r="64" spans="1:68" ht="151.5" customHeight="1" x14ac:dyDescent="0.3">
      <c r="A64" s="80">
        <v>10</v>
      </c>
      <c r="B64" s="83"/>
      <c r="C64" s="83"/>
      <c r="D64" s="83"/>
      <c r="E64" s="86"/>
      <c r="F64" s="83"/>
      <c r="G64" s="89"/>
      <c r="H64" s="92" t="str">
        <f>IF(G64&lt;=0,"",IF(G64&lt;=2,"Muy Baja",IF(G64&lt;=24,"Baja",IF(G64&lt;=500,"Media",IF(G64&lt;=5000,"Alta","Muy Alta")))))</f>
        <v/>
      </c>
      <c r="I64" s="77" t="str">
        <f>IF(H64="","",IF(H64="Muy Baja",0.2,IF(H64="Baja",0.4,IF(H64="Media",0.6,IF(H64="Alta",0.8,IF(H64="Muy Alta",1,))))))</f>
        <v/>
      </c>
      <c r="J64" s="95"/>
      <c r="K64" s="77">
        <f>IF(NOT(ISERROR(MATCH(J64,'[4]Tabla Impacto'!$B$221:$B$223,0))),'[4]Tabla Impacto'!$F$223&amp;"Por favor no seleccionar los criterios de impacto(Afectación Económica o presupuestal y Pérdida Reputacional)",J64)</f>
        <v>0</v>
      </c>
      <c r="L64" s="92" t="str">
        <f>IF(OR(K64='[4]Tabla Impacto'!$C$11,K64='[4]Tabla Impacto'!$D$11),"Leve",IF(OR(K64='[4]Tabla Impacto'!$C$12,K64='[4]Tabla Impacto'!$D$12),"Menor",IF(OR(K64='[4]Tabla Impacto'!$C$13,K64='[4]Tabla Impacto'!$D$13),"Moderado",IF(OR(K64='[4]Tabla Impacto'!$C$14,K64='[4]Tabla Impacto'!$D$14),"Mayor",IF(OR(K64='[4]Tabla Impacto'!$C$15,K64='[4]Tabla Impacto'!$D$15),"Catastrófico","")))))</f>
        <v/>
      </c>
      <c r="M64" s="77" t="str">
        <f>IF(L64="","",IF(L64="Leve",0.2,IF(L64="Menor",0.4,IF(L64="Moderado",0.6,IF(L64="Mayor",0.8,IF(L64="Catastrófico",1,))))))</f>
        <v/>
      </c>
      <c r="N64" s="74" t="str">
        <f>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9">
        <v>1</v>
      </c>
      <c r="P64" s="10"/>
      <c r="Q64" s="11" t="str">
        <f>IF(OR(R64="Preventivo",R64="Detectivo"),"Probabilidad",IF(R64="Correctivo","Impacto",""))</f>
        <v/>
      </c>
      <c r="R64" s="12"/>
      <c r="S64" s="12"/>
      <c r="T64" s="13" t="str">
        <f>IF(AND(R64="Preventivo",S64="Automático"),"50%",IF(AND(R64="Preventivo",S64="Manual"),"40%",IF(AND(R64="Detectivo",S64="Automático"),"40%",IF(AND(R64="Detectivo",S64="Manual"),"30%",IF(AND(R64="Correctivo",S64="Automático"),"35%",IF(AND(R64="Correctivo",S64="Manual"),"25%",""))))))</f>
        <v/>
      </c>
      <c r="U64" s="12"/>
      <c r="V64" s="12"/>
      <c r="W64" s="12"/>
      <c r="X64" s="14" t="str">
        <f>IFERROR(IF(Q64="Probabilidad",(I64-(+I64*T64)),IF(Q64="Impacto",I64,"")),"")</f>
        <v/>
      </c>
      <c r="Y64" s="15" t="str">
        <f>IFERROR(IF(X64="","",IF(X64&lt;=0.2,"Muy Baja",IF(X64&lt;=0.4,"Baja",IF(X64&lt;=0.6,"Media",IF(X64&lt;=0.8,"Alta","Muy Alta"))))),"")</f>
        <v/>
      </c>
      <c r="Z64" s="16" t="str">
        <f>+X64</f>
        <v/>
      </c>
      <c r="AA64" s="15" t="str">
        <f>IFERROR(IF(AB64="","",IF(AB64&lt;=0.2,"Leve",IF(AB64&lt;=0.4,"Menor",IF(AB64&lt;=0.6,"Moderado",IF(AB64&lt;=0.8,"Mayor","Catastrófico"))))),"")</f>
        <v/>
      </c>
      <c r="AB64" s="16" t="str">
        <f>IFERROR(IF(Q64="Impacto",(M64-(+M64*T64)),IF(Q64="Probabilidad",M64,"")),"")</f>
        <v/>
      </c>
      <c r="AC64" s="17"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18"/>
      <c r="AE64" s="19"/>
      <c r="AF64" s="21"/>
      <c r="AG64" s="24"/>
      <c r="AH64" s="24"/>
      <c r="AI64" s="19"/>
      <c r="AJ64" s="2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row>
    <row r="65" spans="1:36" ht="151.5" customHeight="1" x14ac:dyDescent="0.3">
      <c r="A65" s="81"/>
      <c r="B65" s="84"/>
      <c r="C65" s="84"/>
      <c r="D65" s="84"/>
      <c r="E65" s="87"/>
      <c r="F65" s="84"/>
      <c r="G65" s="90"/>
      <c r="H65" s="93"/>
      <c r="I65" s="78"/>
      <c r="J65" s="96"/>
      <c r="K65" s="78">
        <f ca="1">IF(NOT(ISERROR(MATCH(J65,_xlfn.ANCHORARRAY(E76),0))),I78&amp;"Por favor no seleccionar los criterios de impacto",J65)</f>
        <v>0</v>
      </c>
      <c r="L65" s="93"/>
      <c r="M65" s="78"/>
      <c r="N65" s="75"/>
      <c r="O65" s="9">
        <v>2</v>
      </c>
      <c r="P65" s="10"/>
      <c r="Q65" s="11" t="str">
        <f>IF(OR(R65="Preventivo",R65="Detectivo"),"Probabilidad",IF(R65="Correctivo","Impacto",""))</f>
        <v/>
      </c>
      <c r="R65" s="12"/>
      <c r="S65" s="12"/>
      <c r="T65" s="13" t="str">
        <f t="shared" ref="T65:T69" si="69">IF(AND(R65="Preventivo",S65="Automático"),"50%",IF(AND(R65="Preventivo",S65="Manual"),"40%",IF(AND(R65="Detectivo",S65="Automático"),"40%",IF(AND(R65="Detectivo",S65="Manual"),"30%",IF(AND(R65="Correctivo",S65="Automático"),"35%",IF(AND(R65="Correctivo",S65="Manual"),"25%",""))))))</f>
        <v/>
      </c>
      <c r="U65" s="12"/>
      <c r="V65" s="12"/>
      <c r="W65" s="12"/>
      <c r="X65" s="14" t="str">
        <f>IFERROR(IF(AND(Q64="Probabilidad",Q65="Probabilidad"),(Z64-(+Z64*T65)),IF(Q65="Probabilidad",(I64-(+I64*T65)),IF(Q65="Impacto",Z64,""))),"")</f>
        <v/>
      </c>
      <c r="Y65" s="15" t="str">
        <f t="shared" si="1"/>
        <v/>
      </c>
      <c r="Z65" s="16" t="str">
        <f t="shared" ref="Z65:Z69" si="70">+X65</f>
        <v/>
      </c>
      <c r="AA65" s="15" t="str">
        <f t="shared" si="3"/>
        <v/>
      </c>
      <c r="AB65" s="16" t="str">
        <f>IFERROR(IF(AND(Q64="Impacto",Q65="Impacto"),(AB58-(+AB58*T65)),IF(Q65="Impacto",($M$64-(+$M$64*T65)),IF(Q65="Probabilidad",AB58,""))),"")</f>
        <v/>
      </c>
      <c r="AC65" s="17" t="str">
        <f t="shared" ref="AC65:AC66" si="71">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18"/>
      <c r="AE65" s="19"/>
      <c r="AF65" s="21"/>
      <c r="AG65" s="24"/>
      <c r="AH65" s="24"/>
      <c r="AI65" s="19"/>
      <c r="AJ65" s="21"/>
    </row>
    <row r="66" spans="1:36" ht="151.5" customHeight="1" x14ac:dyDescent="0.3">
      <c r="A66" s="81"/>
      <c r="B66" s="84"/>
      <c r="C66" s="84"/>
      <c r="D66" s="84"/>
      <c r="E66" s="87"/>
      <c r="F66" s="84"/>
      <c r="G66" s="90"/>
      <c r="H66" s="93"/>
      <c r="I66" s="78"/>
      <c r="J66" s="96"/>
      <c r="K66" s="78">
        <f ca="1">IF(NOT(ISERROR(MATCH(J66,_xlfn.ANCHORARRAY(E77),0))),I79&amp;"Por favor no seleccionar los criterios de impacto",J66)</f>
        <v>0</v>
      </c>
      <c r="L66" s="93"/>
      <c r="M66" s="78"/>
      <c r="N66" s="75"/>
      <c r="O66" s="9">
        <v>3</v>
      </c>
      <c r="P66" s="25"/>
      <c r="Q66" s="11" t="str">
        <f>IF(OR(R66="Preventivo",R66="Detectivo"),"Probabilidad",IF(R66="Correctivo","Impacto",""))</f>
        <v/>
      </c>
      <c r="R66" s="12"/>
      <c r="S66" s="12"/>
      <c r="T66" s="13" t="str">
        <f t="shared" si="69"/>
        <v/>
      </c>
      <c r="U66" s="12"/>
      <c r="V66" s="12"/>
      <c r="W66" s="12"/>
      <c r="X66" s="14" t="str">
        <f>IFERROR(IF(AND(Q65="Probabilidad",Q66="Probabilidad"),(Z65-(+Z65*T66)),IF(AND(Q65="Impacto",Q66="Probabilidad"),(Z64-(+Z64*T66)),IF(Q66="Impacto",Z65,""))),"")</f>
        <v/>
      </c>
      <c r="Y66" s="15" t="str">
        <f t="shared" si="1"/>
        <v/>
      </c>
      <c r="Z66" s="16" t="str">
        <f t="shared" si="70"/>
        <v/>
      </c>
      <c r="AA66" s="15" t="str">
        <f t="shared" si="3"/>
        <v/>
      </c>
      <c r="AB66" s="16" t="str">
        <f>IFERROR(IF(AND(Q65="Impacto",Q66="Impacto"),(AB65-(+AB65*T66)),IF(AND(Q65="Probabilidad",Q66="Impacto"),(AB64-(+AB64*T66)),IF(Q66="Probabilidad",AB65,""))),"")</f>
        <v/>
      </c>
      <c r="AC66" s="17" t="str">
        <f t="shared" si="71"/>
        <v/>
      </c>
      <c r="AD66" s="18"/>
      <c r="AE66" s="19"/>
      <c r="AF66" s="21"/>
      <c r="AG66" s="24"/>
      <c r="AH66" s="24"/>
      <c r="AI66" s="19"/>
      <c r="AJ66" s="21"/>
    </row>
    <row r="67" spans="1:36" ht="151.5" customHeight="1" x14ac:dyDescent="0.3">
      <c r="A67" s="81"/>
      <c r="B67" s="84"/>
      <c r="C67" s="84"/>
      <c r="D67" s="84"/>
      <c r="E67" s="87"/>
      <c r="F67" s="84"/>
      <c r="G67" s="90"/>
      <c r="H67" s="93"/>
      <c r="I67" s="78"/>
      <c r="J67" s="96"/>
      <c r="K67" s="78">
        <f ca="1">IF(NOT(ISERROR(MATCH(J67,_xlfn.ANCHORARRAY(E78),0))),I80&amp;"Por favor no seleccionar los criterios de impacto",J67)</f>
        <v>0</v>
      </c>
      <c r="L67" s="93"/>
      <c r="M67" s="78"/>
      <c r="N67" s="75"/>
      <c r="O67" s="9">
        <v>4</v>
      </c>
      <c r="P67" s="10"/>
      <c r="Q67" s="11" t="str">
        <f t="shared" ref="Q67:Q69" si="72">IF(OR(R67="Preventivo",R67="Detectivo"),"Probabilidad",IF(R67="Correctivo","Impacto",""))</f>
        <v/>
      </c>
      <c r="R67" s="12"/>
      <c r="S67" s="12"/>
      <c r="T67" s="13" t="str">
        <f t="shared" si="69"/>
        <v/>
      </c>
      <c r="U67" s="12"/>
      <c r="V67" s="12"/>
      <c r="W67" s="12"/>
      <c r="X67" s="14" t="str">
        <f t="shared" ref="X67:X69" si="73">IFERROR(IF(AND(Q66="Probabilidad",Q67="Probabilidad"),(Z66-(+Z66*T67)),IF(AND(Q66="Impacto",Q67="Probabilidad"),(Z65-(+Z65*T67)),IF(Q67="Impacto",Z66,""))),"")</f>
        <v/>
      </c>
      <c r="Y67" s="15" t="str">
        <f t="shared" si="1"/>
        <v/>
      </c>
      <c r="Z67" s="16" t="str">
        <f t="shared" si="70"/>
        <v/>
      </c>
      <c r="AA67" s="15" t="str">
        <f t="shared" si="3"/>
        <v/>
      </c>
      <c r="AB67" s="16" t="str">
        <f t="shared" ref="AB67:AB69" si="74">IFERROR(IF(AND(Q66="Impacto",Q67="Impacto"),(AB66-(+AB66*T67)),IF(AND(Q66="Probabilidad",Q67="Impacto"),(AB65-(+AB65*T67)),IF(Q67="Probabilidad",AB66,""))),"")</f>
        <v/>
      </c>
      <c r="AC67" s="17" t="str">
        <f>IFERROR(IF(OR(AND(Y67="Muy Baja",AA67="Leve"),AND(Y67="Muy Baja",AA67="Menor"),AND(Y67="Baja",AA67="Leve")),"Bajo",IF(OR(AND(Y67="Muy baja",AA67="Moderado"),AND(Y67="Baja",AA67="Menor"),AND(Y67="Baja",AA67="Moderado"),AND(Y67="Media",AA67="Leve"),AND(Y67="Media",AA67="Menor"),AND(Y67="Media",AA67="Moderado"),AND(Y67="Alta",AA67="Leve"),AND(Y67="Alta",AA67="Menor")),"Moderado",IF(OR(AND(Y67="Muy Baja",AA67="Mayor"),AND(Y67="Baja",AA67="Mayor"),AND(Y67="Media",AA67="Mayor"),AND(Y67="Alta",AA67="Moderado"),AND(Y67="Alta",AA67="Mayor"),AND(Y67="Muy Alta",AA67="Leve"),AND(Y67="Muy Alta",AA67="Menor"),AND(Y67="Muy Alta",AA67="Moderado"),AND(Y67="Muy Alta",AA67="Mayor")),"Alto",IF(OR(AND(Y67="Muy Baja",AA67="Catastrófico"),AND(Y67="Baja",AA67="Catastrófico"),AND(Y67="Media",AA67="Catastrófico"),AND(Y67="Alta",AA67="Catastrófico"),AND(Y67="Muy Alta",AA67="Catastrófico")),"Extremo","")))),"")</f>
        <v/>
      </c>
      <c r="AD67" s="18"/>
      <c r="AE67" s="19"/>
      <c r="AF67" s="21"/>
      <c r="AG67" s="24"/>
      <c r="AH67" s="24"/>
      <c r="AI67" s="19"/>
      <c r="AJ67" s="21"/>
    </row>
    <row r="68" spans="1:36" ht="151.5" customHeight="1" x14ac:dyDescent="0.3">
      <c r="A68" s="81"/>
      <c r="B68" s="84"/>
      <c r="C68" s="84"/>
      <c r="D68" s="84"/>
      <c r="E68" s="87"/>
      <c r="F68" s="84"/>
      <c r="G68" s="90"/>
      <c r="H68" s="93"/>
      <c r="I68" s="78"/>
      <c r="J68" s="96"/>
      <c r="K68" s="78">
        <f ca="1">IF(NOT(ISERROR(MATCH(J68,_xlfn.ANCHORARRAY(E79),0))),I81&amp;"Por favor no seleccionar los criterios de impacto",J68)</f>
        <v>0</v>
      </c>
      <c r="L68" s="93"/>
      <c r="M68" s="78"/>
      <c r="N68" s="75"/>
      <c r="O68" s="9">
        <v>5</v>
      </c>
      <c r="P68" s="10"/>
      <c r="Q68" s="11" t="str">
        <f t="shared" si="72"/>
        <v/>
      </c>
      <c r="R68" s="12"/>
      <c r="S68" s="12"/>
      <c r="T68" s="13" t="str">
        <f t="shared" si="69"/>
        <v/>
      </c>
      <c r="U68" s="12"/>
      <c r="V68" s="12"/>
      <c r="W68" s="12"/>
      <c r="X68" s="14" t="str">
        <f t="shared" si="73"/>
        <v/>
      </c>
      <c r="Y68" s="15" t="str">
        <f t="shared" si="1"/>
        <v/>
      </c>
      <c r="Z68" s="16" t="str">
        <f t="shared" si="70"/>
        <v/>
      </c>
      <c r="AA68" s="15" t="str">
        <f t="shared" si="3"/>
        <v/>
      </c>
      <c r="AB68" s="16" t="str">
        <f t="shared" si="74"/>
        <v/>
      </c>
      <c r="AC68" s="17" t="str">
        <f t="shared" ref="AC68:AC69" si="75">IFERROR(IF(OR(AND(Y68="Muy Baja",AA68="Leve"),AND(Y68="Muy Baja",AA68="Menor"),AND(Y68="Baja",AA68="Leve")),"Bajo",IF(OR(AND(Y68="Muy baja",AA68="Moderado"),AND(Y68="Baja",AA68="Menor"),AND(Y68="Baja",AA68="Moderado"),AND(Y68="Media",AA68="Leve"),AND(Y68="Media",AA68="Menor"),AND(Y68="Media",AA68="Moderado"),AND(Y68="Alta",AA68="Leve"),AND(Y68="Alta",AA68="Menor")),"Moderado",IF(OR(AND(Y68="Muy Baja",AA68="Mayor"),AND(Y68="Baja",AA68="Mayor"),AND(Y68="Media",AA68="Mayor"),AND(Y68="Alta",AA68="Moderado"),AND(Y68="Alta",AA68="Mayor"),AND(Y68="Muy Alta",AA68="Leve"),AND(Y68="Muy Alta",AA68="Menor"),AND(Y68="Muy Alta",AA68="Moderado"),AND(Y68="Muy Alta",AA68="Mayor")),"Alto",IF(OR(AND(Y68="Muy Baja",AA68="Catastrófico"),AND(Y68="Baja",AA68="Catastrófico"),AND(Y68="Media",AA68="Catastrófico"),AND(Y68="Alta",AA68="Catastrófico"),AND(Y68="Muy Alta",AA68="Catastrófico")),"Extremo","")))),"")</f>
        <v/>
      </c>
      <c r="AD68" s="18"/>
      <c r="AE68" s="19"/>
      <c r="AF68" s="21"/>
      <c r="AG68" s="24"/>
      <c r="AH68" s="24"/>
      <c r="AI68" s="19"/>
      <c r="AJ68" s="21"/>
    </row>
    <row r="69" spans="1:36" ht="151.5" customHeight="1" x14ac:dyDescent="0.3">
      <c r="A69" s="82"/>
      <c r="B69" s="85"/>
      <c r="C69" s="85"/>
      <c r="D69" s="85"/>
      <c r="E69" s="88"/>
      <c r="F69" s="85"/>
      <c r="G69" s="91"/>
      <c r="H69" s="94"/>
      <c r="I69" s="79"/>
      <c r="J69" s="97"/>
      <c r="K69" s="79">
        <f ca="1">IF(NOT(ISERROR(MATCH(J69,_xlfn.ANCHORARRAY(E80),0))),I82&amp;"Por favor no seleccionar los criterios de impacto",J69)</f>
        <v>0</v>
      </c>
      <c r="L69" s="94"/>
      <c r="M69" s="79"/>
      <c r="N69" s="76"/>
      <c r="O69" s="9">
        <v>6</v>
      </c>
      <c r="P69" s="10"/>
      <c r="Q69" s="11" t="str">
        <f t="shared" si="72"/>
        <v/>
      </c>
      <c r="R69" s="12"/>
      <c r="S69" s="12"/>
      <c r="T69" s="13" t="str">
        <f t="shared" si="69"/>
        <v/>
      </c>
      <c r="U69" s="12"/>
      <c r="V69" s="12"/>
      <c r="W69" s="12"/>
      <c r="X69" s="14" t="str">
        <f t="shared" si="73"/>
        <v/>
      </c>
      <c r="Y69" s="15" t="str">
        <f t="shared" si="1"/>
        <v/>
      </c>
      <c r="Z69" s="16" t="str">
        <f t="shared" si="70"/>
        <v/>
      </c>
      <c r="AA69" s="15" t="str">
        <f t="shared" si="3"/>
        <v/>
      </c>
      <c r="AB69" s="16" t="str">
        <f t="shared" si="74"/>
        <v/>
      </c>
      <c r="AC69" s="17" t="str">
        <f t="shared" si="75"/>
        <v/>
      </c>
      <c r="AD69" s="18"/>
      <c r="AE69" s="19"/>
      <c r="AF69" s="21"/>
      <c r="AG69" s="24"/>
      <c r="AH69" s="24"/>
      <c r="AI69" s="19"/>
      <c r="AJ69" s="21"/>
    </row>
    <row r="70" spans="1:36" ht="49.5" customHeight="1" x14ac:dyDescent="0.3">
      <c r="A70" s="9"/>
      <c r="B70" s="98" t="s">
        <v>74</v>
      </c>
      <c r="C70" s="99"/>
      <c r="D70" s="99"/>
      <c r="E70" s="99"/>
      <c r="F70" s="99"/>
      <c r="G70" s="99"/>
      <c r="H70" s="99"/>
      <c r="I70" s="99"/>
      <c r="J70" s="99"/>
      <c r="K70" s="99"/>
      <c r="L70" s="99"/>
      <c r="M70" s="99"/>
      <c r="N70" s="99"/>
      <c r="O70" s="99"/>
      <c r="P70" s="99"/>
      <c r="Q70" s="99"/>
      <c r="R70" s="99"/>
      <c r="S70" s="99"/>
      <c r="T70" s="99"/>
      <c r="U70" s="99"/>
      <c r="V70" s="99"/>
      <c r="W70" s="99"/>
      <c r="X70" s="99"/>
      <c r="Y70" s="99"/>
      <c r="Z70" s="99"/>
      <c r="AA70" s="99"/>
      <c r="AB70" s="99"/>
      <c r="AC70" s="99"/>
      <c r="AD70" s="99"/>
      <c r="AE70" s="99"/>
      <c r="AF70" s="99"/>
      <c r="AG70" s="99"/>
      <c r="AH70" s="99"/>
      <c r="AI70" s="99"/>
      <c r="AJ70" s="100"/>
    </row>
    <row r="72" spans="1:36" x14ac:dyDescent="0.3">
      <c r="A72" s="2"/>
      <c r="B72" s="28" t="s">
        <v>75</v>
      </c>
      <c r="C72" s="2"/>
      <c r="D72" s="2"/>
      <c r="F72" s="2"/>
    </row>
  </sheetData>
  <sheetProtection algorithmName="SHA-512" hashValue="sVoqu7kJshpFydYKkkW8R62PwbHkQ9zgyUzrQTDSexXBIdbfmbh3HSh+Gofw37b3YGg2PRU2wgjt3LhxsWd93g==" saltValue="gArFcdkKpQaxc61f24i61A==" spinCount="100000" sheet="1" objects="1" scenarios="1"/>
  <dataConsolidate/>
  <mergeCells count="185">
    <mergeCell ref="B70:AJ70"/>
    <mergeCell ref="I64:I69"/>
    <mergeCell ref="J64:J69"/>
    <mergeCell ref="K64:K69"/>
    <mergeCell ref="L64:L69"/>
    <mergeCell ref="M64:M69"/>
    <mergeCell ref="N64:N69"/>
    <mergeCell ref="M58:M63"/>
    <mergeCell ref="N58:N63"/>
    <mergeCell ref="I58:I63"/>
    <mergeCell ref="J58:J63"/>
    <mergeCell ref="K58:K63"/>
    <mergeCell ref="L58:L63"/>
    <mergeCell ref="A64:A69"/>
    <mergeCell ref="B64:B69"/>
    <mergeCell ref="C64:C69"/>
    <mergeCell ref="D64:D69"/>
    <mergeCell ref="E64:E69"/>
    <mergeCell ref="F64:F69"/>
    <mergeCell ref="G64:G69"/>
    <mergeCell ref="H64:H69"/>
    <mergeCell ref="G58:G63"/>
    <mergeCell ref="H58:H63"/>
    <mergeCell ref="A58:A63"/>
    <mergeCell ref="B58:B63"/>
    <mergeCell ref="C58:C63"/>
    <mergeCell ref="D58:D63"/>
    <mergeCell ref="E58:E63"/>
    <mergeCell ref="F58:F63"/>
    <mergeCell ref="I52:I57"/>
    <mergeCell ref="J52:J57"/>
    <mergeCell ref="K52:K57"/>
    <mergeCell ref="L52:L57"/>
    <mergeCell ref="M52:M57"/>
    <mergeCell ref="N52:N57"/>
    <mergeCell ref="M46:M51"/>
    <mergeCell ref="N46:N51"/>
    <mergeCell ref="A52:A57"/>
    <mergeCell ref="B52:B57"/>
    <mergeCell ref="C52:C57"/>
    <mergeCell ref="D52:D57"/>
    <mergeCell ref="E52:E57"/>
    <mergeCell ref="F52:F57"/>
    <mergeCell ref="G52:G57"/>
    <mergeCell ref="H52:H57"/>
    <mergeCell ref="G46:G51"/>
    <mergeCell ref="H46:H51"/>
    <mergeCell ref="I46:I51"/>
    <mergeCell ref="J46:J51"/>
    <mergeCell ref="K46:K51"/>
    <mergeCell ref="L46:L51"/>
    <mergeCell ref="A46:A51"/>
    <mergeCell ref="B46:B51"/>
    <mergeCell ref="C46:C51"/>
    <mergeCell ref="D46:D51"/>
    <mergeCell ref="E46:E51"/>
    <mergeCell ref="F46:F51"/>
    <mergeCell ref="I40:I45"/>
    <mergeCell ref="J40:J45"/>
    <mergeCell ref="K40:K45"/>
    <mergeCell ref="L40:L45"/>
    <mergeCell ref="M40:M45"/>
    <mergeCell ref="N40:N45"/>
    <mergeCell ref="M34:M39"/>
    <mergeCell ref="N34:N39"/>
    <mergeCell ref="A40:A45"/>
    <mergeCell ref="B40:B45"/>
    <mergeCell ref="C40:C45"/>
    <mergeCell ref="D40:D45"/>
    <mergeCell ref="E40:E45"/>
    <mergeCell ref="F40:F45"/>
    <mergeCell ref="G40:G45"/>
    <mergeCell ref="H40:H45"/>
    <mergeCell ref="G34:G39"/>
    <mergeCell ref="H34:H39"/>
    <mergeCell ref="I34:I39"/>
    <mergeCell ref="J34:J39"/>
    <mergeCell ref="K34:K39"/>
    <mergeCell ref="L34:L39"/>
    <mergeCell ref="A34:A39"/>
    <mergeCell ref="B34:B39"/>
    <mergeCell ref="C34:C39"/>
    <mergeCell ref="D34:D39"/>
    <mergeCell ref="E34:E39"/>
    <mergeCell ref="F34:F39"/>
    <mergeCell ref="I28:I33"/>
    <mergeCell ref="J28:J33"/>
    <mergeCell ref="K28:K33"/>
    <mergeCell ref="L28:L33"/>
    <mergeCell ref="M28:M33"/>
    <mergeCell ref="N28:N33"/>
    <mergeCell ref="M22:M27"/>
    <mergeCell ref="N22:N27"/>
    <mergeCell ref="A28:A33"/>
    <mergeCell ref="B28:B33"/>
    <mergeCell ref="C28:C33"/>
    <mergeCell ref="D28:D33"/>
    <mergeCell ref="E28:E33"/>
    <mergeCell ref="F28:F33"/>
    <mergeCell ref="G28:G33"/>
    <mergeCell ref="H28:H33"/>
    <mergeCell ref="G22:G27"/>
    <mergeCell ref="H22:H27"/>
    <mergeCell ref="I22:I27"/>
    <mergeCell ref="J22:J27"/>
    <mergeCell ref="K22:K27"/>
    <mergeCell ref="L22:L27"/>
    <mergeCell ref="A22:A27"/>
    <mergeCell ref="B22:B27"/>
    <mergeCell ref="C22:C27"/>
    <mergeCell ref="D22:D27"/>
    <mergeCell ref="E22:E27"/>
    <mergeCell ref="F22:F27"/>
    <mergeCell ref="I16:I21"/>
    <mergeCell ref="J16:J21"/>
    <mergeCell ref="K16:K21"/>
    <mergeCell ref="L16:L21"/>
    <mergeCell ref="M16:M21"/>
    <mergeCell ref="M10:M15"/>
    <mergeCell ref="N10:N15"/>
    <mergeCell ref="A16:A21"/>
    <mergeCell ref="B16:B21"/>
    <mergeCell ref="C16:C21"/>
    <mergeCell ref="D16:D21"/>
    <mergeCell ref="E16:E21"/>
    <mergeCell ref="F16:F21"/>
    <mergeCell ref="G16:G21"/>
    <mergeCell ref="H16:H21"/>
    <mergeCell ref="G10:G15"/>
    <mergeCell ref="H10:H15"/>
    <mergeCell ref="I10:I15"/>
    <mergeCell ref="J10:J15"/>
    <mergeCell ref="K10:K15"/>
    <mergeCell ref="L10:L15"/>
    <mergeCell ref="A10:A15"/>
    <mergeCell ref="B10:B15"/>
    <mergeCell ref="C10:C15"/>
    <mergeCell ref="D10:D15"/>
    <mergeCell ref="E10:E15"/>
    <mergeCell ref="F10:F15"/>
    <mergeCell ref="AB8:AB9"/>
    <mergeCell ref="AC8:AC9"/>
    <mergeCell ref="P8:P9"/>
    <mergeCell ref="Q8:Q9"/>
    <mergeCell ref="R8:W8"/>
    <mergeCell ref="X8:X9"/>
    <mergeCell ref="Y8:Y9"/>
    <mergeCell ref="Z8:Z9"/>
    <mergeCell ref="N16:N21"/>
    <mergeCell ref="J8:J9"/>
    <mergeCell ref="K8:K9"/>
    <mergeCell ref="L8:L9"/>
    <mergeCell ref="M8:M9"/>
    <mergeCell ref="N8:N9"/>
    <mergeCell ref="O8:O9"/>
    <mergeCell ref="AE7:AJ7"/>
    <mergeCell ref="A8:A9"/>
    <mergeCell ref="B8:B9"/>
    <mergeCell ref="C8:C9"/>
    <mergeCell ref="D8:D9"/>
    <mergeCell ref="E8:E9"/>
    <mergeCell ref="F8:F9"/>
    <mergeCell ref="G8:G9"/>
    <mergeCell ref="H8:H9"/>
    <mergeCell ref="I8:I9"/>
    <mergeCell ref="AG8:AG9"/>
    <mergeCell ref="AH8:AH9"/>
    <mergeCell ref="AI8:AI9"/>
    <mergeCell ref="AJ8:AJ9"/>
    <mergeCell ref="AD8:AD9"/>
    <mergeCell ref="AE8:AE9"/>
    <mergeCell ref="AF8:AF9"/>
    <mergeCell ref="AA8:AA9"/>
    <mergeCell ref="A6:B6"/>
    <mergeCell ref="C6:N6"/>
    <mergeCell ref="A7:G7"/>
    <mergeCell ref="H7:N7"/>
    <mergeCell ref="O7:W7"/>
    <mergeCell ref="X7:AD7"/>
    <mergeCell ref="A1:AJ2"/>
    <mergeCell ref="A4:B4"/>
    <mergeCell ref="C4:N4"/>
    <mergeCell ref="O4:Q4"/>
    <mergeCell ref="A5:B5"/>
    <mergeCell ref="C5:N5"/>
  </mergeCells>
  <conditionalFormatting sqref="H10 H16">
    <cfRule type="cellIs" dxfId="3233" priority="227" operator="equal">
      <formula>"Muy Alta"</formula>
    </cfRule>
    <cfRule type="cellIs" dxfId="3232" priority="228" operator="equal">
      <formula>"Alta"</formula>
    </cfRule>
    <cfRule type="cellIs" dxfId="3231" priority="229" operator="equal">
      <formula>"Media"</formula>
    </cfRule>
    <cfRule type="cellIs" dxfId="3230" priority="230" operator="equal">
      <formula>"Baja"</formula>
    </cfRule>
    <cfRule type="cellIs" dxfId="3229" priority="231" operator="equal">
      <formula>"Muy Baja"</formula>
    </cfRule>
  </conditionalFormatting>
  <conditionalFormatting sqref="L10 L16 L22 L28 L34 L40 L46 L52 L58 L64">
    <cfRule type="cellIs" dxfId="3228" priority="222" operator="equal">
      <formula>"Catastrófico"</formula>
    </cfRule>
    <cfRule type="cellIs" dxfId="3227" priority="223" operator="equal">
      <formula>"Mayor"</formula>
    </cfRule>
    <cfRule type="cellIs" dxfId="3226" priority="224" operator="equal">
      <formula>"Moderado"</formula>
    </cfRule>
    <cfRule type="cellIs" dxfId="3225" priority="225" operator="equal">
      <formula>"Menor"</formula>
    </cfRule>
    <cfRule type="cellIs" dxfId="3224" priority="226" operator="equal">
      <formula>"Leve"</formula>
    </cfRule>
  </conditionalFormatting>
  <conditionalFormatting sqref="N10">
    <cfRule type="cellIs" dxfId="3223" priority="218" operator="equal">
      <formula>"Extremo"</formula>
    </cfRule>
    <cfRule type="cellIs" dxfId="3222" priority="219" operator="equal">
      <formula>"Alto"</formula>
    </cfRule>
    <cfRule type="cellIs" dxfId="3221" priority="220" operator="equal">
      <formula>"Moderado"</formula>
    </cfRule>
    <cfRule type="cellIs" dxfId="3220" priority="221" operator="equal">
      <formula>"Bajo"</formula>
    </cfRule>
  </conditionalFormatting>
  <conditionalFormatting sqref="Y10:Y15">
    <cfRule type="cellIs" dxfId="3219" priority="213" operator="equal">
      <formula>"Muy Alta"</formula>
    </cfRule>
    <cfRule type="cellIs" dxfId="3218" priority="214" operator="equal">
      <formula>"Alta"</formula>
    </cfRule>
    <cfRule type="cellIs" dxfId="3217" priority="215" operator="equal">
      <formula>"Media"</formula>
    </cfRule>
    <cfRule type="cellIs" dxfId="3216" priority="216" operator="equal">
      <formula>"Baja"</formula>
    </cfRule>
    <cfRule type="cellIs" dxfId="3215" priority="217" operator="equal">
      <formula>"Muy Baja"</formula>
    </cfRule>
  </conditionalFormatting>
  <conditionalFormatting sqref="AA10:AA15">
    <cfRule type="cellIs" dxfId="3214" priority="208" operator="equal">
      <formula>"Catastrófico"</formula>
    </cfRule>
    <cfRule type="cellIs" dxfId="3213" priority="209" operator="equal">
      <formula>"Mayor"</formula>
    </cfRule>
    <cfRule type="cellIs" dxfId="3212" priority="210" operator="equal">
      <formula>"Moderado"</formula>
    </cfRule>
    <cfRule type="cellIs" dxfId="3211" priority="211" operator="equal">
      <formula>"Menor"</formula>
    </cfRule>
    <cfRule type="cellIs" dxfId="3210" priority="212" operator="equal">
      <formula>"Leve"</formula>
    </cfRule>
  </conditionalFormatting>
  <conditionalFormatting sqref="AC10:AC15">
    <cfRule type="cellIs" dxfId="3209" priority="204" operator="equal">
      <formula>"Extremo"</formula>
    </cfRule>
    <cfRule type="cellIs" dxfId="3208" priority="205" operator="equal">
      <formula>"Alto"</formula>
    </cfRule>
    <cfRule type="cellIs" dxfId="3207" priority="206" operator="equal">
      <formula>"Moderado"</formula>
    </cfRule>
    <cfRule type="cellIs" dxfId="3206" priority="207" operator="equal">
      <formula>"Bajo"</formula>
    </cfRule>
  </conditionalFormatting>
  <conditionalFormatting sqref="H58">
    <cfRule type="cellIs" dxfId="3205" priority="43" operator="equal">
      <formula>"Muy Alta"</formula>
    </cfRule>
    <cfRule type="cellIs" dxfId="3204" priority="44" operator="equal">
      <formula>"Alta"</formula>
    </cfRule>
    <cfRule type="cellIs" dxfId="3203" priority="45" operator="equal">
      <formula>"Media"</formula>
    </cfRule>
    <cfRule type="cellIs" dxfId="3202" priority="46" operator="equal">
      <formula>"Baja"</formula>
    </cfRule>
    <cfRule type="cellIs" dxfId="3201" priority="47" operator="equal">
      <formula>"Muy Baja"</formula>
    </cfRule>
  </conditionalFormatting>
  <conditionalFormatting sqref="N16">
    <cfRule type="cellIs" dxfId="3200" priority="200" operator="equal">
      <formula>"Extremo"</formula>
    </cfRule>
    <cfRule type="cellIs" dxfId="3199" priority="201" operator="equal">
      <formula>"Alto"</formula>
    </cfRule>
    <cfRule type="cellIs" dxfId="3198" priority="202" operator="equal">
      <formula>"Moderado"</formula>
    </cfRule>
    <cfRule type="cellIs" dxfId="3197" priority="203" operator="equal">
      <formula>"Bajo"</formula>
    </cfRule>
  </conditionalFormatting>
  <conditionalFormatting sqref="Y16:Y21">
    <cfRule type="cellIs" dxfId="3196" priority="195" operator="equal">
      <formula>"Muy Alta"</formula>
    </cfRule>
    <cfRule type="cellIs" dxfId="3195" priority="196" operator="equal">
      <formula>"Alta"</formula>
    </cfRule>
    <cfRule type="cellIs" dxfId="3194" priority="197" operator="equal">
      <formula>"Media"</formula>
    </cfRule>
    <cfRule type="cellIs" dxfId="3193" priority="198" operator="equal">
      <formula>"Baja"</formula>
    </cfRule>
    <cfRule type="cellIs" dxfId="3192" priority="199" operator="equal">
      <formula>"Muy Baja"</formula>
    </cfRule>
  </conditionalFormatting>
  <conditionalFormatting sqref="AA16:AA21">
    <cfRule type="cellIs" dxfId="3191" priority="190" operator="equal">
      <formula>"Catastrófico"</formula>
    </cfRule>
    <cfRule type="cellIs" dxfId="3190" priority="191" operator="equal">
      <formula>"Mayor"</formula>
    </cfRule>
    <cfRule type="cellIs" dxfId="3189" priority="192" operator="equal">
      <formula>"Moderado"</formula>
    </cfRule>
    <cfRule type="cellIs" dxfId="3188" priority="193" operator="equal">
      <formula>"Menor"</formula>
    </cfRule>
    <cfRule type="cellIs" dxfId="3187" priority="194" operator="equal">
      <formula>"Leve"</formula>
    </cfRule>
  </conditionalFormatting>
  <conditionalFormatting sqref="AC16:AC21">
    <cfRule type="cellIs" dxfId="3186" priority="186" operator="equal">
      <formula>"Extremo"</formula>
    </cfRule>
    <cfRule type="cellIs" dxfId="3185" priority="187" operator="equal">
      <formula>"Alto"</formula>
    </cfRule>
    <cfRule type="cellIs" dxfId="3184" priority="188" operator="equal">
      <formula>"Moderado"</formula>
    </cfRule>
    <cfRule type="cellIs" dxfId="3183" priority="189" operator="equal">
      <formula>"Bajo"</formula>
    </cfRule>
  </conditionalFormatting>
  <conditionalFormatting sqref="H22">
    <cfRule type="cellIs" dxfId="3182" priority="181" operator="equal">
      <formula>"Muy Alta"</formula>
    </cfRule>
    <cfRule type="cellIs" dxfId="3181" priority="182" operator="equal">
      <formula>"Alta"</formula>
    </cfRule>
    <cfRule type="cellIs" dxfId="3180" priority="183" operator="equal">
      <formula>"Media"</formula>
    </cfRule>
    <cfRule type="cellIs" dxfId="3179" priority="184" operator="equal">
      <formula>"Baja"</formula>
    </cfRule>
    <cfRule type="cellIs" dxfId="3178" priority="185" operator="equal">
      <formula>"Muy Baja"</formula>
    </cfRule>
  </conditionalFormatting>
  <conditionalFormatting sqref="N22">
    <cfRule type="cellIs" dxfId="3177" priority="177" operator="equal">
      <formula>"Extremo"</formula>
    </cfRule>
    <cfRule type="cellIs" dxfId="3176" priority="178" operator="equal">
      <formula>"Alto"</formula>
    </cfRule>
    <cfRule type="cellIs" dxfId="3175" priority="179" operator="equal">
      <formula>"Moderado"</formula>
    </cfRule>
    <cfRule type="cellIs" dxfId="3174" priority="180" operator="equal">
      <formula>"Bajo"</formula>
    </cfRule>
  </conditionalFormatting>
  <conditionalFormatting sqref="Y22:Y27">
    <cfRule type="cellIs" dxfId="3173" priority="172" operator="equal">
      <formula>"Muy Alta"</formula>
    </cfRule>
    <cfRule type="cellIs" dxfId="3172" priority="173" operator="equal">
      <formula>"Alta"</formula>
    </cfRule>
    <cfRule type="cellIs" dxfId="3171" priority="174" operator="equal">
      <formula>"Media"</formula>
    </cfRule>
    <cfRule type="cellIs" dxfId="3170" priority="175" operator="equal">
      <formula>"Baja"</formula>
    </cfRule>
    <cfRule type="cellIs" dxfId="3169" priority="176" operator="equal">
      <formula>"Muy Baja"</formula>
    </cfRule>
  </conditionalFormatting>
  <conditionalFormatting sqref="AA22:AA27">
    <cfRule type="cellIs" dxfId="3168" priority="167" operator="equal">
      <formula>"Catastrófico"</formula>
    </cfRule>
    <cfRule type="cellIs" dxfId="3167" priority="168" operator="equal">
      <formula>"Mayor"</formula>
    </cfRule>
    <cfRule type="cellIs" dxfId="3166" priority="169" operator="equal">
      <formula>"Moderado"</formula>
    </cfRule>
    <cfRule type="cellIs" dxfId="3165" priority="170" operator="equal">
      <formula>"Menor"</formula>
    </cfRule>
    <cfRule type="cellIs" dxfId="3164" priority="171" operator="equal">
      <formula>"Leve"</formula>
    </cfRule>
  </conditionalFormatting>
  <conditionalFormatting sqref="AC22:AC27">
    <cfRule type="cellIs" dxfId="3163" priority="163" operator="equal">
      <formula>"Extremo"</formula>
    </cfRule>
    <cfRule type="cellIs" dxfId="3162" priority="164" operator="equal">
      <formula>"Alto"</formula>
    </cfRule>
    <cfRule type="cellIs" dxfId="3161" priority="165" operator="equal">
      <formula>"Moderado"</formula>
    </cfRule>
    <cfRule type="cellIs" dxfId="3160" priority="166" operator="equal">
      <formula>"Bajo"</formula>
    </cfRule>
  </conditionalFormatting>
  <conditionalFormatting sqref="H28">
    <cfRule type="cellIs" dxfId="3159" priority="158" operator="equal">
      <formula>"Muy Alta"</formula>
    </cfRule>
    <cfRule type="cellIs" dxfId="3158" priority="159" operator="equal">
      <formula>"Alta"</formula>
    </cfRule>
    <cfRule type="cellIs" dxfId="3157" priority="160" operator="equal">
      <formula>"Media"</formula>
    </cfRule>
    <cfRule type="cellIs" dxfId="3156" priority="161" operator="equal">
      <formula>"Baja"</formula>
    </cfRule>
    <cfRule type="cellIs" dxfId="3155" priority="162" operator="equal">
      <formula>"Muy Baja"</formula>
    </cfRule>
  </conditionalFormatting>
  <conditionalFormatting sqref="N28">
    <cfRule type="cellIs" dxfId="3154" priority="154" operator="equal">
      <formula>"Extremo"</formula>
    </cfRule>
    <cfRule type="cellIs" dxfId="3153" priority="155" operator="equal">
      <formula>"Alto"</formula>
    </cfRule>
    <cfRule type="cellIs" dxfId="3152" priority="156" operator="equal">
      <formula>"Moderado"</formula>
    </cfRule>
    <cfRule type="cellIs" dxfId="3151" priority="157" operator="equal">
      <formula>"Bajo"</formula>
    </cfRule>
  </conditionalFormatting>
  <conditionalFormatting sqref="Y28:Y33">
    <cfRule type="cellIs" dxfId="3150" priority="149" operator="equal">
      <formula>"Muy Alta"</formula>
    </cfRule>
    <cfRule type="cellIs" dxfId="3149" priority="150" operator="equal">
      <formula>"Alta"</formula>
    </cfRule>
    <cfRule type="cellIs" dxfId="3148" priority="151" operator="equal">
      <formula>"Media"</formula>
    </cfRule>
    <cfRule type="cellIs" dxfId="3147" priority="152" operator="equal">
      <formula>"Baja"</formula>
    </cfRule>
    <cfRule type="cellIs" dxfId="3146" priority="153" operator="equal">
      <formula>"Muy Baja"</formula>
    </cfRule>
  </conditionalFormatting>
  <conditionalFormatting sqref="AA28:AA33">
    <cfRule type="cellIs" dxfId="3145" priority="144" operator="equal">
      <formula>"Catastrófico"</formula>
    </cfRule>
    <cfRule type="cellIs" dxfId="3144" priority="145" operator="equal">
      <formula>"Mayor"</formula>
    </cfRule>
    <cfRule type="cellIs" dxfId="3143" priority="146" operator="equal">
      <formula>"Moderado"</formula>
    </cfRule>
    <cfRule type="cellIs" dxfId="3142" priority="147" operator="equal">
      <formula>"Menor"</formula>
    </cfRule>
    <cfRule type="cellIs" dxfId="3141" priority="148" operator="equal">
      <formula>"Leve"</formula>
    </cfRule>
  </conditionalFormatting>
  <conditionalFormatting sqref="AC28:AC33">
    <cfRule type="cellIs" dxfId="3140" priority="140" operator="equal">
      <formula>"Extremo"</formula>
    </cfRule>
    <cfRule type="cellIs" dxfId="3139" priority="141" operator="equal">
      <formula>"Alto"</formula>
    </cfRule>
    <cfRule type="cellIs" dxfId="3138" priority="142" operator="equal">
      <formula>"Moderado"</formula>
    </cfRule>
    <cfRule type="cellIs" dxfId="3137" priority="143" operator="equal">
      <formula>"Bajo"</formula>
    </cfRule>
  </conditionalFormatting>
  <conditionalFormatting sqref="H34">
    <cfRule type="cellIs" dxfId="3136" priority="135" operator="equal">
      <formula>"Muy Alta"</formula>
    </cfRule>
    <cfRule type="cellIs" dxfId="3135" priority="136" operator="equal">
      <formula>"Alta"</formula>
    </cfRule>
    <cfRule type="cellIs" dxfId="3134" priority="137" operator="equal">
      <formula>"Media"</formula>
    </cfRule>
    <cfRule type="cellIs" dxfId="3133" priority="138" operator="equal">
      <formula>"Baja"</formula>
    </cfRule>
    <cfRule type="cellIs" dxfId="3132" priority="139" operator="equal">
      <formula>"Muy Baja"</formula>
    </cfRule>
  </conditionalFormatting>
  <conditionalFormatting sqref="N34">
    <cfRule type="cellIs" dxfId="3131" priority="131" operator="equal">
      <formula>"Extremo"</formula>
    </cfRule>
    <cfRule type="cellIs" dxfId="3130" priority="132" operator="equal">
      <formula>"Alto"</formula>
    </cfRule>
    <cfRule type="cellIs" dxfId="3129" priority="133" operator="equal">
      <formula>"Moderado"</formula>
    </cfRule>
    <cfRule type="cellIs" dxfId="3128" priority="134" operator="equal">
      <formula>"Bajo"</formula>
    </cfRule>
  </conditionalFormatting>
  <conditionalFormatting sqref="Y34:Y39">
    <cfRule type="cellIs" dxfId="3127" priority="126" operator="equal">
      <formula>"Muy Alta"</formula>
    </cfRule>
    <cfRule type="cellIs" dxfId="3126" priority="127" operator="equal">
      <formula>"Alta"</formula>
    </cfRule>
    <cfRule type="cellIs" dxfId="3125" priority="128" operator="equal">
      <formula>"Media"</formula>
    </cfRule>
    <cfRule type="cellIs" dxfId="3124" priority="129" operator="equal">
      <formula>"Baja"</formula>
    </cfRule>
    <cfRule type="cellIs" dxfId="3123" priority="130" operator="equal">
      <formula>"Muy Baja"</formula>
    </cfRule>
  </conditionalFormatting>
  <conditionalFormatting sqref="AA34:AA39">
    <cfRule type="cellIs" dxfId="3122" priority="121" operator="equal">
      <formula>"Catastrófico"</formula>
    </cfRule>
    <cfRule type="cellIs" dxfId="3121" priority="122" operator="equal">
      <formula>"Mayor"</formula>
    </cfRule>
    <cfRule type="cellIs" dxfId="3120" priority="123" operator="equal">
      <formula>"Moderado"</formula>
    </cfRule>
    <cfRule type="cellIs" dxfId="3119" priority="124" operator="equal">
      <formula>"Menor"</formula>
    </cfRule>
    <cfRule type="cellIs" dxfId="3118" priority="125" operator="equal">
      <formula>"Leve"</formula>
    </cfRule>
  </conditionalFormatting>
  <conditionalFormatting sqref="AC34:AC39">
    <cfRule type="cellIs" dxfId="3117" priority="117" operator="equal">
      <formula>"Extremo"</formula>
    </cfRule>
    <cfRule type="cellIs" dxfId="3116" priority="118" operator="equal">
      <formula>"Alto"</formula>
    </cfRule>
    <cfRule type="cellIs" dxfId="3115" priority="119" operator="equal">
      <formula>"Moderado"</formula>
    </cfRule>
    <cfRule type="cellIs" dxfId="3114" priority="120" operator="equal">
      <formula>"Bajo"</formula>
    </cfRule>
  </conditionalFormatting>
  <conditionalFormatting sqref="H40">
    <cfRule type="cellIs" dxfId="3113" priority="112" operator="equal">
      <formula>"Muy Alta"</formula>
    </cfRule>
    <cfRule type="cellIs" dxfId="3112" priority="113" operator="equal">
      <formula>"Alta"</formula>
    </cfRule>
    <cfRule type="cellIs" dxfId="3111" priority="114" operator="equal">
      <formula>"Media"</formula>
    </cfRule>
    <cfRule type="cellIs" dxfId="3110" priority="115" operator="equal">
      <formula>"Baja"</formula>
    </cfRule>
    <cfRule type="cellIs" dxfId="3109" priority="116" operator="equal">
      <formula>"Muy Baja"</formula>
    </cfRule>
  </conditionalFormatting>
  <conditionalFormatting sqref="N40">
    <cfRule type="cellIs" dxfId="3108" priority="108" operator="equal">
      <formula>"Extremo"</formula>
    </cfRule>
    <cfRule type="cellIs" dxfId="3107" priority="109" operator="equal">
      <formula>"Alto"</formula>
    </cfRule>
    <cfRule type="cellIs" dxfId="3106" priority="110" operator="equal">
      <formula>"Moderado"</formula>
    </cfRule>
    <cfRule type="cellIs" dxfId="3105" priority="111" operator="equal">
      <formula>"Bajo"</formula>
    </cfRule>
  </conditionalFormatting>
  <conditionalFormatting sqref="Y40:Y45">
    <cfRule type="cellIs" dxfId="3104" priority="103" operator="equal">
      <formula>"Muy Alta"</formula>
    </cfRule>
    <cfRule type="cellIs" dxfId="3103" priority="104" operator="equal">
      <formula>"Alta"</formula>
    </cfRule>
    <cfRule type="cellIs" dxfId="3102" priority="105" operator="equal">
      <formula>"Media"</formula>
    </cfRule>
    <cfRule type="cellIs" dxfId="3101" priority="106" operator="equal">
      <formula>"Baja"</formula>
    </cfRule>
    <cfRule type="cellIs" dxfId="3100" priority="107" operator="equal">
      <formula>"Muy Baja"</formula>
    </cfRule>
  </conditionalFormatting>
  <conditionalFormatting sqref="AA40:AA45">
    <cfRule type="cellIs" dxfId="3099" priority="98" operator="equal">
      <formula>"Catastrófico"</formula>
    </cfRule>
    <cfRule type="cellIs" dxfId="3098" priority="99" operator="equal">
      <formula>"Mayor"</formula>
    </cfRule>
    <cfRule type="cellIs" dxfId="3097" priority="100" operator="equal">
      <formula>"Moderado"</formula>
    </cfRule>
    <cfRule type="cellIs" dxfId="3096" priority="101" operator="equal">
      <formula>"Menor"</formula>
    </cfRule>
    <cfRule type="cellIs" dxfId="3095" priority="102" operator="equal">
      <formula>"Leve"</formula>
    </cfRule>
  </conditionalFormatting>
  <conditionalFormatting sqref="AC40:AC45">
    <cfRule type="cellIs" dxfId="3094" priority="94" operator="equal">
      <formula>"Extremo"</formula>
    </cfRule>
    <cfRule type="cellIs" dxfId="3093" priority="95" operator="equal">
      <formula>"Alto"</formula>
    </cfRule>
    <cfRule type="cellIs" dxfId="3092" priority="96" operator="equal">
      <formula>"Moderado"</formula>
    </cfRule>
    <cfRule type="cellIs" dxfId="3091" priority="97" operator="equal">
      <formula>"Bajo"</formula>
    </cfRule>
  </conditionalFormatting>
  <conditionalFormatting sqref="H46">
    <cfRule type="cellIs" dxfId="3090" priority="89" operator="equal">
      <formula>"Muy Alta"</formula>
    </cfRule>
    <cfRule type="cellIs" dxfId="3089" priority="90" operator="equal">
      <formula>"Alta"</formula>
    </cfRule>
    <cfRule type="cellIs" dxfId="3088" priority="91" operator="equal">
      <formula>"Media"</formula>
    </cfRule>
    <cfRule type="cellIs" dxfId="3087" priority="92" operator="equal">
      <formula>"Baja"</formula>
    </cfRule>
    <cfRule type="cellIs" dxfId="3086" priority="93" operator="equal">
      <formula>"Muy Baja"</formula>
    </cfRule>
  </conditionalFormatting>
  <conditionalFormatting sqref="N46">
    <cfRule type="cellIs" dxfId="3085" priority="85" operator="equal">
      <formula>"Extremo"</formula>
    </cfRule>
    <cfRule type="cellIs" dxfId="3084" priority="86" operator="equal">
      <formula>"Alto"</formula>
    </cfRule>
    <cfRule type="cellIs" dxfId="3083" priority="87" operator="equal">
      <formula>"Moderado"</formula>
    </cfRule>
    <cfRule type="cellIs" dxfId="3082" priority="88" operator="equal">
      <formula>"Bajo"</formula>
    </cfRule>
  </conditionalFormatting>
  <conditionalFormatting sqref="Y46:Y51">
    <cfRule type="cellIs" dxfId="3081" priority="80" operator="equal">
      <formula>"Muy Alta"</formula>
    </cfRule>
    <cfRule type="cellIs" dxfId="3080" priority="81" operator="equal">
      <formula>"Alta"</formula>
    </cfRule>
    <cfRule type="cellIs" dxfId="3079" priority="82" operator="equal">
      <formula>"Media"</formula>
    </cfRule>
    <cfRule type="cellIs" dxfId="3078" priority="83" operator="equal">
      <formula>"Baja"</formula>
    </cfRule>
    <cfRule type="cellIs" dxfId="3077" priority="84" operator="equal">
      <formula>"Muy Baja"</formula>
    </cfRule>
  </conditionalFormatting>
  <conditionalFormatting sqref="AA46:AA51">
    <cfRule type="cellIs" dxfId="3076" priority="75" operator="equal">
      <formula>"Catastrófico"</formula>
    </cfRule>
    <cfRule type="cellIs" dxfId="3075" priority="76" operator="equal">
      <formula>"Mayor"</formula>
    </cfRule>
    <cfRule type="cellIs" dxfId="3074" priority="77" operator="equal">
      <formula>"Moderado"</formula>
    </cfRule>
    <cfRule type="cellIs" dxfId="3073" priority="78" operator="equal">
      <formula>"Menor"</formula>
    </cfRule>
    <cfRule type="cellIs" dxfId="3072" priority="79" operator="equal">
      <formula>"Leve"</formula>
    </cfRule>
  </conditionalFormatting>
  <conditionalFormatting sqref="AC46:AC51">
    <cfRule type="cellIs" dxfId="3071" priority="71" operator="equal">
      <formula>"Extremo"</formula>
    </cfRule>
    <cfRule type="cellIs" dxfId="3070" priority="72" operator="equal">
      <formula>"Alto"</formula>
    </cfRule>
    <cfRule type="cellIs" dxfId="3069" priority="73" operator="equal">
      <formula>"Moderado"</formula>
    </cfRule>
    <cfRule type="cellIs" dxfId="3068" priority="74" operator="equal">
      <formula>"Bajo"</formula>
    </cfRule>
  </conditionalFormatting>
  <conditionalFormatting sqref="H52">
    <cfRule type="cellIs" dxfId="3067" priority="66" operator="equal">
      <formula>"Muy Alta"</formula>
    </cfRule>
    <cfRule type="cellIs" dxfId="3066" priority="67" operator="equal">
      <formula>"Alta"</formula>
    </cfRule>
    <cfRule type="cellIs" dxfId="3065" priority="68" operator="equal">
      <formula>"Media"</formula>
    </cfRule>
    <cfRule type="cellIs" dxfId="3064" priority="69" operator="equal">
      <formula>"Baja"</formula>
    </cfRule>
    <cfRule type="cellIs" dxfId="3063" priority="70" operator="equal">
      <formula>"Muy Baja"</formula>
    </cfRule>
  </conditionalFormatting>
  <conditionalFormatting sqref="N52">
    <cfRule type="cellIs" dxfId="3062" priority="62" operator="equal">
      <formula>"Extremo"</formula>
    </cfRule>
    <cfRule type="cellIs" dxfId="3061" priority="63" operator="equal">
      <formula>"Alto"</formula>
    </cfRule>
    <cfRule type="cellIs" dxfId="3060" priority="64" operator="equal">
      <formula>"Moderado"</formula>
    </cfRule>
    <cfRule type="cellIs" dxfId="3059" priority="65" operator="equal">
      <formula>"Bajo"</formula>
    </cfRule>
  </conditionalFormatting>
  <conditionalFormatting sqref="Y52:Y57">
    <cfRule type="cellIs" dxfId="3058" priority="57" operator="equal">
      <formula>"Muy Alta"</formula>
    </cfRule>
    <cfRule type="cellIs" dxfId="3057" priority="58" operator="equal">
      <formula>"Alta"</formula>
    </cfRule>
    <cfRule type="cellIs" dxfId="3056" priority="59" operator="equal">
      <formula>"Media"</formula>
    </cfRule>
    <cfRule type="cellIs" dxfId="3055" priority="60" operator="equal">
      <formula>"Baja"</formula>
    </cfRule>
    <cfRule type="cellIs" dxfId="3054" priority="61" operator="equal">
      <formula>"Muy Baja"</formula>
    </cfRule>
  </conditionalFormatting>
  <conditionalFormatting sqref="AA52:AA57">
    <cfRule type="cellIs" dxfId="3053" priority="52" operator="equal">
      <formula>"Catastrófico"</formula>
    </cfRule>
    <cfRule type="cellIs" dxfId="3052" priority="53" operator="equal">
      <formula>"Mayor"</formula>
    </cfRule>
    <cfRule type="cellIs" dxfId="3051" priority="54" operator="equal">
      <formula>"Moderado"</formula>
    </cfRule>
    <cfRule type="cellIs" dxfId="3050" priority="55" operator="equal">
      <formula>"Menor"</formula>
    </cfRule>
    <cfRule type="cellIs" dxfId="3049" priority="56" operator="equal">
      <formula>"Leve"</formula>
    </cfRule>
  </conditionalFormatting>
  <conditionalFormatting sqref="AC52:AC57">
    <cfRule type="cellIs" dxfId="3048" priority="48" operator="equal">
      <formula>"Extremo"</formula>
    </cfRule>
    <cfRule type="cellIs" dxfId="3047" priority="49" operator="equal">
      <formula>"Alto"</formula>
    </cfRule>
    <cfRule type="cellIs" dxfId="3046" priority="50" operator="equal">
      <formula>"Moderado"</formula>
    </cfRule>
    <cfRule type="cellIs" dxfId="3045" priority="51" operator="equal">
      <formula>"Bajo"</formula>
    </cfRule>
  </conditionalFormatting>
  <conditionalFormatting sqref="N58">
    <cfRule type="cellIs" dxfId="3044" priority="39" operator="equal">
      <formula>"Extremo"</formula>
    </cfRule>
    <cfRule type="cellIs" dxfId="3043" priority="40" operator="equal">
      <formula>"Alto"</formula>
    </cfRule>
    <cfRule type="cellIs" dxfId="3042" priority="41" operator="equal">
      <formula>"Moderado"</formula>
    </cfRule>
    <cfRule type="cellIs" dxfId="3041" priority="42" operator="equal">
      <formula>"Bajo"</formula>
    </cfRule>
  </conditionalFormatting>
  <conditionalFormatting sqref="Y58:Y63">
    <cfRule type="cellIs" dxfId="3040" priority="34" operator="equal">
      <formula>"Muy Alta"</formula>
    </cfRule>
    <cfRule type="cellIs" dxfId="3039" priority="35" operator="equal">
      <formula>"Alta"</formula>
    </cfRule>
    <cfRule type="cellIs" dxfId="3038" priority="36" operator="equal">
      <formula>"Media"</formula>
    </cfRule>
    <cfRule type="cellIs" dxfId="3037" priority="37" operator="equal">
      <formula>"Baja"</formula>
    </cfRule>
    <cfRule type="cellIs" dxfId="3036" priority="38" operator="equal">
      <formula>"Muy Baja"</formula>
    </cfRule>
  </conditionalFormatting>
  <conditionalFormatting sqref="AA58:AA63">
    <cfRule type="cellIs" dxfId="3035" priority="29" operator="equal">
      <formula>"Catastrófico"</formula>
    </cfRule>
    <cfRule type="cellIs" dxfId="3034" priority="30" operator="equal">
      <formula>"Mayor"</formula>
    </cfRule>
    <cfRule type="cellIs" dxfId="3033" priority="31" operator="equal">
      <formula>"Moderado"</formula>
    </cfRule>
    <cfRule type="cellIs" dxfId="3032" priority="32" operator="equal">
      <formula>"Menor"</formula>
    </cfRule>
    <cfRule type="cellIs" dxfId="3031" priority="33" operator="equal">
      <formula>"Leve"</formula>
    </cfRule>
  </conditionalFormatting>
  <conditionalFormatting sqref="AC58:AC63">
    <cfRule type="cellIs" dxfId="3030" priority="25" operator="equal">
      <formula>"Extremo"</formula>
    </cfRule>
    <cfRule type="cellIs" dxfId="3029" priority="26" operator="equal">
      <formula>"Alto"</formula>
    </cfRule>
    <cfRule type="cellIs" dxfId="3028" priority="27" operator="equal">
      <formula>"Moderado"</formula>
    </cfRule>
    <cfRule type="cellIs" dxfId="3027" priority="28" operator="equal">
      <formula>"Bajo"</formula>
    </cfRule>
  </conditionalFormatting>
  <conditionalFormatting sqref="H64">
    <cfRule type="cellIs" dxfId="3026" priority="20" operator="equal">
      <formula>"Muy Alta"</formula>
    </cfRule>
    <cfRule type="cellIs" dxfId="3025" priority="21" operator="equal">
      <formula>"Alta"</formula>
    </cfRule>
    <cfRule type="cellIs" dxfId="3024" priority="22" operator="equal">
      <formula>"Media"</formula>
    </cfRule>
    <cfRule type="cellIs" dxfId="3023" priority="23" operator="equal">
      <formula>"Baja"</formula>
    </cfRule>
    <cfRule type="cellIs" dxfId="3022" priority="24" operator="equal">
      <formula>"Muy Baja"</formula>
    </cfRule>
  </conditionalFormatting>
  <conditionalFormatting sqref="N64">
    <cfRule type="cellIs" dxfId="3021" priority="16" operator="equal">
      <formula>"Extremo"</formula>
    </cfRule>
    <cfRule type="cellIs" dxfId="3020" priority="17" operator="equal">
      <formula>"Alto"</formula>
    </cfRule>
    <cfRule type="cellIs" dxfId="3019" priority="18" operator="equal">
      <formula>"Moderado"</formula>
    </cfRule>
    <cfRule type="cellIs" dxfId="3018" priority="19" operator="equal">
      <formula>"Bajo"</formula>
    </cfRule>
  </conditionalFormatting>
  <conditionalFormatting sqref="Y64:Y69">
    <cfRule type="cellIs" dxfId="3017" priority="11" operator="equal">
      <formula>"Muy Alta"</formula>
    </cfRule>
    <cfRule type="cellIs" dxfId="3016" priority="12" operator="equal">
      <formula>"Alta"</formula>
    </cfRule>
    <cfRule type="cellIs" dxfId="3015" priority="13" operator="equal">
      <formula>"Media"</formula>
    </cfRule>
    <cfRule type="cellIs" dxfId="3014" priority="14" operator="equal">
      <formula>"Baja"</formula>
    </cfRule>
    <cfRule type="cellIs" dxfId="3013" priority="15" operator="equal">
      <formula>"Muy Baja"</formula>
    </cfRule>
  </conditionalFormatting>
  <conditionalFormatting sqref="AA64:AA69">
    <cfRule type="cellIs" dxfId="3012" priority="6" operator="equal">
      <formula>"Catastrófico"</formula>
    </cfRule>
    <cfRule type="cellIs" dxfId="3011" priority="7" operator="equal">
      <formula>"Mayor"</formula>
    </cfRule>
    <cfRule type="cellIs" dxfId="3010" priority="8" operator="equal">
      <formula>"Moderado"</formula>
    </cfRule>
    <cfRule type="cellIs" dxfId="3009" priority="9" operator="equal">
      <formula>"Menor"</formula>
    </cfRule>
    <cfRule type="cellIs" dxfId="3008" priority="10" operator="equal">
      <formula>"Leve"</formula>
    </cfRule>
  </conditionalFormatting>
  <conditionalFormatting sqref="AC64:AC69">
    <cfRule type="cellIs" dxfId="3007" priority="2" operator="equal">
      <formula>"Extremo"</formula>
    </cfRule>
    <cfRule type="cellIs" dxfId="3006" priority="3" operator="equal">
      <formula>"Alto"</formula>
    </cfRule>
    <cfRule type="cellIs" dxfId="3005" priority="4" operator="equal">
      <formula>"Moderado"</formula>
    </cfRule>
    <cfRule type="cellIs" dxfId="3004" priority="5" operator="equal">
      <formula>"Bajo"</formula>
    </cfRule>
  </conditionalFormatting>
  <conditionalFormatting sqref="K10:K69">
    <cfRule type="containsText" dxfId="3003" priority="1" operator="containsText" text="❌">
      <formula>NOT(ISERROR(SEARCH("❌",K10)))</formula>
    </cfRule>
  </conditionalFormatting>
  <pageMargins left="0.70866141732283472" right="0.70866141732283472" top="0.9055118110236221" bottom="0.94488188976377963" header="0.31496062992125984" footer="0.31496062992125984"/>
  <pageSetup paperSize="5" scale="19" fitToHeight="0" orientation="landscape" r:id="rId1"/>
  <headerFooter>
    <oddHeader>&amp;L&amp;G&amp;C&amp;"Montserrat,Negrita"&amp;14&amp;K0070C0
MATRIZ RIESGOS DE GESTIÓN 2023&amp;R&amp;G</oddHeader>
    <oddFooter>&amp;L&amp;"Montserrat,Normal"
Dirección: Calle 24A No. 59-42 Torre 4 Piso 3 
Centro Empresarial Sarmiento Angulo
Conmutador: (+601) 307 8038
Línea gratuita: 01 8000 119703&amp;C&amp;P de &amp;N
FOR-SIG-121-024
02/08/2023 Versión: 03
&amp;G&amp;R&amp;G</oddFooter>
  </headerFooter>
  <rowBreaks count="1" manualBreakCount="1">
    <brk id="15" max="35" man="1"/>
  </rowBreaks>
  <legacyDrawingHF r:id="rId2"/>
  <extLst>
    <ext xmlns:x14="http://schemas.microsoft.com/office/spreadsheetml/2009/9/main" uri="{CCE6A557-97BC-4b89-ADB6-D9C93CAAB3DF}">
      <x14:dataValidations xmlns:xm="http://schemas.microsoft.com/office/excel/2006/main" count="8">
        <x14:dataValidation type="custom" allowBlank="1" showInputMessage="1" showErrorMessage="1" error="Recuerde que las acciones se generan bajo la medida de mitigar el riesgo">
          <x14:formula1>
            <xm:f>IF(OR(AD10='https://supervigilanciagovco-my.sharepoint.com/personal/krivera_supervigilancia_gov_co/Documents/Documentos - copia/2023/PLAN DE RIESGOS/RIESGOS DE GESTION 2023/[MATRIZ RIESGOS DE GESTION SERVICIO.xlsx]Opciones Tratamiento'!#REF!,AD10='https://supervigilanciagovco-my.sharepoint.com/personal/krivera_supervigilancia_gov_co/Documents/Documentos - copia/2023/PLAN DE RIESGOS/RIESGOS DE GESTION 2023/[MATRIZ RIESGOS DE GESTION SERVICIO.xlsx]Opciones Tratamiento'!#REF!,AD10='https://supervigilanciagovco-my.sharepoint.com/personal/krivera_supervigilancia_gov_co/Documents/Documentos - copia/2023/PLAN DE RIESGOS/RIESGOS DE GESTION 2023/[MATRIZ RIESGOS DE GESTION SERVICIO.xlsx]Opciones Tratamiento'!#REF!),ISBLANK(AD10),ISTEXT(AD10))</xm:f>
          </x14:formula1>
          <xm:sqref>AH10:AH23 AH26:AH69</xm:sqref>
        </x14:dataValidation>
        <x14:dataValidation type="custom" allowBlank="1" showInputMessage="1" showErrorMessage="1" error="Recuerde que las acciones se generan bajo la medida de mitigar el riesgo">
          <x14:formula1>
            <xm:f>IF(OR(AD10='https://supervigilanciagovco-my.sharepoint.com/personal/krivera_supervigilancia_gov_co/Documents/Documentos - copia/2023/PLAN DE RIESGOS/RIESGOS DE GESTION 2023/[MATRIZ RIESGOS DE GESTION SERVICIO.xlsx]Opciones Tratamiento'!#REF!,AD10='https://supervigilanciagovco-my.sharepoint.com/personal/krivera_supervigilancia_gov_co/Documents/Documentos - copia/2023/PLAN DE RIESGOS/RIESGOS DE GESTION 2023/[MATRIZ RIESGOS DE GESTION SERVICIO.xlsx]Opciones Tratamiento'!#REF!,AD10='https://supervigilanciagovco-my.sharepoint.com/personal/krivera_supervigilancia_gov_co/Documents/Documentos - copia/2023/PLAN DE RIESGOS/RIESGOS DE GESTION 2023/[MATRIZ RIESGOS DE GESTION SERVICIO.xlsx]Opciones Tratamiento'!#REF!),ISBLANK(AD10),ISTEXT(AD10))</xm:f>
          </x14:formula1>
          <xm:sqref>AI10:AI69</xm:sqref>
        </x14:dataValidation>
        <x14:dataValidation type="custom" allowBlank="1" showInputMessage="1" showErrorMessage="1" error="Recuerde que las acciones se generan bajo la medida de mitigar el riesgo">
          <x14:formula1>
            <xm:f>IF(OR(AD10='https://supervigilanciagovco-my.sharepoint.com/personal/krivera_supervigilancia_gov_co/Documents/Documentos - copia/2023/PLAN DE RIESGOS/RIESGOS DE GESTION 2023/[MATRIZ RIESGOS DE GESTION SERVICIO.xlsx]Opciones Tratamiento'!#REF!,AD10='https://supervigilanciagovco-my.sharepoint.com/personal/krivera_supervigilancia_gov_co/Documents/Documentos - copia/2023/PLAN DE RIESGOS/RIESGOS DE GESTION 2023/[MATRIZ RIESGOS DE GESTION SERVICIO.xlsx]Opciones Tratamiento'!#REF!,AD10='https://supervigilanciagovco-my.sharepoint.com/personal/krivera_supervigilancia_gov_co/Documents/Documentos - copia/2023/PLAN DE RIESGOS/RIESGOS DE GESTION 2023/[MATRIZ RIESGOS DE GESTION SERVICIO.xlsx]Opciones Tratamiento'!#REF!),ISBLANK(AD10),ISTEXT(AD10))</xm:f>
          </x14:formula1>
          <xm:sqref>AG10:AG69</xm:sqref>
        </x14:dataValidation>
        <x14:dataValidation type="custom" allowBlank="1" showInputMessage="1" showErrorMessage="1" error="Recuerde que las acciones se generan bajo la medida de mitigar el riesgo">
          <x14:formula1>
            <xm:f>IF(OR(AD10='https://supervigilanciagovco-my.sharepoint.com/personal/krivera_supervigilancia_gov_co/Documents/Documentos - copia/2023/PLAN DE RIESGOS/RIESGOS DE GESTION 2023/[MATRIZ RIESGOS DE GESTION SERVICIO.xlsx]Opciones Tratamiento'!#REF!,AD10='https://supervigilanciagovco-my.sharepoint.com/personal/krivera_supervigilancia_gov_co/Documents/Documentos - copia/2023/PLAN DE RIESGOS/RIESGOS DE GESTION 2023/[MATRIZ RIESGOS DE GESTION SERVICIO.xlsx]Opciones Tratamiento'!#REF!,AD10='https://supervigilanciagovco-my.sharepoint.com/personal/krivera_supervigilancia_gov_co/Documents/Documentos - copia/2023/PLAN DE RIESGOS/RIESGOS DE GESTION 2023/[MATRIZ RIESGOS DE GESTION SERVICIO.xlsx]Opciones Tratamiento'!#REF!),ISBLANK(AD10),ISTEXT(AD10))</xm:f>
          </x14:formula1>
          <xm:sqref>AF10:AF69</xm:sqref>
        </x14:dataValidation>
        <x14:dataValidation type="custom" allowBlank="1" showInputMessage="1" showErrorMessage="1" error="Recuerde que las acciones se generan bajo la medida de mitigar el riesgo">
          <x14:formula1>
            <xm:f>IF(OR(AD10='https://supervigilanciagovco-my.sharepoint.com/personal/krivera_supervigilancia_gov_co/Documents/Documentos - copia/2023/PLAN DE RIESGOS/RIESGOS DE GESTION 2023/[MATRIZ RIESGOS DE GESTION SERVICIO.xlsx]Opciones Tratamiento'!#REF!,AD10='https://supervigilanciagovco-my.sharepoint.com/personal/krivera_supervigilancia_gov_co/Documents/Documentos - copia/2023/PLAN DE RIESGOS/RIESGOS DE GESTION 2023/[MATRIZ RIESGOS DE GESTION SERVICIO.xlsx]Opciones Tratamiento'!#REF!,AD10='https://supervigilanciagovco-my.sharepoint.com/personal/krivera_supervigilancia_gov_co/Documents/Documentos - copia/2023/PLAN DE RIESGOS/RIESGOS DE GESTION 2023/[MATRIZ RIESGOS DE GESTION SERVICIO.xlsx]Opciones Tratamiento'!#REF!),ISBLANK(AD10),ISTEXT(AD10))</xm:f>
          </x14:formula1>
          <xm:sqref>AE10:AE17 AE19:AE69</xm:sqref>
        </x14:dataValidation>
        <x14:dataValidation type="list" allowBlank="1" showInputMessage="1" showErrorMessage="1">
          <x14:formula1>
            <xm:f>'https://supervigilanciagovco-my.sharepoint.com/personal/krivera_supervigilancia_gov_co/Documents/Documentos - copia/2023/PLAN DE RIESGOS/RIESGOS DE GESTION 2023/[MATRIZ RIESGOS DE GESTION SERVICIO.xlsx]Tabla Impacto'!#REF!</xm:f>
          </x14:formula1>
          <xm:sqref>J10:J69</xm:sqref>
        </x14:dataValidation>
        <x14:dataValidation type="list" allowBlank="1" showInputMessage="1" showErrorMessage="1">
          <x14:formula1>
            <xm:f>'https://supervigilanciagovco-my.sharepoint.com/personal/krivera_supervigilancia_gov_co/Documents/Documentos - copia/2023/PLAN DE RIESGOS/RIESGOS DE GESTION 2023/[MATRIZ RIESGOS DE GESTION SERVICIO.xlsx]Opciones Tratamiento'!#REF!</xm:f>
          </x14:formula1>
          <xm:sqref>AD10:AD69 AJ10:AJ11 AJ13:AJ14 AJ16:AJ17 AJ19:AJ20 AJ22:AJ23 AJ25:AJ26 AJ28:AJ29 AJ31:AJ32 AJ34:AJ35 AJ37:AJ38 AJ40:AJ41 AJ43:AJ44 AJ46:AJ47 AJ49:AJ50 AJ52:AJ53 AJ55:AJ56 AJ58:AJ59 AJ61:AJ62 AJ64:AJ65 AJ67:AJ68 F10:F69 B10:B69</xm:sqref>
        </x14:dataValidation>
        <x14:dataValidation type="list" allowBlank="1" showInputMessage="1" showErrorMessage="1">
          <x14:formula1>
            <xm:f>'https://supervigilanciagovco-my.sharepoint.com/personal/krivera_supervigilancia_gov_co/Documents/Documentos - copia/2023/PLAN DE RIESGOS/RIESGOS DE GESTION 2023/[MATRIZ RIESGOS DE GESTION SERVICIO.xlsx]Tabla Valoración controles'!#REF!</xm:f>
          </x14:formula1>
          <xm:sqref>R10:S69 U10:W69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pageSetUpPr fitToPage="1"/>
  </sheetPr>
  <dimension ref="A1:BP72"/>
  <sheetViews>
    <sheetView view="pageLayout" topLeftCell="I42" zoomScale="70" zoomScaleNormal="90" zoomScaleSheetLayoutView="90" zoomScalePageLayoutView="70" workbookViewId="0">
      <selection activeCell="AG42" sqref="AG42"/>
    </sheetView>
  </sheetViews>
  <sheetFormatPr baseColWidth="10" defaultColWidth="11.42578125" defaultRowHeight="16.5" x14ac:dyDescent="0.3"/>
  <cols>
    <col min="1" max="1" width="4" style="29" bestFit="1" customWidth="1"/>
    <col min="2" max="2" width="14.140625" style="29" customWidth="1"/>
    <col min="3" max="3" width="13.140625" style="29" customWidth="1"/>
    <col min="4" max="4" width="16.140625" style="29" customWidth="1"/>
    <col min="5" max="5" width="32.42578125" style="2" customWidth="1"/>
    <col min="6" max="6" width="19" style="30" customWidth="1"/>
    <col min="7" max="7" width="17.85546875" style="2" customWidth="1"/>
    <col min="8" max="8" width="16.5703125" style="2" customWidth="1"/>
    <col min="9" max="9" width="6.28515625" style="2" bestFit="1" customWidth="1"/>
    <col min="10" max="10" width="27.28515625" style="2" bestFit="1" customWidth="1"/>
    <col min="11" max="11" width="30.5703125" style="2" hidden="1" customWidth="1"/>
    <col min="12" max="12" width="17.5703125" style="2" customWidth="1"/>
    <col min="13" max="13" width="6.28515625" style="2" bestFit="1" customWidth="1"/>
    <col min="14" max="14" width="16" style="2" customWidth="1"/>
    <col min="15" max="15" width="5.85546875" style="2" customWidth="1"/>
    <col min="16" max="16" width="31" style="2" customWidth="1"/>
    <col min="17" max="17" width="15.140625" style="2" bestFit="1" customWidth="1"/>
    <col min="18" max="18" width="6.85546875" style="2" customWidth="1"/>
    <col min="19" max="19" width="5" style="2" customWidth="1"/>
    <col min="20" max="20" width="5.5703125" style="2" customWidth="1"/>
    <col min="21" max="21" width="7.140625" style="2" customWidth="1"/>
    <col min="22" max="22" width="6.7109375" style="2" customWidth="1"/>
    <col min="23" max="23" width="7.5703125" style="2" customWidth="1"/>
    <col min="24" max="24" width="38.28515625" style="2" hidden="1" customWidth="1"/>
    <col min="25" max="25" width="8.7109375" style="2" customWidth="1"/>
    <col min="26" max="26" width="10.42578125" style="2" customWidth="1"/>
    <col min="27" max="27" width="9.28515625" style="2" customWidth="1"/>
    <col min="28" max="28" width="9.140625" style="2" customWidth="1"/>
    <col min="29" max="29" width="8.42578125" style="2" customWidth="1"/>
    <col min="30" max="30" width="7.28515625" style="2" customWidth="1"/>
    <col min="31" max="31" width="23" style="2" customWidth="1"/>
    <col min="32" max="32" width="18.85546875" style="2" customWidth="1"/>
    <col min="33" max="33" width="16.85546875" style="2" customWidth="1"/>
    <col min="34" max="34" width="14.85546875" style="2" customWidth="1"/>
    <col min="35" max="35" width="18.5703125" style="2" customWidth="1"/>
    <col min="36" max="36" width="21" style="2" customWidth="1"/>
    <col min="37" max="16384" width="11.42578125" style="2"/>
  </cols>
  <sheetData>
    <row r="1" spans="1:68" ht="16.5" customHeight="1" x14ac:dyDescent="0.3">
      <c r="A1" s="50" t="s">
        <v>0</v>
      </c>
      <c r="B1" s="51"/>
      <c r="C1" s="51"/>
      <c r="D1" s="51"/>
      <c r="E1" s="51"/>
      <c r="F1" s="51"/>
      <c r="G1" s="51"/>
      <c r="H1" s="51"/>
      <c r="I1" s="51"/>
      <c r="J1" s="51"/>
      <c r="K1" s="51"/>
      <c r="L1" s="51"/>
      <c r="M1" s="51"/>
      <c r="N1" s="51"/>
      <c r="O1" s="51"/>
      <c r="P1" s="51"/>
      <c r="Q1" s="51"/>
      <c r="R1" s="51"/>
      <c r="S1" s="51"/>
      <c r="T1" s="51"/>
      <c r="U1" s="51"/>
      <c r="V1" s="51"/>
      <c r="W1" s="51"/>
      <c r="X1" s="51"/>
      <c r="Y1" s="51"/>
      <c r="Z1" s="51"/>
      <c r="AA1" s="51"/>
      <c r="AB1" s="51"/>
      <c r="AC1" s="51"/>
      <c r="AD1" s="51"/>
      <c r="AE1" s="51"/>
      <c r="AF1" s="51"/>
      <c r="AG1" s="51"/>
      <c r="AH1" s="51"/>
      <c r="AI1" s="51"/>
      <c r="AJ1" s="52"/>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row>
    <row r="2" spans="1:68" ht="24" customHeight="1" x14ac:dyDescent="0.3">
      <c r="A2" s="53"/>
      <c r="B2" s="54"/>
      <c r="C2" s="54"/>
      <c r="D2" s="54"/>
      <c r="E2" s="54"/>
      <c r="F2" s="54"/>
      <c r="G2" s="54"/>
      <c r="H2" s="54"/>
      <c r="I2" s="54"/>
      <c r="J2" s="54"/>
      <c r="K2" s="54"/>
      <c r="L2" s="54"/>
      <c r="M2" s="54"/>
      <c r="N2" s="54"/>
      <c r="O2" s="54"/>
      <c r="P2" s="54"/>
      <c r="Q2" s="54"/>
      <c r="R2" s="54"/>
      <c r="S2" s="54"/>
      <c r="T2" s="54"/>
      <c r="U2" s="54"/>
      <c r="V2" s="54"/>
      <c r="W2" s="54"/>
      <c r="X2" s="54"/>
      <c r="Y2" s="54"/>
      <c r="Z2" s="54"/>
      <c r="AA2" s="54"/>
      <c r="AB2" s="54"/>
      <c r="AC2" s="54"/>
      <c r="AD2" s="54"/>
      <c r="AE2" s="54"/>
      <c r="AF2" s="54"/>
      <c r="AG2" s="54"/>
      <c r="AH2" s="54"/>
      <c r="AI2" s="54"/>
      <c r="AJ2" s="55"/>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row>
    <row r="3" spans="1:68" x14ac:dyDescent="0.3">
      <c r="A3" s="3"/>
      <c r="B3" s="4"/>
      <c r="C3" s="3"/>
      <c r="D3" s="3"/>
      <c r="E3" s="1"/>
      <c r="F3" s="5"/>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row>
    <row r="4" spans="1:68" ht="26.25" customHeight="1" x14ac:dyDescent="0.3">
      <c r="A4" s="42" t="s">
        <v>1</v>
      </c>
      <c r="B4" s="43"/>
      <c r="C4" s="56" t="s">
        <v>100</v>
      </c>
      <c r="D4" s="57"/>
      <c r="E4" s="57"/>
      <c r="F4" s="57"/>
      <c r="G4" s="57"/>
      <c r="H4" s="57"/>
      <c r="I4" s="57"/>
      <c r="J4" s="57"/>
      <c r="K4" s="57"/>
      <c r="L4" s="57"/>
      <c r="M4" s="57"/>
      <c r="N4" s="58"/>
      <c r="O4" s="59"/>
      <c r="P4" s="59"/>
      <c r="Q4" s="59"/>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row>
    <row r="5" spans="1:68" ht="30" customHeight="1" x14ac:dyDescent="0.3">
      <c r="A5" s="42" t="s">
        <v>3</v>
      </c>
      <c r="B5" s="43"/>
      <c r="C5" s="56" t="s">
        <v>101</v>
      </c>
      <c r="D5" s="57"/>
      <c r="E5" s="57"/>
      <c r="F5" s="57"/>
      <c r="G5" s="57"/>
      <c r="H5" s="57"/>
      <c r="I5" s="57"/>
      <c r="J5" s="57"/>
      <c r="K5" s="57"/>
      <c r="L5" s="57"/>
      <c r="M5" s="57"/>
      <c r="N5" s="58"/>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row>
    <row r="6" spans="1:68" ht="49.5" customHeight="1" x14ac:dyDescent="0.3">
      <c r="A6" s="42" t="s">
        <v>5</v>
      </c>
      <c r="B6" s="43"/>
      <c r="C6" s="44" t="s">
        <v>102</v>
      </c>
      <c r="D6" s="45"/>
      <c r="E6" s="45"/>
      <c r="F6" s="45"/>
      <c r="G6" s="45"/>
      <c r="H6" s="45"/>
      <c r="I6" s="45"/>
      <c r="J6" s="45"/>
      <c r="K6" s="45"/>
      <c r="L6" s="45"/>
      <c r="M6" s="45"/>
      <c r="N6" s="46"/>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row>
    <row r="7" spans="1:68" x14ac:dyDescent="0.3">
      <c r="A7" s="47" t="s">
        <v>7</v>
      </c>
      <c r="B7" s="48"/>
      <c r="C7" s="48"/>
      <c r="D7" s="48"/>
      <c r="E7" s="48"/>
      <c r="F7" s="48"/>
      <c r="G7" s="49"/>
      <c r="H7" s="47" t="s">
        <v>8</v>
      </c>
      <c r="I7" s="48"/>
      <c r="J7" s="48"/>
      <c r="K7" s="48"/>
      <c r="L7" s="48"/>
      <c r="M7" s="48"/>
      <c r="N7" s="49"/>
      <c r="O7" s="47" t="s">
        <v>9</v>
      </c>
      <c r="P7" s="48"/>
      <c r="Q7" s="48"/>
      <c r="R7" s="48"/>
      <c r="S7" s="48"/>
      <c r="T7" s="48"/>
      <c r="U7" s="48"/>
      <c r="V7" s="48"/>
      <c r="W7" s="49"/>
      <c r="X7" s="47" t="s">
        <v>10</v>
      </c>
      <c r="Y7" s="48"/>
      <c r="Z7" s="48"/>
      <c r="AA7" s="48"/>
      <c r="AB7" s="48"/>
      <c r="AC7" s="48"/>
      <c r="AD7" s="49"/>
      <c r="AE7" s="47" t="s">
        <v>11</v>
      </c>
      <c r="AF7" s="48"/>
      <c r="AG7" s="48"/>
      <c r="AH7" s="48"/>
      <c r="AI7" s="48"/>
      <c r="AJ7" s="49"/>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row>
    <row r="8" spans="1:68" ht="16.5" customHeight="1" x14ac:dyDescent="0.3">
      <c r="A8" s="68" t="s">
        <v>12</v>
      </c>
      <c r="B8" s="70" t="s">
        <v>13</v>
      </c>
      <c r="C8" s="61" t="s">
        <v>14</v>
      </c>
      <c r="D8" s="61" t="s">
        <v>15</v>
      </c>
      <c r="E8" s="71" t="s">
        <v>16</v>
      </c>
      <c r="F8" s="60" t="s">
        <v>17</v>
      </c>
      <c r="G8" s="61" t="s">
        <v>18</v>
      </c>
      <c r="H8" s="72" t="s">
        <v>19</v>
      </c>
      <c r="I8" s="64" t="s">
        <v>20</v>
      </c>
      <c r="J8" s="60" t="s">
        <v>21</v>
      </c>
      <c r="K8" s="60" t="s">
        <v>22</v>
      </c>
      <c r="L8" s="62" t="s">
        <v>23</v>
      </c>
      <c r="M8" s="64" t="s">
        <v>20</v>
      </c>
      <c r="N8" s="61" t="s">
        <v>24</v>
      </c>
      <c r="O8" s="66" t="s">
        <v>25</v>
      </c>
      <c r="P8" s="65" t="s">
        <v>26</v>
      </c>
      <c r="Q8" s="60" t="s">
        <v>27</v>
      </c>
      <c r="R8" s="65" t="s">
        <v>28</v>
      </c>
      <c r="S8" s="65"/>
      <c r="T8" s="65"/>
      <c r="U8" s="65"/>
      <c r="V8" s="65"/>
      <c r="W8" s="65"/>
      <c r="X8" s="73" t="s">
        <v>29</v>
      </c>
      <c r="Y8" s="73" t="s">
        <v>30</v>
      </c>
      <c r="Z8" s="73" t="s">
        <v>20</v>
      </c>
      <c r="AA8" s="73" t="s">
        <v>31</v>
      </c>
      <c r="AB8" s="73" t="s">
        <v>20</v>
      </c>
      <c r="AC8" s="73" t="s">
        <v>32</v>
      </c>
      <c r="AD8" s="66" t="s">
        <v>33</v>
      </c>
      <c r="AE8" s="65" t="s">
        <v>11</v>
      </c>
      <c r="AF8" s="65" t="s">
        <v>34</v>
      </c>
      <c r="AG8" s="65" t="s">
        <v>35</v>
      </c>
      <c r="AH8" s="65" t="s">
        <v>36</v>
      </c>
      <c r="AI8" s="65" t="s">
        <v>37</v>
      </c>
      <c r="AJ8" s="65" t="s">
        <v>38</v>
      </c>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row>
    <row r="9" spans="1:68" s="8" customFormat="1" ht="94.5" customHeight="1" x14ac:dyDescent="0.25">
      <c r="A9" s="69"/>
      <c r="B9" s="70"/>
      <c r="C9" s="65"/>
      <c r="D9" s="65"/>
      <c r="E9" s="70"/>
      <c r="F9" s="61"/>
      <c r="G9" s="65"/>
      <c r="H9" s="61"/>
      <c r="I9" s="63"/>
      <c r="J9" s="61"/>
      <c r="K9" s="61"/>
      <c r="L9" s="63"/>
      <c r="M9" s="63"/>
      <c r="N9" s="65"/>
      <c r="O9" s="67"/>
      <c r="P9" s="65"/>
      <c r="Q9" s="61"/>
      <c r="R9" s="6" t="s">
        <v>39</v>
      </c>
      <c r="S9" s="6" t="s">
        <v>40</v>
      </c>
      <c r="T9" s="6" t="s">
        <v>41</v>
      </c>
      <c r="U9" s="6" t="s">
        <v>42</v>
      </c>
      <c r="V9" s="6" t="s">
        <v>43</v>
      </c>
      <c r="W9" s="6" t="s">
        <v>44</v>
      </c>
      <c r="X9" s="73"/>
      <c r="Y9" s="73"/>
      <c r="Z9" s="73"/>
      <c r="AA9" s="73"/>
      <c r="AB9" s="73"/>
      <c r="AC9" s="73"/>
      <c r="AD9" s="67"/>
      <c r="AE9" s="65"/>
      <c r="AF9" s="65"/>
      <c r="AG9" s="65"/>
      <c r="AH9" s="65"/>
      <c r="AI9" s="65"/>
      <c r="AJ9" s="65"/>
      <c r="AK9" s="7"/>
      <c r="AL9" s="7"/>
      <c r="AM9" s="7"/>
      <c r="AN9" s="7"/>
      <c r="AO9" s="7"/>
      <c r="AP9" s="7"/>
      <c r="AQ9" s="7"/>
      <c r="AR9" s="7"/>
      <c r="AS9" s="7"/>
      <c r="AT9" s="7"/>
      <c r="AU9" s="7"/>
      <c r="AV9" s="7"/>
      <c r="AW9" s="7"/>
      <c r="AX9" s="7"/>
      <c r="AY9" s="7"/>
      <c r="AZ9" s="7"/>
      <c r="BA9" s="7"/>
      <c r="BB9" s="7"/>
      <c r="BC9" s="7"/>
      <c r="BD9" s="7"/>
      <c r="BE9" s="7"/>
      <c r="BF9" s="7"/>
      <c r="BG9" s="7"/>
      <c r="BH9" s="7"/>
      <c r="BI9" s="7"/>
      <c r="BJ9" s="7"/>
      <c r="BK9" s="7"/>
      <c r="BL9" s="7"/>
      <c r="BM9" s="7"/>
      <c r="BN9" s="7"/>
      <c r="BO9" s="7"/>
      <c r="BP9" s="7"/>
    </row>
    <row r="10" spans="1:68" s="23" customFormat="1" ht="167.25" customHeight="1" x14ac:dyDescent="0.25">
      <c r="A10" s="80">
        <v>1</v>
      </c>
      <c r="B10" s="83" t="s">
        <v>103</v>
      </c>
      <c r="C10" s="83" t="s">
        <v>104</v>
      </c>
      <c r="D10" s="83" t="s">
        <v>105</v>
      </c>
      <c r="E10" s="86" t="s">
        <v>106</v>
      </c>
      <c r="F10" s="83" t="s">
        <v>49</v>
      </c>
      <c r="G10" s="89">
        <v>14</v>
      </c>
      <c r="H10" s="92" t="str">
        <f>IF(G10&lt;=0,"",IF(G10&lt;=2,"Muy Baja",IF(G10&lt;=24,"Baja",IF(G10&lt;=500,"Media",IF(G10&lt;=5000,"Alta","Muy Alta")))))</f>
        <v>Baja</v>
      </c>
      <c r="I10" s="77">
        <f>IF(H10="","",IF(H10="Muy Baja",0.2,IF(H10="Baja",0.4,IF(H10="Media",0.6,IF(H10="Alta",0.8,IF(H10="Muy Alta",1,))))))</f>
        <v>0.4</v>
      </c>
      <c r="J10" s="95" t="s">
        <v>107</v>
      </c>
      <c r="K10" s="77" t="str">
        <f>IF(NOT(ISERROR(MATCH(J10,'[5]Tabla Impacto'!$B$221:$B$223,0))),'[5]Tabla Impacto'!$F$223&amp;"Por favor no seleccionar los criterios de impacto(Afectación Económica o presupuestal y Pérdida Reputacional)",J10)</f>
        <v xml:space="preserve">     Entre 50 y 100 SMLMV </v>
      </c>
      <c r="L10" s="92" t="str">
        <f>IF(OR(K10='[5]Tabla Impacto'!$C$11,K10='[5]Tabla Impacto'!$D$11),"Leve",IF(OR(K10='[5]Tabla Impacto'!$C$12,K10='[5]Tabla Impacto'!$D$12),"Menor",IF(OR(K10='[5]Tabla Impacto'!$C$13,K10='[5]Tabla Impacto'!$D$13),"Moderado",IF(OR(K10='[5]Tabla Impacto'!$C$14,K10='[5]Tabla Impacto'!$D$14),"Mayor",IF(OR(K10='[5]Tabla Impacto'!$C$15,K10='[5]Tabla Impacto'!$D$15),"Catastrófico","")))))</f>
        <v>Moderado</v>
      </c>
      <c r="M10" s="77">
        <f>IF(L10="","",IF(L10="Leve",0.2,IF(L10="Menor",0.4,IF(L10="Moderado",0.6,IF(L10="Mayor",0.8,IF(L10="Catastrófico",1,))))))</f>
        <v>0.6</v>
      </c>
      <c r="N10" s="74" t="str">
        <f>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Moderado</v>
      </c>
      <c r="O10" s="9">
        <v>1</v>
      </c>
      <c r="P10" s="10" t="s">
        <v>108</v>
      </c>
      <c r="Q10" s="11" t="str">
        <f>IF(OR(R10="Preventivo",R10="Detectivo"),"Probabilidad",IF(R10="Correctivo","Impacto",""))</f>
        <v>Probabilidad</v>
      </c>
      <c r="R10" s="12" t="s">
        <v>52</v>
      </c>
      <c r="S10" s="12" t="s">
        <v>53</v>
      </c>
      <c r="T10" s="13" t="str">
        <f>IF(AND(R10="Preventivo",S10="Automático"),"50%",IF(AND(R10="Preventivo",S10="Manual"),"40%",IF(AND(R10="Detectivo",S10="Automático"),"40%",IF(AND(R10="Detectivo",S10="Manual"),"30%",IF(AND(R10="Correctivo",S10="Automático"),"35%",IF(AND(R10="Correctivo",S10="Manual"),"25%",""))))))</f>
        <v>40%</v>
      </c>
      <c r="U10" s="12" t="s">
        <v>54</v>
      </c>
      <c r="V10" s="12" t="s">
        <v>55</v>
      </c>
      <c r="W10" s="12" t="s">
        <v>56</v>
      </c>
      <c r="X10" s="14">
        <f>IFERROR(IF(Q10="Probabilidad",(I10-(+I10*T10)),IF(Q10="Impacto",I10,"")),"")</f>
        <v>0.24</v>
      </c>
      <c r="Y10" s="15" t="str">
        <f>IFERROR(IF(X10="","",IF(X10&lt;=0.2,"Muy Baja",IF(X10&lt;=0.4,"Baja",IF(X10&lt;=0.6,"Media",IF(X10&lt;=0.8,"Alta","Muy Alta"))))),"")</f>
        <v>Baja</v>
      </c>
      <c r="Z10" s="16">
        <f>+X10</f>
        <v>0.24</v>
      </c>
      <c r="AA10" s="15" t="str">
        <f>IFERROR(IF(AB10="","",IF(AB10&lt;=0.2,"Leve",IF(AB10&lt;=0.4,"Menor",IF(AB10&lt;=0.6,"Moderado",IF(AB10&lt;=0.8,"Mayor","Catastrófico"))))),"")</f>
        <v>Moderado</v>
      </c>
      <c r="AB10" s="16">
        <f>IFERROR(IF(Q10="Impacto",(M10-(+M10*T10)),IF(Q10="Probabilidad",M10,"")),"")</f>
        <v>0.6</v>
      </c>
      <c r="AC10" s="17" t="str">
        <f>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Moderado</v>
      </c>
      <c r="AD10" s="18" t="s">
        <v>69</v>
      </c>
      <c r="AE10" s="19" t="s">
        <v>109</v>
      </c>
      <c r="AF10" s="21" t="s">
        <v>110</v>
      </c>
      <c r="AG10" s="20" t="s">
        <v>63</v>
      </c>
      <c r="AH10" s="20">
        <v>45291</v>
      </c>
      <c r="AI10" s="19" t="s">
        <v>59</v>
      </c>
      <c r="AJ10" s="21" t="s">
        <v>60</v>
      </c>
      <c r="AK10" s="22"/>
      <c r="AL10" s="22"/>
      <c r="AM10" s="22"/>
      <c r="AN10" s="22"/>
      <c r="AO10" s="22"/>
      <c r="AP10" s="22"/>
      <c r="AQ10" s="22"/>
      <c r="AR10" s="22"/>
      <c r="AS10" s="22"/>
      <c r="AT10" s="22"/>
      <c r="AU10" s="22"/>
      <c r="AV10" s="22"/>
      <c r="AW10" s="22"/>
      <c r="AX10" s="22"/>
      <c r="AY10" s="22"/>
      <c r="AZ10" s="22"/>
      <c r="BA10" s="22"/>
      <c r="BB10" s="22"/>
      <c r="BC10" s="22"/>
      <c r="BD10" s="22"/>
      <c r="BE10" s="22"/>
      <c r="BF10" s="22"/>
      <c r="BG10" s="22"/>
      <c r="BH10" s="22"/>
      <c r="BI10" s="22"/>
      <c r="BJ10" s="22"/>
      <c r="BK10" s="22"/>
      <c r="BL10" s="22"/>
      <c r="BM10" s="22"/>
      <c r="BN10" s="22"/>
      <c r="BO10" s="22"/>
      <c r="BP10" s="22"/>
    </row>
    <row r="11" spans="1:68" ht="151.5" customHeight="1" x14ac:dyDescent="0.3">
      <c r="A11" s="81"/>
      <c r="B11" s="84"/>
      <c r="C11" s="84"/>
      <c r="D11" s="84"/>
      <c r="E11" s="87"/>
      <c r="F11" s="84"/>
      <c r="G11" s="90"/>
      <c r="H11" s="93"/>
      <c r="I11" s="78"/>
      <c r="J11" s="96"/>
      <c r="K11" s="78">
        <f ca="1">IF(NOT(ISERROR(MATCH(J11,_xlfn.ANCHORARRAY(E22),0))),I24&amp;"Por favor no seleccionar los criterios de impacto",J11)</f>
        <v>0</v>
      </c>
      <c r="L11" s="93"/>
      <c r="M11" s="78"/>
      <c r="N11" s="75"/>
      <c r="O11" s="9">
        <v>2</v>
      </c>
      <c r="P11" s="10" t="s">
        <v>111</v>
      </c>
      <c r="Q11" s="11" t="str">
        <f>IF(OR(R11="Preventivo",R11="Detectivo"),"Probabilidad",IF(R11="Correctivo","Impacto",""))</f>
        <v>Probabilidad</v>
      </c>
      <c r="R11" s="12" t="s">
        <v>52</v>
      </c>
      <c r="S11" s="12" t="s">
        <v>53</v>
      </c>
      <c r="T11" s="13" t="str">
        <f t="shared" ref="T11:T15" si="0">IF(AND(R11="Preventivo",S11="Automático"),"50%",IF(AND(R11="Preventivo",S11="Manual"),"40%",IF(AND(R11="Detectivo",S11="Automático"),"40%",IF(AND(R11="Detectivo",S11="Manual"),"30%",IF(AND(R11="Correctivo",S11="Automático"),"35%",IF(AND(R11="Correctivo",S11="Manual"),"25%",""))))))</f>
        <v>40%</v>
      </c>
      <c r="U11" s="12" t="s">
        <v>54</v>
      </c>
      <c r="V11" s="12" t="s">
        <v>55</v>
      </c>
      <c r="W11" s="12" t="s">
        <v>56</v>
      </c>
      <c r="X11" s="14">
        <f>IFERROR(IF(AND(Q10="Probabilidad",Q11="Probabilidad"),(Z10-(+Z10*T11)),IF(Q11="Probabilidad",(I10-(+I10*T11)),IF(Q11="Impacto",Z10,""))),"")</f>
        <v>0.14399999999999999</v>
      </c>
      <c r="Y11" s="15" t="str">
        <f t="shared" ref="Y11:Y69" si="1">IFERROR(IF(X11="","",IF(X11&lt;=0.2,"Muy Baja",IF(X11&lt;=0.4,"Baja",IF(X11&lt;=0.6,"Media",IF(X11&lt;=0.8,"Alta","Muy Alta"))))),"")</f>
        <v>Muy Baja</v>
      </c>
      <c r="Z11" s="16">
        <f t="shared" ref="Z11:Z15" si="2">+X11</f>
        <v>0.14399999999999999</v>
      </c>
      <c r="AA11" s="15" t="str">
        <f t="shared" ref="AA11:AA69" si="3">IFERROR(IF(AB11="","",IF(AB11&lt;=0.2,"Leve",IF(AB11&lt;=0.4,"Menor",IF(AB11&lt;=0.6,"Moderado",IF(AB11&lt;=0.8,"Mayor","Catastrófico"))))),"")</f>
        <v>Moderado</v>
      </c>
      <c r="AB11" s="16">
        <f>IFERROR(IF(AND(Q10="Impacto",Q11="Impacto"),(AB10-(+AB10*T11)),IF(Q11="Impacto",($M$10-(+$M$10*T11)),IF(Q11="Probabilidad",AB10,""))),"")</f>
        <v>0.6</v>
      </c>
      <c r="AC11" s="17" t="str">
        <f t="shared" ref="AC11:AC15" si="4">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Moderado</v>
      </c>
      <c r="AD11" s="18" t="s">
        <v>69</v>
      </c>
      <c r="AE11" s="19" t="s">
        <v>112</v>
      </c>
      <c r="AF11" s="21" t="s">
        <v>110</v>
      </c>
      <c r="AG11" s="19" t="s">
        <v>113</v>
      </c>
      <c r="AH11" s="20">
        <v>45291</v>
      </c>
      <c r="AI11" s="19" t="s">
        <v>59</v>
      </c>
      <c r="AJ11" s="21" t="s">
        <v>60</v>
      </c>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row>
    <row r="12" spans="1:68" ht="151.5" customHeight="1" x14ac:dyDescent="0.3">
      <c r="A12" s="81"/>
      <c r="B12" s="84"/>
      <c r="C12" s="84"/>
      <c r="D12" s="84"/>
      <c r="E12" s="87"/>
      <c r="F12" s="84"/>
      <c r="G12" s="90"/>
      <c r="H12" s="93"/>
      <c r="I12" s="78"/>
      <c r="J12" s="96"/>
      <c r="K12" s="78">
        <f ca="1">IF(NOT(ISERROR(MATCH(J12,_xlfn.ANCHORARRAY(E23),0))),I25&amp;"Por favor no seleccionar los criterios de impacto",J12)</f>
        <v>0</v>
      </c>
      <c r="L12" s="93"/>
      <c r="M12" s="78"/>
      <c r="N12" s="75"/>
      <c r="O12" s="9">
        <v>3</v>
      </c>
      <c r="P12" s="10"/>
      <c r="Q12" s="11" t="str">
        <f>IF(OR(R12="Preventivo",R12="Detectivo"),"Probabilidad",IF(R12="Correctivo","Impacto",""))</f>
        <v/>
      </c>
      <c r="R12" s="12"/>
      <c r="S12" s="12"/>
      <c r="T12" s="13" t="str">
        <f t="shared" si="0"/>
        <v/>
      </c>
      <c r="U12" s="12"/>
      <c r="V12" s="12"/>
      <c r="W12" s="12"/>
      <c r="X12" s="14" t="str">
        <f>IFERROR(IF(AND(Q11="Probabilidad",Q12="Probabilidad"),(Z11-(+Z11*T12)),IF(AND(Q11="Impacto",Q12="Probabilidad"),(Z10-(+Z10*T12)),IF(Q12="Impacto",Z11,""))),"")</f>
        <v/>
      </c>
      <c r="Y12" s="15" t="str">
        <f t="shared" si="1"/>
        <v/>
      </c>
      <c r="Z12" s="16" t="str">
        <f t="shared" si="2"/>
        <v/>
      </c>
      <c r="AA12" s="15" t="str">
        <f t="shared" si="3"/>
        <v/>
      </c>
      <c r="AB12" s="16" t="str">
        <f>IFERROR(IF(AND(Q11="Impacto",Q12="Impacto"),(AB11-(+AB11*T12)),IF(AND(Q11="Probabilidad",Q12="Impacto"),(AB10-(+AB10*T12)),IF(Q12="Probabilidad",AB11,""))),"")</f>
        <v/>
      </c>
      <c r="AC12" s="17" t="str">
        <f t="shared" si="4"/>
        <v/>
      </c>
      <c r="AD12" s="18"/>
      <c r="AE12" s="20"/>
      <c r="AF12" s="19"/>
      <c r="AG12" s="24"/>
      <c r="AH12" s="24"/>
      <c r="AI12" s="19"/>
      <c r="AJ12" s="2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row>
    <row r="13" spans="1:68" ht="151.5" customHeight="1" x14ac:dyDescent="0.3">
      <c r="A13" s="81"/>
      <c r="B13" s="84"/>
      <c r="C13" s="84"/>
      <c r="D13" s="84"/>
      <c r="E13" s="87"/>
      <c r="F13" s="84"/>
      <c r="G13" s="90"/>
      <c r="H13" s="93"/>
      <c r="I13" s="78"/>
      <c r="J13" s="96"/>
      <c r="K13" s="78">
        <f ca="1">IF(NOT(ISERROR(MATCH(J13,_xlfn.ANCHORARRAY(E24),0))),I26&amp;"Por favor no seleccionar los criterios de impacto",J13)</f>
        <v>0</v>
      </c>
      <c r="L13" s="93"/>
      <c r="M13" s="78"/>
      <c r="N13" s="75"/>
      <c r="O13" s="9">
        <v>4</v>
      </c>
      <c r="P13" s="10"/>
      <c r="Q13" s="11" t="str">
        <f t="shared" ref="Q13:Q15" si="5">IF(OR(R13="Preventivo",R13="Detectivo"),"Probabilidad",IF(R13="Correctivo","Impacto",""))</f>
        <v/>
      </c>
      <c r="R13" s="12"/>
      <c r="S13" s="12"/>
      <c r="T13" s="13" t="str">
        <f t="shared" si="0"/>
        <v/>
      </c>
      <c r="U13" s="12"/>
      <c r="V13" s="12"/>
      <c r="W13" s="12"/>
      <c r="X13" s="14" t="str">
        <f t="shared" ref="X13:X15" si="6">IFERROR(IF(AND(Q12="Probabilidad",Q13="Probabilidad"),(Z12-(+Z12*T13)),IF(AND(Q12="Impacto",Q13="Probabilidad"),(Z11-(+Z11*T13)),IF(Q13="Impacto",Z12,""))),"")</f>
        <v/>
      </c>
      <c r="Y13" s="15" t="str">
        <f t="shared" si="1"/>
        <v/>
      </c>
      <c r="Z13" s="16" t="str">
        <f t="shared" si="2"/>
        <v/>
      </c>
      <c r="AA13" s="15" t="str">
        <f t="shared" si="3"/>
        <v/>
      </c>
      <c r="AB13" s="16" t="str">
        <f t="shared" ref="AB13:AB15" si="7">IFERROR(IF(AND(Q12="Impacto",Q13="Impacto"),(AB12-(+AB12*T13)),IF(AND(Q12="Probabilidad",Q13="Impacto"),(AB11-(+AB11*T13)),IF(Q13="Probabilidad",AB12,""))),"")</f>
        <v/>
      </c>
      <c r="AC13" s="17" t="str">
        <f>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
      </c>
      <c r="AD13" s="18"/>
      <c r="AE13" s="19"/>
      <c r="AF13" s="21"/>
      <c r="AG13" s="24"/>
      <c r="AH13" s="24"/>
      <c r="AI13" s="19"/>
      <c r="AJ13" s="2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row>
    <row r="14" spans="1:68" ht="151.5" customHeight="1" x14ac:dyDescent="0.3">
      <c r="A14" s="81"/>
      <c r="B14" s="84"/>
      <c r="C14" s="84"/>
      <c r="D14" s="84"/>
      <c r="E14" s="87"/>
      <c r="F14" s="84"/>
      <c r="G14" s="90"/>
      <c r="H14" s="93"/>
      <c r="I14" s="78"/>
      <c r="J14" s="96"/>
      <c r="K14" s="78">
        <f ca="1">IF(NOT(ISERROR(MATCH(J14,_xlfn.ANCHORARRAY(E25),0))),I27&amp;"Por favor no seleccionar los criterios de impacto",J14)</f>
        <v>0</v>
      </c>
      <c r="L14" s="93"/>
      <c r="M14" s="78"/>
      <c r="N14" s="75"/>
      <c r="O14" s="9">
        <v>5</v>
      </c>
      <c r="P14" s="10"/>
      <c r="Q14" s="11" t="str">
        <f t="shared" si="5"/>
        <v/>
      </c>
      <c r="R14" s="12"/>
      <c r="S14" s="12"/>
      <c r="T14" s="13" t="str">
        <f t="shared" si="0"/>
        <v/>
      </c>
      <c r="U14" s="12"/>
      <c r="V14" s="12"/>
      <c r="W14" s="12"/>
      <c r="X14" s="14" t="str">
        <f t="shared" si="6"/>
        <v/>
      </c>
      <c r="Y14" s="15" t="str">
        <f t="shared" si="1"/>
        <v/>
      </c>
      <c r="Z14" s="16" t="str">
        <f t="shared" si="2"/>
        <v/>
      </c>
      <c r="AA14" s="15" t="str">
        <f t="shared" si="3"/>
        <v/>
      </c>
      <c r="AB14" s="16" t="str">
        <f t="shared" si="7"/>
        <v/>
      </c>
      <c r="AC14" s="17" t="str">
        <f t="shared" si="4"/>
        <v/>
      </c>
      <c r="AD14" s="18"/>
      <c r="AE14" s="19"/>
      <c r="AF14" s="21"/>
      <c r="AG14" s="24"/>
      <c r="AH14" s="24"/>
      <c r="AI14" s="19"/>
      <c r="AJ14" s="2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row>
    <row r="15" spans="1:68" ht="151.5" customHeight="1" x14ac:dyDescent="0.3">
      <c r="A15" s="82"/>
      <c r="B15" s="85"/>
      <c r="C15" s="85"/>
      <c r="D15" s="85"/>
      <c r="E15" s="88"/>
      <c r="F15" s="85"/>
      <c r="G15" s="91"/>
      <c r="H15" s="94"/>
      <c r="I15" s="79"/>
      <c r="J15" s="97"/>
      <c r="K15" s="79">
        <f ca="1">IF(NOT(ISERROR(MATCH(J15,_xlfn.ANCHORARRAY(E26),0))),I28&amp;"Por favor no seleccionar los criterios de impacto",J15)</f>
        <v>0</v>
      </c>
      <c r="L15" s="94"/>
      <c r="M15" s="79"/>
      <c r="N15" s="76"/>
      <c r="O15" s="9">
        <v>6</v>
      </c>
      <c r="P15" s="10"/>
      <c r="Q15" s="11" t="str">
        <f t="shared" si="5"/>
        <v/>
      </c>
      <c r="R15" s="12"/>
      <c r="S15" s="12"/>
      <c r="T15" s="13" t="str">
        <f t="shared" si="0"/>
        <v/>
      </c>
      <c r="U15" s="12"/>
      <c r="V15" s="12"/>
      <c r="W15" s="12"/>
      <c r="X15" s="14" t="str">
        <f t="shared" si="6"/>
        <v/>
      </c>
      <c r="Y15" s="15" t="str">
        <f t="shared" si="1"/>
        <v/>
      </c>
      <c r="Z15" s="16" t="str">
        <f t="shared" si="2"/>
        <v/>
      </c>
      <c r="AA15" s="15" t="str">
        <f t="shared" si="3"/>
        <v/>
      </c>
      <c r="AB15" s="16" t="str">
        <f t="shared" si="7"/>
        <v/>
      </c>
      <c r="AC15" s="17" t="str">
        <f t="shared" si="4"/>
        <v/>
      </c>
      <c r="AD15" s="18"/>
      <c r="AE15" s="19"/>
      <c r="AF15" s="21"/>
      <c r="AG15" s="24"/>
      <c r="AH15" s="24"/>
      <c r="AI15" s="19"/>
      <c r="AJ15" s="2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row>
    <row r="16" spans="1:68" ht="151.5" customHeight="1" x14ac:dyDescent="0.3">
      <c r="A16" s="80">
        <v>2</v>
      </c>
      <c r="B16" s="83" t="s">
        <v>64</v>
      </c>
      <c r="C16" s="83" t="s">
        <v>114</v>
      </c>
      <c r="D16" s="83" t="s">
        <v>115</v>
      </c>
      <c r="E16" s="86" t="s">
        <v>116</v>
      </c>
      <c r="F16" s="83" t="s">
        <v>49</v>
      </c>
      <c r="G16" s="89">
        <v>76</v>
      </c>
      <c r="H16" s="92" t="str">
        <f>IF(G16&lt;=0,"",IF(G16&lt;=2,"Muy Baja",IF(G16&lt;=24,"Baja",IF(G16&lt;=500,"Media",IF(G16&lt;=5000,"Alta","Muy Alta")))))</f>
        <v>Media</v>
      </c>
      <c r="I16" s="77">
        <f>IF(H16="","",IF(H16="Muy Baja",0.2,IF(H16="Baja",0.4,IF(H16="Media",0.6,IF(H16="Alta",0.8,IF(H16="Muy Alta",1,))))))</f>
        <v>0.6</v>
      </c>
      <c r="J16" s="95" t="s">
        <v>107</v>
      </c>
      <c r="K16" s="77" t="str">
        <f>IF(NOT(ISERROR(MATCH(J16,'[5]Tabla Impacto'!$B$221:$B$223,0))),'[5]Tabla Impacto'!$F$223&amp;"Por favor no seleccionar los criterios de impacto(Afectación Económica o presupuestal y Pérdida Reputacional)",J16)</f>
        <v xml:space="preserve">     Entre 50 y 100 SMLMV </v>
      </c>
      <c r="L16" s="92" t="str">
        <f>IF(OR(K16='[5]Tabla Impacto'!$C$11,K16='[5]Tabla Impacto'!$D$11),"Leve",IF(OR(K16='[5]Tabla Impacto'!$C$12,K16='[5]Tabla Impacto'!$D$12),"Menor",IF(OR(K16='[5]Tabla Impacto'!$C$13,K16='[5]Tabla Impacto'!$D$13),"Moderado",IF(OR(K16='[5]Tabla Impacto'!$C$14,K16='[5]Tabla Impacto'!$D$14),"Mayor",IF(OR(K16='[5]Tabla Impacto'!$C$15,K16='[5]Tabla Impacto'!$D$15),"Catastrófico","")))))</f>
        <v>Moderado</v>
      </c>
      <c r="M16" s="77">
        <f>IF(L16="","",IF(L16="Leve",0.2,IF(L16="Menor",0.4,IF(L16="Moderado",0.6,IF(L16="Mayor",0.8,IF(L16="Catastrófico",1,))))))</f>
        <v>0.6</v>
      </c>
      <c r="N16" s="74" t="str">
        <f>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Moderado</v>
      </c>
      <c r="O16" s="9">
        <v>1</v>
      </c>
      <c r="P16" s="10" t="s">
        <v>117</v>
      </c>
      <c r="Q16" s="11" t="str">
        <f>IF(OR(R16="Preventivo",R16="Detectivo"),"Probabilidad",IF(R16="Correctivo","Impacto",""))</f>
        <v>Probabilidad</v>
      </c>
      <c r="R16" s="12" t="s">
        <v>52</v>
      </c>
      <c r="S16" s="12" t="s">
        <v>53</v>
      </c>
      <c r="T16" s="13" t="str">
        <f>IF(AND(R16="Preventivo",S16="Automático"),"50%",IF(AND(R16="Preventivo",S16="Manual"),"40%",IF(AND(R16="Detectivo",S16="Automático"),"40%",IF(AND(R16="Detectivo",S16="Manual"),"30%",IF(AND(R16="Correctivo",S16="Automático"),"35%",IF(AND(R16="Correctivo",S16="Manual"),"25%",""))))))</f>
        <v>40%</v>
      </c>
      <c r="U16" s="12" t="s">
        <v>54</v>
      </c>
      <c r="V16" s="12" t="s">
        <v>55</v>
      </c>
      <c r="W16" s="12" t="s">
        <v>56</v>
      </c>
      <c r="X16" s="14">
        <f>IFERROR(IF(Q16="Probabilidad",(I16-(+I16*T16)),IF(Q16="Impacto",I16,"")),"")</f>
        <v>0.36</v>
      </c>
      <c r="Y16" s="15" t="str">
        <f>IFERROR(IF(X16="","",IF(X16&lt;=0.2,"Muy Baja",IF(X16&lt;=0.4,"Baja",IF(X16&lt;=0.6,"Media",IF(X16&lt;=0.8,"Alta","Muy Alta"))))),"")</f>
        <v>Baja</v>
      </c>
      <c r="Z16" s="16">
        <f>+X16</f>
        <v>0.36</v>
      </c>
      <c r="AA16" s="15" t="str">
        <f>IFERROR(IF(AB16="","",IF(AB16&lt;=0.2,"Leve",IF(AB16&lt;=0.4,"Menor",IF(AB16&lt;=0.6,"Moderado",IF(AB16&lt;=0.8,"Mayor","Catastrófico"))))),"")</f>
        <v>Moderado</v>
      </c>
      <c r="AB16" s="16">
        <f>IFERROR(IF(Q16="Impacto",(M16-(+M16*T16)),IF(Q16="Probabilidad",M16,"")),"")</f>
        <v>0.6</v>
      </c>
      <c r="AC16" s="17" t="str">
        <f>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Moderado</v>
      </c>
      <c r="AD16" s="18" t="s">
        <v>69</v>
      </c>
      <c r="AE16" s="19" t="s">
        <v>118</v>
      </c>
      <c r="AF16" s="21" t="s">
        <v>110</v>
      </c>
      <c r="AG16" s="20" t="s">
        <v>63</v>
      </c>
      <c r="AH16" s="20">
        <v>45291</v>
      </c>
      <c r="AI16" s="19" t="s">
        <v>59</v>
      </c>
      <c r="AJ16" s="21" t="s">
        <v>60</v>
      </c>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row>
    <row r="17" spans="1:68" ht="151.5" customHeight="1" x14ac:dyDescent="0.3">
      <c r="A17" s="81"/>
      <c r="B17" s="84"/>
      <c r="C17" s="84"/>
      <c r="D17" s="84"/>
      <c r="E17" s="87"/>
      <c r="F17" s="84"/>
      <c r="G17" s="90"/>
      <c r="H17" s="93"/>
      <c r="I17" s="78"/>
      <c r="J17" s="96"/>
      <c r="K17" s="78">
        <f ca="1">IF(NOT(ISERROR(MATCH(J17,_xlfn.ANCHORARRAY(E28),0))),I30&amp;"Por favor no seleccionar los criterios de impacto",J17)</f>
        <v>0</v>
      </c>
      <c r="L17" s="93"/>
      <c r="M17" s="78"/>
      <c r="N17" s="75"/>
      <c r="O17" s="9">
        <v>2</v>
      </c>
      <c r="P17" s="10"/>
      <c r="Q17" s="11" t="str">
        <f>IF(OR(R17="Preventivo",R17="Detectivo"),"Probabilidad",IF(R17="Correctivo","Impacto",""))</f>
        <v/>
      </c>
      <c r="R17" s="12"/>
      <c r="S17" s="12"/>
      <c r="T17" s="13" t="str">
        <f t="shared" ref="T17:T21" si="8">IF(AND(R17="Preventivo",S17="Automático"),"50%",IF(AND(R17="Preventivo",S17="Manual"),"40%",IF(AND(R17="Detectivo",S17="Automático"),"40%",IF(AND(R17="Detectivo",S17="Manual"),"30%",IF(AND(R17="Correctivo",S17="Automático"),"35%",IF(AND(R17="Correctivo",S17="Manual"),"25%",""))))))</f>
        <v/>
      </c>
      <c r="U17" s="12"/>
      <c r="V17" s="12"/>
      <c r="W17" s="12"/>
      <c r="X17" s="14" t="str">
        <f>IFERROR(IF(AND(Q16="Probabilidad",Q17="Probabilidad"),(Z16-(+Z16*T17)),IF(Q17="Probabilidad",(I16-(+I16*T17)),IF(Q17="Impacto",Z16,""))),"")</f>
        <v/>
      </c>
      <c r="Y17" s="15" t="str">
        <f t="shared" si="1"/>
        <v/>
      </c>
      <c r="Z17" s="16" t="str">
        <f t="shared" ref="Z17:Z21" si="9">+X17</f>
        <v/>
      </c>
      <c r="AA17" s="15" t="str">
        <f t="shared" si="3"/>
        <v/>
      </c>
      <c r="AB17" s="16" t="str">
        <f>IFERROR(IF(AND(Q16="Impacto",Q17="Impacto"),(AB10-(+AB10*T17)),IF(Q17="Impacto",($M$16-(+$M$16*T17)),IF(Q17="Probabilidad",AB10,""))),"")</f>
        <v/>
      </c>
      <c r="AC17" s="17" t="str">
        <f t="shared" ref="AC17:AC18" si="10">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
      </c>
      <c r="AD17" s="18"/>
      <c r="AE17" s="19"/>
      <c r="AF17" s="21"/>
      <c r="AG17" s="24"/>
      <c r="AH17" s="24"/>
      <c r="AI17" s="19"/>
      <c r="AJ17" s="2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row>
    <row r="18" spans="1:68" ht="151.5" customHeight="1" x14ac:dyDescent="0.3">
      <c r="A18" s="81"/>
      <c r="B18" s="84"/>
      <c r="C18" s="84"/>
      <c r="D18" s="84"/>
      <c r="E18" s="87"/>
      <c r="F18" s="84"/>
      <c r="G18" s="90"/>
      <c r="H18" s="93"/>
      <c r="I18" s="78"/>
      <c r="J18" s="96"/>
      <c r="K18" s="78">
        <f ca="1">IF(NOT(ISERROR(MATCH(J18,_xlfn.ANCHORARRAY(E29),0))),I31&amp;"Por favor no seleccionar los criterios de impacto",J18)</f>
        <v>0</v>
      </c>
      <c r="L18" s="93"/>
      <c r="M18" s="78"/>
      <c r="N18" s="75"/>
      <c r="O18" s="9">
        <v>3</v>
      </c>
      <c r="P18" s="10"/>
      <c r="Q18" s="11" t="str">
        <f>IF(OR(R18="Preventivo",R18="Detectivo"),"Probabilidad",IF(R18="Correctivo","Impacto",""))</f>
        <v/>
      </c>
      <c r="R18" s="12"/>
      <c r="S18" s="12"/>
      <c r="T18" s="13" t="str">
        <f t="shared" si="8"/>
        <v/>
      </c>
      <c r="U18" s="12"/>
      <c r="V18" s="12"/>
      <c r="W18" s="12"/>
      <c r="X18" s="14" t="str">
        <f>IFERROR(IF(AND(Q17="Probabilidad",Q18="Probabilidad"),(Z17-(+Z17*T18)),IF(AND(Q17="Impacto",Q18="Probabilidad"),(Z16-(+Z16*T18)),IF(Q18="Impacto",Z17,""))),"")</f>
        <v/>
      </c>
      <c r="Y18" s="15" t="str">
        <f t="shared" si="1"/>
        <v/>
      </c>
      <c r="Z18" s="16" t="str">
        <f t="shared" si="9"/>
        <v/>
      </c>
      <c r="AA18" s="15" t="str">
        <f t="shared" si="3"/>
        <v/>
      </c>
      <c r="AB18" s="16" t="str">
        <f>IFERROR(IF(AND(Q17="Impacto",Q18="Impacto"),(AB17-(+AB17*T18)),IF(AND(Q17="Probabilidad",Q18="Impacto"),(AB16-(+AB16*T18)),IF(Q18="Probabilidad",AB17,""))),"")</f>
        <v/>
      </c>
      <c r="AC18" s="17" t="str">
        <f t="shared" si="10"/>
        <v/>
      </c>
      <c r="AD18" s="18"/>
      <c r="AE18" s="19"/>
      <c r="AF18" s="21"/>
      <c r="AG18" s="24"/>
      <c r="AH18" s="24"/>
      <c r="AI18" s="19"/>
      <c r="AJ18" s="2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row>
    <row r="19" spans="1:68" ht="151.5" customHeight="1" x14ac:dyDescent="0.3">
      <c r="A19" s="81"/>
      <c r="B19" s="84"/>
      <c r="C19" s="84"/>
      <c r="D19" s="84"/>
      <c r="E19" s="87"/>
      <c r="F19" s="84"/>
      <c r="G19" s="90"/>
      <c r="H19" s="93"/>
      <c r="I19" s="78"/>
      <c r="J19" s="96"/>
      <c r="K19" s="78">
        <f ca="1">IF(NOT(ISERROR(MATCH(J19,_xlfn.ANCHORARRAY(E30),0))),I32&amp;"Por favor no seleccionar los criterios de impacto",J19)</f>
        <v>0</v>
      </c>
      <c r="L19" s="93"/>
      <c r="M19" s="78"/>
      <c r="N19" s="75"/>
      <c r="O19" s="9">
        <v>4</v>
      </c>
      <c r="P19" s="26"/>
      <c r="Q19" s="11" t="str">
        <f t="shared" ref="Q19:Q21" si="11">IF(OR(R19="Preventivo",R19="Detectivo"),"Probabilidad",IF(R19="Correctivo","Impacto",""))</f>
        <v/>
      </c>
      <c r="R19" s="12"/>
      <c r="S19" s="12"/>
      <c r="T19" s="13" t="str">
        <f t="shared" si="8"/>
        <v/>
      </c>
      <c r="U19" s="12"/>
      <c r="V19" s="12"/>
      <c r="W19" s="12"/>
      <c r="X19" s="14" t="str">
        <f t="shared" ref="X19:X21" si="12">IFERROR(IF(AND(Q18="Probabilidad",Q19="Probabilidad"),(Z18-(+Z18*T19)),IF(AND(Q18="Impacto",Q19="Probabilidad"),(Z17-(+Z17*T19)),IF(Q19="Impacto",Z18,""))),"")</f>
        <v/>
      </c>
      <c r="Y19" s="15" t="str">
        <f t="shared" si="1"/>
        <v/>
      </c>
      <c r="Z19" s="16" t="str">
        <f t="shared" si="9"/>
        <v/>
      </c>
      <c r="AA19" s="15" t="str">
        <f t="shared" si="3"/>
        <v/>
      </c>
      <c r="AB19" s="16" t="str">
        <f t="shared" ref="AB19:AB21" si="13">IFERROR(IF(AND(Q18="Impacto",Q19="Impacto"),(AB18-(+AB18*T19)),IF(AND(Q18="Probabilidad",Q19="Impacto"),(AB17-(+AB17*T19)),IF(Q19="Probabilidad",AB18,""))),"")</f>
        <v/>
      </c>
      <c r="AC19" s="17"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18"/>
      <c r="AE19" s="19"/>
      <c r="AF19" s="21"/>
      <c r="AG19" s="24"/>
      <c r="AH19" s="24"/>
      <c r="AI19" s="19"/>
      <c r="AJ19" s="2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row>
    <row r="20" spans="1:68" ht="151.5" customHeight="1" x14ac:dyDescent="0.3">
      <c r="A20" s="81"/>
      <c r="B20" s="84"/>
      <c r="C20" s="84"/>
      <c r="D20" s="84"/>
      <c r="E20" s="87"/>
      <c r="F20" s="84"/>
      <c r="G20" s="90"/>
      <c r="H20" s="93"/>
      <c r="I20" s="78"/>
      <c r="J20" s="96"/>
      <c r="K20" s="78">
        <f ca="1">IF(NOT(ISERROR(MATCH(J20,_xlfn.ANCHORARRAY(E31),0))),I33&amp;"Por favor no seleccionar los criterios de impacto",J20)</f>
        <v>0</v>
      </c>
      <c r="L20" s="93"/>
      <c r="M20" s="78"/>
      <c r="N20" s="75"/>
      <c r="O20" s="9">
        <v>5</v>
      </c>
      <c r="P20" s="10"/>
      <c r="Q20" s="11" t="str">
        <f t="shared" si="11"/>
        <v/>
      </c>
      <c r="R20" s="12"/>
      <c r="S20" s="12"/>
      <c r="T20" s="13" t="str">
        <f t="shared" si="8"/>
        <v/>
      </c>
      <c r="U20" s="12"/>
      <c r="V20" s="12"/>
      <c r="W20" s="12"/>
      <c r="X20" s="14" t="str">
        <f t="shared" si="12"/>
        <v/>
      </c>
      <c r="Y20" s="15" t="str">
        <f t="shared" si="1"/>
        <v/>
      </c>
      <c r="Z20" s="16" t="str">
        <f t="shared" si="9"/>
        <v/>
      </c>
      <c r="AA20" s="15" t="str">
        <f t="shared" si="3"/>
        <v/>
      </c>
      <c r="AB20" s="16" t="str">
        <f t="shared" si="13"/>
        <v/>
      </c>
      <c r="AC20" s="17" t="str">
        <f t="shared" ref="AC20:AC21" si="14">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18"/>
      <c r="AE20" s="19"/>
      <c r="AF20" s="21"/>
      <c r="AG20" s="24"/>
      <c r="AH20" s="24"/>
      <c r="AI20" s="19"/>
      <c r="AJ20" s="2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row>
    <row r="21" spans="1:68" ht="151.5" customHeight="1" x14ac:dyDescent="0.3">
      <c r="A21" s="82"/>
      <c r="B21" s="85"/>
      <c r="C21" s="85"/>
      <c r="D21" s="85"/>
      <c r="E21" s="88"/>
      <c r="F21" s="85"/>
      <c r="G21" s="91"/>
      <c r="H21" s="94"/>
      <c r="I21" s="79"/>
      <c r="J21" s="97"/>
      <c r="K21" s="79">
        <f ca="1">IF(NOT(ISERROR(MATCH(J21,_xlfn.ANCHORARRAY(E32),0))),I34&amp;"Por favor no seleccionar los criterios de impacto",J21)</f>
        <v>0</v>
      </c>
      <c r="L21" s="94"/>
      <c r="M21" s="79"/>
      <c r="N21" s="76"/>
      <c r="O21" s="9">
        <v>6</v>
      </c>
      <c r="P21" s="10"/>
      <c r="Q21" s="11" t="str">
        <f t="shared" si="11"/>
        <v/>
      </c>
      <c r="R21" s="12"/>
      <c r="S21" s="12"/>
      <c r="T21" s="13" t="str">
        <f t="shared" si="8"/>
        <v/>
      </c>
      <c r="U21" s="12"/>
      <c r="V21" s="12"/>
      <c r="W21" s="12"/>
      <c r="X21" s="14" t="str">
        <f t="shared" si="12"/>
        <v/>
      </c>
      <c r="Y21" s="15" t="str">
        <f t="shared" si="1"/>
        <v/>
      </c>
      <c r="Z21" s="16" t="str">
        <f t="shared" si="9"/>
        <v/>
      </c>
      <c r="AA21" s="15" t="str">
        <f t="shared" si="3"/>
        <v/>
      </c>
      <c r="AB21" s="16" t="str">
        <f t="shared" si="13"/>
        <v/>
      </c>
      <c r="AC21" s="17" t="str">
        <f t="shared" si="14"/>
        <v/>
      </c>
      <c r="AD21" s="18"/>
      <c r="AE21" s="19"/>
      <c r="AF21" s="21"/>
      <c r="AG21" s="24"/>
      <c r="AH21" s="24"/>
      <c r="AI21" s="19"/>
      <c r="AJ21" s="2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row>
    <row r="22" spans="1:68" ht="151.5" customHeight="1" x14ac:dyDescent="0.3">
      <c r="A22" s="80">
        <v>3</v>
      </c>
      <c r="B22" s="83" t="s">
        <v>64</v>
      </c>
      <c r="C22" s="83"/>
      <c r="D22" s="83" t="s">
        <v>119</v>
      </c>
      <c r="E22" s="86" t="s">
        <v>120</v>
      </c>
      <c r="F22" s="83" t="s">
        <v>49</v>
      </c>
      <c r="G22" s="89">
        <v>76</v>
      </c>
      <c r="H22" s="92" t="str">
        <f>IF(G22&lt;=0,"",IF(G22&lt;=2,"Muy Baja",IF(G22&lt;=24,"Baja",IF(G22&lt;=500,"Media",IF(G22&lt;=5000,"Alta","Muy Alta")))))</f>
        <v>Media</v>
      </c>
      <c r="I22" s="77">
        <f>IF(H22="","",IF(H22="Muy Baja",0.2,IF(H22="Baja",0.4,IF(H22="Media",0.6,IF(H22="Alta",0.8,IF(H22="Muy Alta",1,))))))</f>
        <v>0.6</v>
      </c>
      <c r="J22" s="95" t="s">
        <v>107</v>
      </c>
      <c r="K22" s="77" t="str">
        <f>IF(NOT(ISERROR(MATCH(J22,'[5]Tabla Impacto'!$B$221:$B$223,0))),'[5]Tabla Impacto'!$F$223&amp;"Por favor no seleccionar los criterios de impacto(Afectación Económica o presupuestal y Pérdida Reputacional)",J22)</f>
        <v xml:space="preserve">     Entre 50 y 100 SMLMV </v>
      </c>
      <c r="L22" s="92" t="str">
        <f>IF(OR(K22='[5]Tabla Impacto'!$C$11,K22='[5]Tabla Impacto'!$D$11),"Leve",IF(OR(K22='[5]Tabla Impacto'!$C$12,K22='[5]Tabla Impacto'!$D$12),"Menor",IF(OR(K22='[5]Tabla Impacto'!$C$13,K22='[5]Tabla Impacto'!$D$13),"Moderado",IF(OR(K22='[5]Tabla Impacto'!$C$14,K22='[5]Tabla Impacto'!$D$14),"Mayor",IF(OR(K22='[5]Tabla Impacto'!$C$15,K22='[5]Tabla Impacto'!$D$15),"Catastrófico","")))))</f>
        <v>Moderado</v>
      </c>
      <c r="M22" s="77">
        <f>IF(L22="","",IF(L22="Leve",0.2,IF(L22="Menor",0.4,IF(L22="Moderado",0.6,IF(L22="Mayor",0.8,IF(L22="Catastrófico",1,))))))</f>
        <v>0.6</v>
      </c>
      <c r="N22" s="74" t="str">
        <f>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Moderado</v>
      </c>
      <c r="O22" s="9">
        <v>1</v>
      </c>
      <c r="P22" s="10" t="s">
        <v>121</v>
      </c>
      <c r="Q22" s="11" t="str">
        <f>IF(OR(R22="Preventivo",R22="Detectivo"),"Probabilidad",IF(R22="Correctivo","Impacto",""))</f>
        <v>Probabilidad</v>
      </c>
      <c r="R22" s="12" t="s">
        <v>52</v>
      </c>
      <c r="S22" s="12" t="s">
        <v>122</v>
      </c>
      <c r="T22" s="13" t="str">
        <f>IF(AND(R22="Preventivo",S22="Automático"),"50%",IF(AND(R22="Preventivo",S22="Manual"),"40%",IF(AND(R22="Detectivo",S22="Automático"),"40%",IF(AND(R22="Detectivo",S22="Manual"),"30%",IF(AND(R22="Correctivo",S22="Automático"),"35%",IF(AND(R22="Correctivo",S22="Manual"),"25%",""))))))</f>
        <v>50%</v>
      </c>
      <c r="U22" s="12" t="s">
        <v>54</v>
      </c>
      <c r="V22" s="12" t="s">
        <v>55</v>
      </c>
      <c r="W22" s="12" t="s">
        <v>56</v>
      </c>
      <c r="X22" s="14">
        <f>IFERROR(IF(Q22="Probabilidad",(I22-(+I22*T22)),IF(Q22="Impacto",I22,"")),"")</f>
        <v>0.3</v>
      </c>
      <c r="Y22" s="15" t="str">
        <f>IFERROR(IF(X22="","",IF(X22&lt;=0.2,"Muy Baja",IF(X22&lt;=0.4,"Baja",IF(X22&lt;=0.6,"Media",IF(X22&lt;=0.8,"Alta","Muy Alta"))))),"")</f>
        <v>Baja</v>
      </c>
      <c r="Z22" s="16">
        <f>+X22</f>
        <v>0.3</v>
      </c>
      <c r="AA22" s="15" t="str">
        <f>IFERROR(IF(AB22="","",IF(AB22&lt;=0.2,"Leve",IF(AB22&lt;=0.4,"Menor",IF(AB22&lt;=0.6,"Moderado",IF(AB22&lt;=0.8,"Mayor","Catastrófico"))))),"")</f>
        <v>Moderado</v>
      </c>
      <c r="AB22" s="16">
        <f>IFERROR(IF(Q22="Impacto",(M22-(+M22*T22)),IF(Q22="Probabilidad",M22,"")),"")</f>
        <v>0.6</v>
      </c>
      <c r="AC22" s="17" t="str">
        <f>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Moderado</v>
      </c>
      <c r="AD22" s="18" t="s">
        <v>69</v>
      </c>
      <c r="AE22" s="19" t="s">
        <v>123</v>
      </c>
      <c r="AF22" s="21" t="s">
        <v>110</v>
      </c>
      <c r="AG22" s="20" t="s">
        <v>63</v>
      </c>
      <c r="AH22" s="20">
        <v>45291</v>
      </c>
      <c r="AI22" s="19" t="s">
        <v>59</v>
      </c>
      <c r="AJ22" s="21" t="s">
        <v>60</v>
      </c>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row>
    <row r="23" spans="1:68" ht="151.5" customHeight="1" x14ac:dyDescent="0.3">
      <c r="A23" s="81"/>
      <c r="B23" s="84"/>
      <c r="C23" s="84"/>
      <c r="D23" s="84"/>
      <c r="E23" s="87"/>
      <c r="F23" s="84"/>
      <c r="G23" s="90"/>
      <c r="H23" s="93"/>
      <c r="I23" s="78"/>
      <c r="J23" s="96"/>
      <c r="K23" s="78">
        <f t="shared" ref="K23:K27" ca="1" si="15">IF(NOT(ISERROR(MATCH(J23,_xlfn.ANCHORARRAY(E34),0))),I36&amp;"Por favor no seleccionar los criterios de impacto",J23)</f>
        <v>0</v>
      </c>
      <c r="L23" s="93"/>
      <c r="M23" s="78"/>
      <c r="N23" s="75"/>
      <c r="O23" s="9">
        <v>2</v>
      </c>
      <c r="P23" s="10" t="s">
        <v>124</v>
      </c>
      <c r="Q23" s="11" t="str">
        <f>IF(OR(R23="Preventivo",R23="Detectivo"),"Probabilidad",IF(R23="Correctivo","Impacto",""))</f>
        <v>Probabilidad</v>
      </c>
      <c r="R23" s="12" t="s">
        <v>52</v>
      </c>
      <c r="S23" s="12" t="s">
        <v>53</v>
      </c>
      <c r="T23" s="13" t="str">
        <f t="shared" ref="T23:T27" si="16">IF(AND(R23="Preventivo",S23="Automático"),"50%",IF(AND(R23="Preventivo",S23="Manual"),"40%",IF(AND(R23="Detectivo",S23="Automático"),"40%",IF(AND(R23="Detectivo",S23="Manual"),"30%",IF(AND(R23="Correctivo",S23="Automático"),"35%",IF(AND(R23="Correctivo",S23="Manual"),"25%",""))))))</f>
        <v>40%</v>
      </c>
      <c r="U23" s="12" t="s">
        <v>54</v>
      </c>
      <c r="V23" s="12" t="s">
        <v>55</v>
      </c>
      <c r="W23" s="12" t="s">
        <v>56</v>
      </c>
      <c r="X23" s="27">
        <f>IFERROR(IF(AND(Q22="Probabilidad",Q23="Probabilidad"),(Z22-(+Z22*T23)),IF(Q23="Probabilidad",(I22-(+I22*T23)),IF(Q23="Impacto",Z22,""))),"")</f>
        <v>0.18</v>
      </c>
      <c r="Y23" s="15" t="str">
        <f t="shared" si="1"/>
        <v>Muy Baja</v>
      </c>
      <c r="Z23" s="16">
        <f t="shared" ref="Z23:Z27" si="17">+X23</f>
        <v>0.18</v>
      </c>
      <c r="AA23" s="15" t="str">
        <f t="shared" si="3"/>
        <v>Moderado</v>
      </c>
      <c r="AB23" s="16">
        <f>IFERROR(IF(AND(Q22="Impacto",Q23="Impacto"),(AB16-(+AB16*T23)),IF(Q23="Impacto",($M$22-(+$M$22*T23)),IF(Q23="Probabilidad",AB16,""))),"")</f>
        <v>0.6</v>
      </c>
      <c r="AC23" s="17" t="str">
        <f t="shared" ref="AC23:AC24" si="18">IFERROR(IF(OR(AND(Y23="Muy Baja",AA23="Leve"),AND(Y23="Muy Baja",AA23="Menor"),AND(Y23="Baja",AA23="Leve")),"Bajo",IF(OR(AND(Y23="Muy baja",AA23="Moderado"),AND(Y23="Baja",AA23="Menor"),AND(Y23="Baja",AA23="Moderado"),AND(Y23="Media",AA23="Leve"),AND(Y23="Media",AA23="Menor"),AND(Y23="Media",AA23="Moderado"),AND(Y23="Alta",AA23="Leve"),AND(Y23="Alta",AA23="Menor")),"Moderado",IF(OR(AND(Y23="Muy Baja",AA23="Mayor"),AND(Y23="Baja",AA23="Mayor"),AND(Y23="Media",AA23="Mayor"),AND(Y23="Alta",AA23="Moderado"),AND(Y23="Alta",AA23="Mayor"),AND(Y23="Muy Alta",AA23="Leve"),AND(Y23="Muy Alta",AA23="Menor"),AND(Y23="Muy Alta",AA23="Moderado"),AND(Y23="Muy Alta",AA23="Mayor")),"Alto",IF(OR(AND(Y23="Muy Baja",AA23="Catastrófico"),AND(Y23="Baja",AA23="Catastrófico"),AND(Y23="Media",AA23="Catastrófico"),AND(Y23="Alta",AA23="Catastrófico"),AND(Y23="Muy Alta",AA23="Catastrófico")),"Extremo","")))),"")</f>
        <v>Moderado</v>
      </c>
      <c r="AD23" s="18" t="s">
        <v>69</v>
      </c>
      <c r="AE23" s="19" t="s">
        <v>125</v>
      </c>
      <c r="AF23" s="21" t="s">
        <v>110</v>
      </c>
      <c r="AG23" s="20" t="s">
        <v>63</v>
      </c>
      <c r="AH23" s="20">
        <v>45291</v>
      </c>
      <c r="AI23" s="19" t="s">
        <v>59</v>
      </c>
      <c r="AJ23" s="21" t="s">
        <v>60</v>
      </c>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row>
    <row r="24" spans="1:68" ht="151.5" customHeight="1" x14ac:dyDescent="0.3">
      <c r="A24" s="81"/>
      <c r="B24" s="84"/>
      <c r="C24" s="84"/>
      <c r="D24" s="84"/>
      <c r="E24" s="87"/>
      <c r="F24" s="84"/>
      <c r="G24" s="90"/>
      <c r="H24" s="93"/>
      <c r="I24" s="78"/>
      <c r="J24" s="96"/>
      <c r="K24" s="78">
        <f t="shared" ca="1" si="15"/>
        <v>0</v>
      </c>
      <c r="L24" s="93"/>
      <c r="M24" s="78"/>
      <c r="N24" s="75"/>
      <c r="O24" s="9">
        <v>3</v>
      </c>
      <c r="P24" s="10" t="s">
        <v>126</v>
      </c>
      <c r="Q24" s="11" t="str">
        <f>IF(OR(R24="Preventivo",R24="Detectivo"),"Probabilidad",IF(R24="Correctivo","Impacto",""))</f>
        <v>Probabilidad</v>
      </c>
      <c r="R24" s="12" t="s">
        <v>52</v>
      </c>
      <c r="S24" s="12" t="s">
        <v>53</v>
      </c>
      <c r="T24" s="13" t="str">
        <f t="shared" si="16"/>
        <v>40%</v>
      </c>
      <c r="U24" s="12" t="s">
        <v>54</v>
      </c>
      <c r="V24" s="12" t="s">
        <v>55</v>
      </c>
      <c r="W24" s="12" t="s">
        <v>56</v>
      </c>
      <c r="X24" s="14">
        <f>IFERROR(IF(AND(Q23="Probabilidad",Q24="Probabilidad"),(Z23-(+Z23*T24)),IF(AND(Q23="Impacto",Q24="Probabilidad"),(Z22-(+Z22*T24)),IF(Q24="Impacto",Z23,""))),"")</f>
        <v>0.108</v>
      </c>
      <c r="Y24" s="15" t="str">
        <f t="shared" si="1"/>
        <v>Muy Baja</v>
      </c>
      <c r="Z24" s="16">
        <f t="shared" si="17"/>
        <v>0.108</v>
      </c>
      <c r="AA24" s="15" t="str">
        <f t="shared" si="3"/>
        <v>Moderado</v>
      </c>
      <c r="AB24" s="16">
        <f>IFERROR(IF(AND(Q23="Impacto",Q24="Impacto"),(AB23-(+AB23*T24)),IF(AND(Q23="Probabilidad",Q24="Impacto"),(AB22-(+AB22*T24)),IF(Q24="Probabilidad",AB23,""))),"")</f>
        <v>0.6</v>
      </c>
      <c r="AC24" s="17" t="str">
        <f t="shared" si="18"/>
        <v>Moderado</v>
      </c>
      <c r="AD24" s="18" t="s">
        <v>69</v>
      </c>
      <c r="AE24" s="19" t="s">
        <v>125</v>
      </c>
      <c r="AF24" s="21" t="s">
        <v>110</v>
      </c>
      <c r="AG24" s="20" t="s">
        <v>90</v>
      </c>
      <c r="AH24" s="20">
        <v>45291</v>
      </c>
      <c r="AI24" s="19" t="s">
        <v>59</v>
      </c>
      <c r="AJ24" s="21" t="s">
        <v>60</v>
      </c>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row>
    <row r="25" spans="1:68" ht="151.5" customHeight="1" x14ac:dyDescent="0.3">
      <c r="A25" s="81"/>
      <c r="B25" s="84"/>
      <c r="C25" s="84"/>
      <c r="D25" s="84"/>
      <c r="E25" s="87"/>
      <c r="F25" s="84"/>
      <c r="G25" s="90"/>
      <c r="H25" s="93"/>
      <c r="I25" s="78"/>
      <c r="J25" s="96"/>
      <c r="K25" s="78">
        <f t="shared" ca="1" si="15"/>
        <v>0</v>
      </c>
      <c r="L25" s="93"/>
      <c r="M25" s="78"/>
      <c r="N25" s="75"/>
      <c r="O25" s="9">
        <v>4</v>
      </c>
      <c r="P25" s="10"/>
      <c r="Q25" s="11" t="str">
        <f t="shared" ref="Q25:Q27" si="19">IF(OR(R25="Preventivo",R25="Detectivo"),"Probabilidad",IF(R25="Correctivo","Impacto",""))</f>
        <v/>
      </c>
      <c r="R25" s="12"/>
      <c r="S25" s="12"/>
      <c r="T25" s="13" t="str">
        <f t="shared" si="16"/>
        <v/>
      </c>
      <c r="U25" s="12"/>
      <c r="V25" s="12"/>
      <c r="W25" s="12"/>
      <c r="X25" s="14" t="str">
        <f t="shared" ref="X25:X27" si="20">IFERROR(IF(AND(Q24="Probabilidad",Q25="Probabilidad"),(Z24-(+Z24*T25)),IF(AND(Q24="Impacto",Q25="Probabilidad"),(Z23-(+Z23*T25)),IF(Q25="Impacto",Z24,""))),"")</f>
        <v/>
      </c>
      <c r="Y25" s="15" t="str">
        <f t="shared" si="1"/>
        <v/>
      </c>
      <c r="Z25" s="16" t="str">
        <f t="shared" si="17"/>
        <v/>
      </c>
      <c r="AA25" s="15" t="str">
        <f t="shared" si="3"/>
        <v/>
      </c>
      <c r="AB25" s="16" t="str">
        <f t="shared" ref="AB25:AB27" si="21">IFERROR(IF(AND(Q24="Impacto",Q25="Impacto"),(AB24-(+AB24*T25)),IF(AND(Q24="Probabilidad",Q25="Impacto"),(AB23-(+AB23*T25)),IF(Q25="Probabilidad",AB24,""))),"")</f>
        <v/>
      </c>
      <c r="AC25" s="17"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18"/>
      <c r="AE25" s="19"/>
      <c r="AF25" s="21"/>
      <c r="AG25" s="24"/>
      <c r="AH25" s="26"/>
      <c r="AI25" s="19"/>
      <c r="AJ25" s="2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row>
    <row r="26" spans="1:68" ht="151.5" customHeight="1" x14ac:dyDescent="0.3">
      <c r="A26" s="81"/>
      <c r="B26" s="84"/>
      <c r="C26" s="84"/>
      <c r="D26" s="84"/>
      <c r="E26" s="87"/>
      <c r="F26" s="84"/>
      <c r="G26" s="90"/>
      <c r="H26" s="93"/>
      <c r="I26" s="78"/>
      <c r="J26" s="96"/>
      <c r="K26" s="78">
        <f t="shared" ca="1" si="15"/>
        <v>0</v>
      </c>
      <c r="L26" s="93"/>
      <c r="M26" s="78"/>
      <c r="N26" s="75"/>
      <c r="O26" s="9">
        <v>5</v>
      </c>
      <c r="P26" s="26"/>
      <c r="Q26" s="11" t="str">
        <f t="shared" si="19"/>
        <v/>
      </c>
      <c r="R26" s="12"/>
      <c r="S26" s="12"/>
      <c r="T26" s="13" t="str">
        <f t="shared" si="16"/>
        <v/>
      </c>
      <c r="U26" s="12"/>
      <c r="V26" s="12"/>
      <c r="W26" s="12"/>
      <c r="X26" s="14" t="str">
        <f t="shared" si="20"/>
        <v/>
      </c>
      <c r="Y26" s="15" t="str">
        <f t="shared" si="1"/>
        <v/>
      </c>
      <c r="Z26" s="16" t="str">
        <f t="shared" si="17"/>
        <v/>
      </c>
      <c r="AA26" s="15" t="str">
        <f t="shared" si="3"/>
        <v/>
      </c>
      <c r="AB26" s="16" t="str">
        <f t="shared" si="21"/>
        <v/>
      </c>
      <c r="AC26" s="17" t="str">
        <f t="shared" ref="AC26:AC27" si="22">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18"/>
      <c r="AE26" s="19"/>
      <c r="AF26" s="21"/>
      <c r="AG26" s="24"/>
      <c r="AH26" s="24"/>
      <c r="AI26" s="19"/>
      <c r="AJ26" s="2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row>
    <row r="27" spans="1:68" ht="151.5" customHeight="1" x14ac:dyDescent="0.3">
      <c r="A27" s="82"/>
      <c r="B27" s="85"/>
      <c r="C27" s="85"/>
      <c r="D27" s="85"/>
      <c r="E27" s="88"/>
      <c r="F27" s="85"/>
      <c r="G27" s="91"/>
      <c r="H27" s="94"/>
      <c r="I27" s="79"/>
      <c r="J27" s="97"/>
      <c r="K27" s="79">
        <f t="shared" ca="1" si="15"/>
        <v>0</v>
      </c>
      <c r="L27" s="94"/>
      <c r="M27" s="79"/>
      <c r="N27" s="76"/>
      <c r="O27" s="9">
        <v>6</v>
      </c>
      <c r="P27" s="10"/>
      <c r="Q27" s="11" t="str">
        <f t="shared" si="19"/>
        <v/>
      </c>
      <c r="R27" s="12"/>
      <c r="S27" s="12"/>
      <c r="T27" s="13" t="str">
        <f t="shared" si="16"/>
        <v/>
      </c>
      <c r="U27" s="12"/>
      <c r="V27" s="12"/>
      <c r="W27" s="12"/>
      <c r="X27" s="14" t="str">
        <f t="shared" si="20"/>
        <v/>
      </c>
      <c r="Y27" s="15" t="str">
        <f t="shared" si="1"/>
        <v/>
      </c>
      <c r="Z27" s="16" t="str">
        <f t="shared" si="17"/>
        <v/>
      </c>
      <c r="AA27" s="15" t="str">
        <f t="shared" si="3"/>
        <v/>
      </c>
      <c r="AB27" s="16" t="str">
        <f t="shared" si="21"/>
        <v/>
      </c>
      <c r="AC27" s="17" t="str">
        <f t="shared" si="22"/>
        <v/>
      </c>
      <c r="AD27" s="18"/>
      <c r="AE27" s="19"/>
      <c r="AF27" s="21"/>
      <c r="AG27" s="24"/>
      <c r="AH27" s="24"/>
      <c r="AI27" s="19"/>
      <c r="AJ27" s="2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row>
    <row r="28" spans="1:68" ht="151.5" customHeight="1" x14ac:dyDescent="0.3">
      <c r="A28" s="80">
        <v>4</v>
      </c>
      <c r="B28" s="83" t="s">
        <v>64</v>
      </c>
      <c r="C28" s="83" t="s">
        <v>127</v>
      </c>
      <c r="D28" s="83" t="s">
        <v>128</v>
      </c>
      <c r="E28" s="86" t="s">
        <v>129</v>
      </c>
      <c r="F28" s="83" t="s">
        <v>49</v>
      </c>
      <c r="G28" s="89">
        <v>25</v>
      </c>
      <c r="H28" s="92" t="str">
        <f>IF(G28&lt;=0,"",IF(G28&lt;=2,"Muy Baja",IF(G28&lt;=24,"Baja",IF(G28&lt;=500,"Media",IF(G28&lt;=5000,"Alta","Muy Alta")))))</f>
        <v>Media</v>
      </c>
      <c r="I28" s="77">
        <f>IF(H28="","",IF(H28="Muy Baja",0.2,IF(H28="Baja",0.4,IF(H28="Media",0.6,IF(H28="Alta",0.8,IF(H28="Muy Alta",1,))))))</f>
        <v>0.6</v>
      </c>
      <c r="J28" s="95" t="s">
        <v>130</v>
      </c>
      <c r="K28" s="77" t="str">
        <f>IF(NOT(ISERROR(MATCH(J28,'[5]Tabla Impacto'!$B$221:$B$223,0))),'[5]Tabla Impacto'!$F$223&amp;"Por favor no seleccionar los criterios de impacto(Afectación Económica o presupuestal y Pérdida Reputacional)",J28)</f>
        <v xml:space="preserve">     Entre 100 y 500 SMLMV </v>
      </c>
      <c r="L28" s="92" t="str">
        <f>IF(OR(K28='[5]Tabla Impacto'!$C$11,K28='[5]Tabla Impacto'!$D$11),"Leve",IF(OR(K28='[5]Tabla Impacto'!$C$12,K28='[5]Tabla Impacto'!$D$12),"Menor",IF(OR(K28='[5]Tabla Impacto'!$C$13,K28='[5]Tabla Impacto'!$D$13),"Moderado",IF(OR(K28='[5]Tabla Impacto'!$C$14,K28='[5]Tabla Impacto'!$D$14),"Mayor",IF(OR(K28='[5]Tabla Impacto'!$C$15,K28='[5]Tabla Impacto'!$D$15),"Catastrófico","")))))</f>
        <v>Mayor</v>
      </c>
      <c r="M28" s="77">
        <f>IF(L28="","",IF(L28="Leve",0.2,IF(L28="Menor",0.4,IF(L28="Moderado",0.6,IF(L28="Mayor",0.8,IF(L28="Catastrófico",1,))))))</f>
        <v>0.8</v>
      </c>
      <c r="N28" s="74" t="str">
        <f>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Alto</v>
      </c>
      <c r="O28" s="9">
        <v>1</v>
      </c>
      <c r="P28" s="10" t="s">
        <v>131</v>
      </c>
      <c r="Q28" s="11" t="str">
        <f>IF(OR(R28="Preventivo",R28="Detectivo"),"Probabilidad",IF(R28="Correctivo","Impacto",""))</f>
        <v>Probabilidad</v>
      </c>
      <c r="R28" s="12" t="s">
        <v>52</v>
      </c>
      <c r="S28" s="12" t="s">
        <v>53</v>
      </c>
      <c r="T28" s="13" t="str">
        <f>IF(AND(R28="Preventivo",S28="Automático"),"50%",IF(AND(R28="Preventivo",S28="Manual"),"40%",IF(AND(R28="Detectivo",S28="Automático"),"40%",IF(AND(R28="Detectivo",S28="Manual"),"30%",IF(AND(R28="Correctivo",S28="Automático"),"35%",IF(AND(R28="Correctivo",S28="Manual"),"25%",""))))))</f>
        <v>40%</v>
      </c>
      <c r="U28" s="12" t="s">
        <v>54</v>
      </c>
      <c r="V28" s="12" t="s">
        <v>55</v>
      </c>
      <c r="W28" s="12" t="s">
        <v>56</v>
      </c>
      <c r="X28" s="14">
        <f>IFERROR(IF(Q28="Probabilidad",(I28-(+I28*T28)),IF(Q28="Impacto",I28,"")),"")</f>
        <v>0.36</v>
      </c>
      <c r="Y28" s="15" t="str">
        <f>IFERROR(IF(X28="","",IF(X28&lt;=0.2,"Muy Baja",IF(X28&lt;=0.4,"Baja",IF(X28&lt;=0.6,"Media",IF(X28&lt;=0.8,"Alta","Muy Alta"))))),"")</f>
        <v>Baja</v>
      </c>
      <c r="Z28" s="16">
        <f>+X28</f>
        <v>0.36</v>
      </c>
      <c r="AA28" s="15" t="str">
        <f>IFERROR(IF(AB28="","",IF(AB28&lt;=0.2,"Leve",IF(AB28&lt;=0.4,"Menor",IF(AB28&lt;=0.6,"Moderado",IF(AB28&lt;=0.8,"Mayor","Catastrófico"))))),"")</f>
        <v>Mayor</v>
      </c>
      <c r="AB28" s="16">
        <f>IFERROR(IF(Q28="Impacto",(M28-(+M28*T28)),IF(Q28="Probabilidad",M28,"")),"")</f>
        <v>0.8</v>
      </c>
      <c r="AC28" s="17" t="str">
        <f>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Alto</v>
      </c>
      <c r="AD28" s="18" t="s">
        <v>69</v>
      </c>
      <c r="AE28" s="19" t="s">
        <v>132</v>
      </c>
      <c r="AF28" s="21" t="s">
        <v>110</v>
      </c>
      <c r="AG28" s="20" t="s">
        <v>90</v>
      </c>
      <c r="AH28" s="20">
        <v>45291</v>
      </c>
      <c r="AI28" s="19" t="s">
        <v>59</v>
      </c>
      <c r="AJ28" s="21" t="s">
        <v>60</v>
      </c>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row>
    <row r="29" spans="1:68" ht="151.5" customHeight="1" x14ac:dyDescent="0.3">
      <c r="A29" s="81"/>
      <c r="B29" s="84"/>
      <c r="C29" s="84"/>
      <c r="D29" s="84"/>
      <c r="E29" s="87"/>
      <c r="F29" s="84"/>
      <c r="G29" s="90"/>
      <c r="H29" s="93"/>
      <c r="I29" s="78"/>
      <c r="J29" s="96"/>
      <c r="K29" s="78">
        <f t="shared" ref="K29:K33" ca="1" si="23">IF(NOT(ISERROR(MATCH(J29,_xlfn.ANCHORARRAY(E40),0))),I42&amp;"Por favor no seleccionar los criterios de impacto",J29)</f>
        <v>0</v>
      </c>
      <c r="L29" s="93"/>
      <c r="M29" s="78"/>
      <c r="N29" s="75"/>
      <c r="O29" s="9">
        <v>2</v>
      </c>
      <c r="P29" s="10"/>
      <c r="Q29" s="11" t="str">
        <f>IF(OR(R29="Preventivo",R29="Detectivo"),"Probabilidad",IF(R29="Correctivo","Impacto",""))</f>
        <v/>
      </c>
      <c r="R29" s="12"/>
      <c r="S29" s="12"/>
      <c r="T29" s="13" t="str">
        <f t="shared" ref="T29:T33" si="24">IF(AND(R29="Preventivo",S29="Automático"),"50%",IF(AND(R29="Preventivo",S29="Manual"),"40%",IF(AND(R29="Detectivo",S29="Automático"),"40%",IF(AND(R29="Detectivo",S29="Manual"),"30%",IF(AND(R29="Correctivo",S29="Automático"),"35%",IF(AND(R29="Correctivo",S29="Manual"),"25%",""))))))</f>
        <v/>
      </c>
      <c r="U29" s="12"/>
      <c r="V29" s="12"/>
      <c r="W29" s="12"/>
      <c r="X29" s="14" t="str">
        <f>IFERROR(IF(AND(Q28="Probabilidad",Q29="Probabilidad"),(Z28-(+Z28*T29)),IF(Q29="Probabilidad",(I28-(+I28*T29)),IF(Q29="Impacto",Z28,""))),"")</f>
        <v/>
      </c>
      <c r="Y29" s="15" t="str">
        <f t="shared" si="1"/>
        <v/>
      </c>
      <c r="Z29" s="16" t="str">
        <f t="shared" ref="Z29:Z33" si="25">+X29</f>
        <v/>
      </c>
      <c r="AA29" s="15" t="str">
        <f t="shared" si="3"/>
        <v/>
      </c>
      <c r="AB29" s="16" t="str">
        <f>IFERROR(IF(AND(Q28="Impacto",Q29="Impacto"),(AB22-(+AB22*T29)),IF(Q29="Impacto",($M$28-(+$M$28*T29)),IF(Q29="Probabilidad",AB22,""))),"")</f>
        <v/>
      </c>
      <c r="AC29" s="17" t="str">
        <f t="shared" ref="AC29:AC30" si="26">IFERROR(IF(OR(AND(Y29="Muy Baja",AA29="Leve"),AND(Y29="Muy Baja",AA29="Menor"),AND(Y29="Baja",AA29="Leve")),"Bajo",IF(OR(AND(Y29="Muy baja",AA29="Moderado"),AND(Y29="Baja",AA29="Menor"),AND(Y29="Baja",AA29="Moderado"),AND(Y29="Media",AA29="Leve"),AND(Y29="Media",AA29="Menor"),AND(Y29="Media",AA29="Moderado"),AND(Y29="Alta",AA29="Leve"),AND(Y29="Alta",AA29="Menor")),"Moderado",IF(OR(AND(Y29="Muy Baja",AA29="Mayor"),AND(Y29="Baja",AA29="Mayor"),AND(Y29="Media",AA29="Mayor"),AND(Y29="Alta",AA29="Moderado"),AND(Y29="Alta",AA29="Mayor"),AND(Y29="Muy Alta",AA29="Leve"),AND(Y29="Muy Alta",AA29="Menor"),AND(Y29="Muy Alta",AA29="Moderado"),AND(Y29="Muy Alta",AA29="Mayor")),"Alto",IF(OR(AND(Y29="Muy Baja",AA29="Catastrófico"),AND(Y29="Baja",AA29="Catastrófico"),AND(Y29="Media",AA29="Catastrófico"),AND(Y29="Alta",AA29="Catastrófico"),AND(Y29="Muy Alta",AA29="Catastrófico")),"Extremo","")))),"")</f>
        <v/>
      </c>
      <c r="AD29" s="18"/>
      <c r="AE29" s="19"/>
      <c r="AF29" s="21"/>
      <c r="AG29" s="24"/>
      <c r="AH29" s="24"/>
      <c r="AI29" s="19"/>
      <c r="AJ29" s="2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row>
    <row r="30" spans="1:68" ht="151.5" customHeight="1" x14ac:dyDescent="0.3">
      <c r="A30" s="81"/>
      <c r="B30" s="84"/>
      <c r="C30" s="84"/>
      <c r="D30" s="84"/>
      <c r="E30" s="87"/>
      <c r="F30" s="84"/>
      <c r="G30" s="90"/>
      <c r="H30" s="93"/>
      <c r="I30" s="78"/>
      <c r="J30" s="96"/>
      <c r="K30" s="78">
        <f t="shared" ca="1" si="23"/>
        <v>0</v>
      </c>
      <c r="L30" s="93"/>
      <c r="M30" s="78"/>
      <c r="N30" s="75"/>
      <c r="O30" s="9">
        <v>3</v>
      </c>
      <c r="P30" s="25"/>
      <c r="Q30" s="11" t="str">
        <f>IF(OR(R30="Preventivo",R30="Detectivo"),"Probabilidad",IF(R30="Correctivo","Impacto",""))</f>
        <v/>
      </c>
      <c r="R30" s="12"/>
      <c r="S30" s="12"/>
      <c r="T30" s="13" t="str">
        <f t="shared" si="24"/>
        <v/>
      </c>
      <c r="U30" s="12"/>
      <c r="V30" s="12"/>
      <c r="W30" s="12"/>
      <c r="X30" s="14" t="str">
        <f>IFERROR(IF(AND(Q29="Probabilidad",Q30="Probabilidad"),(Z29-(+Z29*T30)),IF(AND(Q29="Impacto",Q30="Probabilidad"),(Z28-(+Z28*T30)),IF(Q30="Impacto",Z29,""))),"")</f>
        <v/>
      </c>
      <c r="Y30" s="15" t="str">
        <f t="shared" si="1"/>
        <v/>
      </c>
      <c r="Z30" s="16" t="str">
        <f t="shared" si="25"/>
        <v/>
      </c>
      <c r="AA30" s="15" t="str">
        <f t="shared" si="3"/>
        <v/>
      </c>
      <c r="AB30" s="16" t="str">
        <f>IFERROR(IF(AND(Q29="Impacto",Q30="Impacto"),(AB29-(+AB29*T30)),IF(AND(Q29="Probabilidad",Q30="Impacto"),(AB28-(+AB28*T30)),IF(Q30="Probabilidad",AB29,""))),"")</f>
        <v/>
      </c>
      <c r="AC30" s="17" t="str">
        <f t="shared" si="26"/>
        <v/>
      </c>
      <c r="AD30" s="18"/>
      <c r="AE30" s="19"/>
      <c r="AF30" s="21"/>
      <c r="AG30" s="24"/>
      <c r="AH30" s="24"/>
      <c r="AI30" s="19"/>
      <c r="AJ30" s="2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row>
    <row r="31" spans="1:68" ht="151.5" customHeight="1" x14ac:dyDescent="0.3">
      <c r="A31" s="81"/>
      <c r="B31" s="84"/>
      <c r="C31" s="84"/>
      <c r="D31" s="84"/>
      <c r="E31" s="87"/>
      <c r="F31" s="84"/>
      <c r="G31" s="90"/>
      <c r="H31" s="93"/>
      <c r="I31" s="78"/>
      <c r="J31" s="96"/>
      <c r="K31" s="78">
        <f t="shared" ca="1" si="23"/>
        <v>0</v>
      </c>
      <c r="L31" s="93"/>
      <c r="M31" s="78"/>
      <c r="N31" s="75"/>
      <c r="O31" s="9">
        <v>4</v>
      </c>
      <c r="P31" s="10"/>
      <c r="Q31" s="11" t="str">
        <f t="shared" ref="Q31:Q33" si="27">IF(OR(R31="Preventivo",R31="Detectivo"),"Probabilidad",IF(R31="Correctivo","Impacto",""))</f>
        <v/>
      </c>
      <c r="R31" s="12"/>
      <c r="S31" s="12"/>
      <c r="T31" s="13" t="str">
        <f t="shared" si="24"/>
        <v/>
      </c>
      <c r="U31" s="12"/>
      <c r="V31" s="12"/>
      <c r="W31" s="12"/>
      <c r="X31" s="14" t="str">
        <f t="shared" ref="X31:X33" si="28">IFERROR(IF(AND(Q30="Probabilidad",Q31="Probabilidad"),(Z30-(+Z30*T31)),IF(AND(Q30="Impacto",Q31="Probabilidad"),(Z29-(+Z29*T31)),IF(Q31="Impacto",Z30,""))),"")</f>
        <v/>
      </c>
      <c r="Y31" s="15" t="str">
        <f t="shared" si="1"/>
        <v/>
      </c>
      <c r="Z31" s="16" t="str">
        <f t="shared" si="25"/>
        <v/>
      </c>
      <c r="AA31" s="15" t="str">
        <f t="shared" si="3"/>
        <v/>
      </c>
      <c r="AB31" s="16" t="str">
        <f t="shared" ref="AB31:AB33" si="29">IFERROR(IF(AND(Q30="Impacto",Q31="Impacto"),(AB30-(+AB30*T31)),IF(AND(Q30="Probabilidad",Q31="Impacto"),(AB29-(+AB29*T31)),IF(Q31="Probabilidad",AB30,""))),"")</f>
        <v/>
      </c>
      <c r="AC31" s="17" t="str">
        <f>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18"/>
      <c r="AE31" s="19"/>
      <c r="AF31" s="21"/>
      <c r="AG31" s="24"/>
      <c r="AH31" s="24"/>
      <c r="AI31" s="19"/>
      <c r="AJ31" s="2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row>
    <row r="32" spans="1:68" ht="151.5" customHeight="1" x14ac:dyDescent="0.3">
      <c r="A32" s="81"/>
      <c r="B32" s="84"/>
      <c r="C32" s="84"/>
      <c r="D32" s="84"/>
      <c r="E32" s="87"/>
      <c r="F32" s="84"/>
      <c r="G32" s="90"/>
      <c r="H32" s="93"/>
      <c r="I32" s="78"/>
      <c r="J32" s="96"/>
      <c r="K32" s="78">
        <f t="shared" ca="1" si="23"/>
        <v>0</v>
      </c>
      <c r="L32" s="93"/>
      <c r="M32" s="78"/>
      <c r="N32" s="75"/>
      <c r="O32" s="9">
        <v>5</v>
      </c>
      <c r="P32" s="10"/>
      <c r="Q32" s="11" t="str">
        <f t="shared" si="27"/>
        <v/>
      </c>
      <c r="R32" s="12"/>
      <c r="S32" s="12"/>
      <c r="T32" s="13" t="str">
        <f t="shared" si="24"/>
        <v/>
      </c>
      <c r="U32" s="12"/>
      <c r="V32" s="12"/>
      <c r="W32" s="12"/>
      <c r="X32" s="27" t="str">
        <f t="shared" si="28"/>
        <v/>
      </c>
      <c r="Y32" s="15" t="str">
        <f>IFERROR(IF(X32="","",IF(X32&lt;=0.2,"Muy Baja",IF(X32&lt;=0.4,"Baja",IF(X32&lt;=0.6,"Media",IF(X32&lt;=0.8,"Alta","Muy Alta"))))),"")</f>
        <v/>
      </c>
      <c r="Z32" s="16" t="str">
        <f t="shared" si="25"/>
        <v/>
      </c>
      <c r="AA32" s="15" t="str">
        <f t="shared" si="3"/>
        <v/>
      </c>
      <c r="AB32" s="16" t="str">
        <f t="shared" si="29"/>
        <v/>
      </c>
      <c r="AC32" s="17" t="str">
        <f t="shared" ref="AC32:AC33" si="30">IFERROR(IF(OR(AND(Y32="Muy Baja",AA32="Leve"),AND(Y32="Muy Baja",AA32="Menor"),AND(Y32="Baja",AA32="Leve")),"Bajo",IF(OR(AND(Y32="Muy baja",AA32="Moderado"),AND(Y32="Baja",AA32="Menor"),AND(Y32="Baja",AA32="Moderado"),AND(Y32="Media",AA32="Leve"),AND(Y32="Media",AA32="Menor"),AND(Y32="Media",AA32="Moderado"),AND(Y32="Alta",AA32="Leve"),AND(Y32="Alta",AA32="Menor")),"Moderado",IF(OR(AND(Y32="Muy Baja",AA32="Mayor"),AND(Y32="Baja",AA32="Mayor"),AND(Y32="Media",AA32="Mayor"),AND(Y32="Alta",AA32="Moderado"),AND(Y32="Alta",AA32="Mayor"),AND(Y32="Muy Alta",AA32="Leve"),AND(Y32="Muy Alta",AA32="Menor"),AND(Y32="Muy Alta",AA32="Moderado"),AND(Y32="Muy Alta",AA32="Mayor")),"Alto",IF(OR(AND(Y32="Muy Baja",AA32="Catastrófico"),AND(Y32="Baja",AA32="Catastrófico"),AND(Y32="Media",AA32="Catastrófico"),AND(Y32="Alta",AA32="Catastrófico"),AND(Y32="Muy Alta",AA32="Catastrófico")),"Extremo","")))),"")</f>
        <v/>
      </c>
      <c r="AD32" s="18"/>
      <c r="AE32" s="19"/>
      <c r="AF32" s="21"/>
      <c r="AG32" s="24"/>
      <c r="AH32" s="24"/>
      <c r="AI32" s="19"/>
      <c r="AJ32" s="2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row>
    <row r="33" spans="1:68" ht="151.5" customHeight="1" x14ac:dyDescent="0.3">
      <c r="A33" s="82"/>
      <c r="B33" s="85"/>
      <c r="C33" s="85"/>
      <c r="D33" s="85"/>
      <c r="E33" s="88"/>
      <c r="F33" s="85"/>
      <c r="G33" s="91"/>
      <c r="H33" s="94"/>
      <c r="I33" s="79"/>
      <c r="J33" s="97"/>
      <c r="K33" s="79">
        <f t="shared" ca="1" si="23"/>
        <v>0</v>
      </c>
      <c r="L33" s="94"/>
      <c r="M33" s="79"/>
      <c r="N33" s="76"/>
      <c r="O33" s="9">
        <v>6</v>
      </c>
      <c r="P33" s="10"/>
      <c r="Q33" s="11" t="str">
        <f t="shared" si="27"/>
        <v/>
      </c>
      <c r="R33" s="12"/>
      <c r="S33" s="12"/>
      <c r="T33" s="13" t="str">
        <f t="shared" si="24"/>
        <v/>
      </c>
      <c r="U33" s="12"/>
      <c r="V33" s="12"/>
      <c r="W33" s="12"/>
      <c r="X33" s="14" t="str">
        <f t="shared" si="28"/>
        <v/>
      </c>
      <c r="Y33" s="15" t="str">
        <f t="shared" si="1"/>
        <v/>
      </c>
      <c r="Z33" s="16" t="str">
        <f t="shared" si="25"/>
        <v/>
      </c>
      <c r="AA33" s="15" t="str">
        <f t="shared" si="3"/>
        <v/>
      </c>
      <c r="AB33" s="16" t="str">
        <f t="shared" si="29"/>
        <v/>
      </c>
      <c r="AC33" s="17" t="str">
        <f t="shared" si="30"/>
        <v/>
      </c>
      <c r="AD33" s="18"/>
      <c r="AE33" s="19"/>
      <c r="AF33" s="21"/>
      <c r="AG33" s="24"/>
      <c r="AH33" s="24"/>
      <c r="AI33" s="19"/>
      <c r="AJ33" s="2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row>
    <row r="34" spans="1:68" ht="151.5" customHeight="1" x14ac:dyDescent="0.3">
      <c r="A34" s="80">
        <v>5</v>
      </c>
      <c r="B34" s="83" t="s">
        <v>103</v>
      </c>
      <c r="C34" s="83" t="s">
        <v>133</v>
      </c>
      <c r="D34" s="83" t="s">
        <v>134</v>
      </c>
      <c r="E34" s="86" t="s">
        <v>135</v>
      </c>
      <c r="F34" s="83" t="s">
        <v>49</v>
      </c>
      <c r="G34" s="89">
        <v>67</v>
      </c>
      <c r="H34" s="92" t="str">
        <f>IF(G34&lt;=0,"",IF(G34&lt;=2,"Muy Baja",IF(G34&lt;=24,"Baja",IF(G34&lt;=500,"Media",IF(G34&lt;=5000,"Alta","Muy Alta")))))</f>
        <v>Media</v>
      </c>
      <c r="I34" s="77">
        <f>IF(H34="","",IF(H34="Muy Baja",0.2,IF(H34="Baja",0.4,IF(H34="Media",0.6,IF(H34="Alta",0.8,IF(H34="Muy Alta",1,))))))</f>
        <v>0.6</v>
      </c>
      <c r="J34" s="95" t="s">
        <v>107</v>
      </c>
      <c r="K34" s="77" t="str">
        <f>IF(NOT(ISERROR(MATCH(J34,'[5]Tabla Impacto'!$B$221:$B$223,0))),'[5]Tabla Impacto'!$F$223&amp;"Por favor no seleccionar los criterios de impacto(Afectación Económica o presupuestal y Pérdida Reputacional)",J34)</f>
        <v xml:space="preserve">     Entre 50 y 100 SMLMV </v>
      </c>
      <c r="L34" s="92" t="str">
        <f>IF(OR(K34='[5]Tabla Impacto'!$C$11,K34='[5]Tabla Impacto'!$D$11),"Leve",IF(OR(K34='[5]Tabla Impacto'!$C$12,K34='[5]Tabla Impacto'!$D$12),"Menor",IF(OR(K34='[5]Tabla Impacto'!$C$13,K34='[5]Tabla Impacto'!$D$13),"Moderado",IF(OR(K34='[5]Tabla Impacto'!$C$14,K34='[5]Tabla Impacto'!$D$14),"Mayor",IF(OR(K34='[5]Tabla Impacto'!$C$15,K34='[5]Tabla Impacto'!$D$15),"Catastrófico","")))))</f>
        <v>Moderado</v>
      </c>
      <c r="M34" s="77">
        <f>IF(L34="","",IF(L34="Leve",0.2,IF(L34="Menor",0.4,IF(L34="Moderado",0.6,IF(L34="Mayor",0.8,IF(L34="Catastrófico",1,))))))</f>
        <v>0.6</v>
      </c>
      <c r="N34" s="74" t="str">
        <f>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Moderado</v>
      </c>
      <c r="O34" s="9">
        <v>1</v>
      </c>
      <c r="P34" s="10" t="s">
        <v>136</v>
      </c>
      <c r="Q34" s="11" t="str">
        <f>IF(OR(R34="Preventivo",R34="Detectivo"),"Probabilidad",IF(R34="Correctivo","Impacto",""))</f>
        <v>Probabilidad</v>
      </c>
      <c r="R34" s="12" t="s">
        <v>52</v>
      </c>
      <c r="S34" s="12" t="s">
        <v>53</v>
      </c>
      <c r="T34" s="13" t="str">
        <f>IF(AND(R34="Preventivo",S34="Automático"),"50%",IF(AND(R34="Preventivo",S34="Manual"),"40%",IF(AND(R34="Detectivo",S34="Automático"),"40%",IF(AND(R34="Detectivo",S34="Manual"),"30%",IF(AND(R34="Correctivo",S34="Automático"),"35%",IF(AND(R34="Correctivo",S34="Manual"),"25%",""))))))</f>
        <v>40%</v>
      </c>
      <c r="U34" s="12" t="s">
        <v>54</v>
      </c>
      <c r="V34" s="12" t="s">
        <v>55</v>
      </c>
      <c r="W34" s="12" t="s">
        <v>56</v>
      </c>
      <c r="X34" s="14">
        <f>IFERROR(IF(Q34="Probabilidad",(I34-(+I34*T34)),IF(Q34="Impacto",I34,"")),"")</f>
        <v>0.36</v>
      </c>
      <c r="Y34" s="15" t="str">
        <f>IFERROR(IF(X34="","",IF(X34&lt;=0.2,"Muy Baja",IF(X34&lt;=0.4,"Baja",IF(X34&lt;=0.6,"Media",IF(X34&lt;=0.8,"Alta","Muy Alta"))))),"")</f>
        <v>Baja</v>
      </c>
      <c r="Z34" s="16">
        <f>+X34</f>
        <v>0.36</v>
      </c>
      <c r="AA34" s="15" t="str">
        <f>IFERROR(IF(AB34="","",IF(AB34&lt;=0.2,"Leve",IF(AB34&lt;=0.4,"Menor",IF(AB34&lt;=0.6,"Moderado",IF(AB34&lt;=0.8,"Mayor","Catastrófico"))))),"")</f>
        <v>Moderado</v>
      </c>
      <c r="AB34" s="16">
        <f>IFERROR(IF(Q34="Impacto",(M34-(+M34*T34)),IF(Q34="Probabilidad",M34,"")),"")</f>
        <v>0.6</v>
      </c>
      <c r="AC34" s="17" t="str">
        <f>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Moderado</v>
      </c>
      <c r="AD34" s="18" t="s">
        <v>69</v>
      </c>
      <c r="AE34" s="19" t="s">
        <v>137</v>
      </c>
      <c r="AF34" s="21" t="s">
        <v>110</v>
      </c>
      <c r="AG34" s="20">
        <v>45078</v>
      </c>
      <c r="AH34" s="20">
        <v>45291</v>
      </c>
      <c r="AI34" s="19" t="s">
        <v>59</v>
      </c>
      <c r="AJ34" s="21" t="s">
        <v>60</v>
      </c>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row>
    <row r="35" spans="1:68" ht="151.5" customHeight="1" x14ac:dyDescent="0.3">
      <c r="A35" s="81"/>
      <c r="B35" s="84"/>
      <c r="C35" s="84"/>
      <c r="D35" s="84"/>
      <c r="E35" s="87"/>
      <c r="F35" s="84"/>
      <c r="G35" s="90"/>
      <c r="H35" s="93"/>
      <c r="I35" s="78"/>
      <c r="J35" s="96"/>
      <c r="K35" s="78">
        <f t="shared" ref="K35:K39" ca="1" si="31">IF(NOT(ISERROR(MATCH(J35,_xlfn.ANCHORARRAY(E46),0))),I48&amp;"Por favor no seleccionar los criterios de impacto",J35)</f>
        <v>0</v>
      </c>
      <c r="L35" s="93"/>
      <c r="M35" s="78"/>
      <c r="N35" s="75"/>
      <c r="O35" s="9">
        <v>2</v>
      </c>
      <c r="P35" s="10"/>
      <c r="Q35" s="11" t="str">
        <f>IF(OR(R35="Preventivo",R35="Detectivo"),"Probabilidad",IF(R35="Correctivo","Impacto",""))</f>
        <v/>
      </c>
      <c r="R35" s="12"/>
      <c r="S35" s="12"/>
      <c r="T35" s="13" t="str">
        <f t="shared" ref="T35:T39" si="32">IF(AND(R35="Preventivo",S35="Automático"),"50%",IF(AND(R35="Preventivo",S35="Manual"),"40%",IF(AND(R35="Detectivo",S35="Automático"),"40%",IF(AND(R35="Detectivo",S35="Manual"),"30%",IF(AND(R35="Correctivo",S35="Automático"),"35%",IF(AND(R35="Correctivo",S35="Manual"),"25%",""))))))</f>
        <v/>
      </c>
      <c r="U35" s="12"/>
      <c r="V35" s="12"/>
      <c r="W35" s="12"/>
      <c r="X35" s="14" t="str">
        <f>IFERROR(IF(AND(Q34="Probabilidad",Q35="Probabilidad"),(Z34-(+Z34*T35)),IF(Q35="Probabilidad",(I34-(+I34*T35)),IF(Q35="Impacto",Z34,""))),"")</f>
        <v/>
      </c>
      <c r="Y35" s="15" t="str">
        <f t="shared" si="1"/>
        <v/>
      </c>
      <c r="Z35" s="16" t="str">
        <f t="shared" ref="Z35:Z39" si="33">+X35</f>
        <v/>
      </c>
      <c r="AA35" s="15" t="str">
        <f t="shared" si="3"/>
        <v/>
      </c>
      <c r="AB35" s="16" t="str">
        <f>IFERROR(IF(AND(Q34="Impacto",Q35="Impacto"),(AB28-(+AB28*T35)),IF(Q35="Impacto",($M$34-(+$M$34*T35)),IF(Q35="Probabilidad",AB28,""))),"")</f>
        <v/>
      </c>
      <c r="AC35" s="17" t="str">
        <f t="shared" ref="AC35:AC36" si="34">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
      </c>
      <c r="AD35" s="18"/>
      <c r="AE35" s="19"/>
      <c r="AF35" s="21"/>
      <c r="AG35" s="24"/>
      <c r="AH35" s="24"/>
      <c r="AI35" s="19"/>
      <c r="AJ35" s="2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row>
    <row r="36" spans="1:68" ht="151.5" customHeight="1" x14ac:dyDescent="0.3">
      <c r="A36" s="81"/>
      <c r="B36" s="84"/>
      <c r="C36" s="84"/>
      <c r="D36" s="84"/>
      <c r="E36" s="87"/>
      <c r="F36" s="84"/>
      <c r="G36" s="90"/>
      <c r="H36" s="93"/>
      <c r="I36" s="78"/>
      <c r="J36" s="96"/>
      <c r="K36" s="78">
        <f t="shared" ca="1" si="31"/>
        <v>0</v>
      </c>
      <c r="L36" s="93"/>
      <c r="M36" s="78"/>
      <c r="N36" s="75"/>
      <c r="O36" s="9">
        <v>3</v>
      </c>
      <c r="P36" s="25"/>
      <c r="Q36" s="11" t="str">
        <f>IF(OR(R36="Preventivo",R36="Detectivo"),"Probabilidad",IF(R36="Correctivo","Impacto",""))</f>
        <v/>
      </c>
      <c r="R36" s="12"/>
      <c r="S36" s="12"/>
      <c r="T36" s="13" t="str">
        <f t="shared" si="32"/>
        <v/>
      </c>
      <c r="U36" s="12"/>
      <c r="V36" s="12"/>
      <c r="W36" s="12"/>
      <c r="X36" s="14" t="str">
        <f>IFERROR(IF(AND(Q35="Probabilidad",Q36="Probabilidad"),(Z35-(+Z35*T36)),IF(AND(Q35="Impacto",Q36="Probabilidad"),(Z34-(+Z34*T36)),IF(Q36="Impacto",Z35,""))),"")</f>
        <v/>
      </c>
      <c r="Y36" s="15" t="str">
        <f t="shared" si="1"/>
        <v/>
      </c>
      <c r="Z36" s="16" t="str">
        <f t="shared" si="33"/>
        <v/>
      </c>
      <c r="AA36" s="15" t="str">
        <f t="shared" si="3"/>
        <v/>
      </c>
      <c r="AB36" s="16" t="str">
        <f>IFERROR(IF(AND(Q35="Impacto",Q36="Impacto"),(AB35-(+AB35*T36)),IF(AND(Q35="Probabilidad",Q36="Impacto"),(AB34-(+AB34*T36)),IF(Q36="Probabilidad",AB35,""))),"")</f>
        <v/>
      </c>
      <c r="AC36" s="17" t="str">
        <f t="shared" si="34"/>
        <v/>
      </c>
      <c r="AD36" s="18"/>
      <c r="AE36" s="19"/>
      <c r="AF36" s="21"/>
      <c r="AG36" s="24"/>
      <c r="AH36" s="24"/>
      <c r="AI36" s="19"/>
      <c r="AJ36" s="2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row>
    <row r="37" spans="1:68" ht="151.5" customHeight="1" x14ac:dyDescent="0.3">
      <c r="A37" s="81"/>
      <c r="B37" s="84"/>
      <c r="C37" s="84"/>
      <c r="D37" s="84"/>
      <c r="E37" s="87"/>
      <c r="F37" s="84"/>
      <c r="G37" s="90"/>
      <c r="H37" s="93"/>
      <c r="I37" s="78"/>
      <c r="J37" s="96"/>
      <c r="K37" s="78">
        <f t="shared" ca="1" si="31"/>
        <v>0</v>
      </c>
      <c r="L37" s="93"/>
      <c r="M37" s="78"/>
      <c r="N37" s="75"/>
      <c r="O37" s="9">
        <v>4</v>
      </c>
      <c r="P37" s="10"/>
      <c r="Q37" s="11" t="str">
        <f t="shared" ref="Q37:Q39" si="35">IF(OR(R37="Preventivo",R37="Detectivo"),"Probabilidad",IF(R37="Correctivo","Impacto",""))</f>
        <v/>
      </c>
      <c r="R37" s="12"/>
      <c r="S37" s="12"/>
      <c r="T37" s="13" t="str">
        <f t="shared" si="32"/>
        <v/>
      </c>
      <c r="U37" s="12"/>
      <c r="V37" s="12"/>
      <c r="W37" s="12"/>
      <c r="X37" s="14" t="str">
        <f t="shared" ref="X37:X39" si="36">IFERROR(IF(AND(Q36="Probabilidad",Q37="Probabilidad"),(Z36-(+Z36*T37)),IF(AND(Q36="Impacto",Q37="Probabilidad"),(Z35-(+Z35*T37)),IF(Q37="Impacto",Z36,""))),"")</f>
        <v/>
      </c>
      <c r="Y37" s="15" t="str">
        <f t="shared" si="1"/>
        <v/>
      </c>
      <c r="Z37" s="16" t="str">
        <f t="shared" si="33"/>
        <v/>
      </c>
      <c r="AA37" s="15" t="str">
        <f t="shared" si="3"/>
        <v/>
      </c>
      <c r="AB37" s="16" t="str">
        <f t="shared" ref="AB37:AB39" si="37">IFERROR(IF(AND(Q36="Impacto",Q37="Impacto"),(AB36-(+AB36*T37)),IF(AND(Q36="Probabilidad",Q37="Impacto"),(AB35-(+AB35*T37)),IF(Q37="Probabilidad",AB36,""))),"")</f>
        <v/>
      </c>
      <c r="AC37" s="17" t="str">
        <f>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
      </c>
      <c r="AD37" s="18"/>
      <c r="AE37" s="19"/>
      <c r="AF37" s="21"/>
      <c r="AG37" s="24"/>
      <c r="AH37" s="24"/>
      <c r="AI37" s="19"/>
      <c r="AJ37" s="2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row>
    <row r="38" spans="1:68" ht="151.5" customHeight="1" x14ac:dyDescent="0.3">
      <c r="A38" s="81"/>
      <c r="B38" s="84"/>
      <c r="C38" s="84"/>
      <c r="D38" s="84"/>
      <c r="E38" s="87"/>
      <c r="F38" s="84"/>
      <c r="G38" s="90"/>
      <c r="H38" s="93"/>
      <c r="I38" s="78"/>
      <c r="J38" s="96"/>
      <c r="K38" s="78">
        <f t="shared" ca="1" si="31"/>
        <v>0</v>
      </c>
      <c r="L38" s="93"/>
      <c r="M38" s="78"/>
      <c r="N38" s="75"/>
      <c r="O38" s="9">
        <v>5</v>
      </c>
      <c r="P38" s="10"/>
      <c r="Q38" s="11" t="str">
        <f t="shared" si="35"/>
        <v/>
      </c>
      <c r="R38" s="12"/>
      <c r="S38" s="12"/>
      <c r="T38" s="13" t="str">
        <f t="shared" si="32"/>
        <v/>
      </c>
      <c r="U38" s="12"/>
      <c r="V38" s="12"/>
      <c r="W38" s="12"/>
      <c r="X38" s="14" t="str">
        <f t="shared" si="36"/>
        <v/>
      </c>
      <c r="Y38" s="15" t="str">
        <f t="shared" si="1"/>
        <v/>
      </c>
      <c r="Z38" s="16" t="str">
        <f t="shared" si="33"/>
        <v/>
      </c>
      <c r="AA38" s="15" t="str">
        <f t="shared" si="3"/>
        <v/>
      </c>
      <c r="AB38" s="16" t="str">
        <f t="shared" si="37"/>
        <v/>
      </c>
      <c r="AC38" s="17" t="str">
        <f t="shared" ref="AC38:AC39" si="38">IFERROR(IF(OR(AND(Y38="Muy Baja",AA38="Leve"),AND(Y38="Muy Baja",AA38="Menor"),AND(Y38="Baja",AA38="Leve")),"Bajo",IF(OR(AND(Y38="Muy baja",AA38="Moderado"),AND(Y38="Baja",AA38="Menor"),AND(Y38="Baja",AA38="Moderado"),AND(Y38="Media",AA38="Leve"),AND(Y38="Media",AA38="Menor"),AND(Y38="Media",AA38="Moderado"),AND(Y38="Alta",AA38="Leve"),AND(Y38="Alta",AA38="Menor")),"Moderado",IF(OR(AND(Y38="Muy Baja",AA38="Mayor"),AND(Y38="Baja",AA38="Mayor"),AND(Y38="Media",AA38="Mayor"),AND(Y38="Alta",AA38="Moderado"),AND(Y38="Alta",AA38="Mayor"),AND(Y38="Muy Alta",AA38="Leve"),AND(Y38="Muy Alta",AA38="Menor"),AND(Y38="Muy Alta",AA38="Moderado"),AND(Y38="Muy Alta",AA38="Mayor")),"Alto",IF(OR(AND(Y38="Muy Baja",AA38="Catastrófico"),AND(Y38="Baja",AA38="Catastrófico"),AND(Y38="Media",AA38="Catastrófico"),AND(Y38="Alta",AA38="Catastrófico"),AND(Y38="Muy Alta",AA38="Catastrófico")),"Extremo","")))),"")</f>
        <v/>
      </c>
      <c r="AD38" s="18"/>
      <c r="AE38" s="19"/>
      <c r="AF38" s="21"/>
      <c r="AG38" s="24"/>
      <c r="AH38" s="24"/>
      <c r="AI38" s="19"/>
      <c r="AJ38" s="2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row>
    <row r="39" spans="1:68" ht="151.5" customHeight="1" x14ac:dyDescent="0.3">
      <c r="A39" s="82"/>
      <c r="B39" s="85"/>
      <c r="C39" s="85"/>
      <c r="D39" s="85"/>
      <c r="E39" s="88"/>
      <c r="F39" s="85"/>
      <c r="G39" s="91"/>
      <c r="H39" s="94"/>
      <c r="I39" s="79"/>
      <c r="J39" s="97"/>
      <c r="K39" s="79">
        <f t="shared" ca="1" si="31"/>
        <v>0</v>
      </c>
      <c r="L39" s="94"/>
      <c r="M39" s="79"/>
      <c r="N39" s="76"/>
      <c r="O39" s="9">
        <v>6</v>
      </c>
      <c r="P39" s="10"/>
      <c r="Q39" s="11" t="str">
        <f t="shared" si="35"/>
        <v/>
      </c>
      <c r="R39" s="12"/>
      <c r="S39" s="12"/>
      <c r="T39" s="13" t="str">
        <f t="shared" si="32"/>
        <v/>
      </c>
      <c r="U39" s="12"/>
      <c r="V39" s="12"/>
      <c r="W39" s="12"/>
      <c r="X39" s="14" t="str">
        <f t="shared" si="36"/>
        <v/>
      </c>
      <c r="Y39" s="15" t="str">
        <f t="shared" si="1"/>
        <v/>
      </c>
      <c r="Z39" s="16" t="str">
        <f t="shared" si="33"/>
        <v/>
      </c>
      <c r="AA39" s="15" t="str">
        <f t="shared" si="3"/>
        <v/>
      </c>
      <c r="AB39" s="16" t="str">
        <f t="shared" si="37"/>
        <v/>
      </c>
      <c r="AC39" s="17" t="str">
        <f t="shared" si="38"/>
        <v/>
      </c>
      <c r="AD39" s="18"/>
      <c r="AE39" s="19"/>
      <c r="AF39" s="21"/>
      <c r="AG39" s="24"/>
      <c r="AH39" s="24"/>
      <c r="AI39" s="19"/>
      <c r="AJ39" s="2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row>
    <row r="40" spans="1:68" ht="151.5" customHeight="1" x14ac:dyDescent="0.3">
      <c r="A40" s="80">
        <v>6</v>
      </c>
      <c r="B40" s="83"/>
      <c r="C40" s="83"/>
      <c r="D40" s="83"/>
      <c r="E40" s="86"/>
      <c r="F40" s="83"/>
      <c r="G40" s="89"/>
      <c r="H40" s="92" t="str">
        <f>IF(G40&lt;=0,"",IF(G40&lt;=2,"Muy Baja",IF(G40&lt;=24,"Baja",IF(G40&lt;=500,"Media",IF(G40&lt;=5000,"Alta","Muy Alta")))))</f>
        <v/>
      </c>
      <c r="I40" s="77" t="str">
        <f>IF(H40="","",IF(H40="Muy Baja",0.2,IF(H40="Baja",0.4,IF(H40="Media",0.6,IF(H40="Alta",0.8,IF(H40="Muy Alta",1,))))))</f>
        <v/>
      </c>
      <c r="J40" s="95"/>
      <c r="K40" s="77">
        <f>IF(NOT(ISERROR(MATCH(J40,'[5]Tabla Impacto'!$B$221:$B$223,0))),'[5]Tabla Impacto'!$F$223&amp;"Por favor no seleccionar los criterios de impacto(Afectación Económica o presupuestal y Pérdida Reputacional)",J40)</f>
        <v>0</v>
      </c>
      <c r="L40" s="92" t="str">
        <f>IF(OR(K40='[5]Tabla Impacto'!$C$11,K40='[5]Tabla Impacto'!$D$11),"Leve",IF(OR(K40='[5]Tabla Impacto'!$C$12,K40='[5]Tabla Impacto'!$D$12),"Menor",IF(OR(K40='[5]Tabla Impacto'!$C$13,K40='[5]Tabla Impacto'!$D$13),"Moderado",IF(OR(K40='[5]Tabla Impacto'!$C$14,K40='[5]Tabla Impacto'!$D$14),"Mayor",IF(OR(K40='[5]Tabla Impacto'!$C$15,K40='[5]Tabla Impacto'!$D$15),"Catastrófico","")))))</f>
        <v/>
      </c>
      <c r="M40" s="77" t="str">
        <f>IF(L40="","",IF(L40="Leve",0.2,IF(L40="Menor",0.4,IF(L40="Moderado",0.6,IF(L40="Mayor",0.8,IF(L40="Catastrófico",1,))))))</f>
        <v/>
      </c>
      <c r="N40" s="74" t="str">
        <f>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9">
        <v>1</v>
      </c>
      <c r="P40" s="10"/>
      <c r="Q40" s="11" t="str">
        <f>IF(OR(R40="Preventivo",R40="Detectivo"),"Probabilidad",IF(R40="Correctivo","Impacto",""))</f>
        <v/>
      </c>
      <c r="R40" s="12"/>
      <c r="S40" s="12"/>
      <c r="T40" s="13" t="str">
        <f>IF(AND(R40="Preventivo",S40="Automático"),"50%",IF(AND(R40="Preventivo",S40="Manual"),"40%",IF(AND(R40="Detectivo",S40="Automático"),"40%",IF(AND(R40="Detectivo",S40="Manual"),"30%",IF(AND(R40="Correctivo",S40="Automático"),"35%",IF(AND(R40="Correctivo",S40="Manual"),"25%",""))))))</f>
        <v/>
      </c>
      <c r="U40" s="12"/>
      <c r="V40" s="12"/>
      <c r="W40" s="12"/>
      <c r="X40" s="14" t="str">
        <f>IFERROR(IF(Q40="Probabilidad",(I40-(+I40*T40)),IF(Q40="Impacto",I40,"")),"")</f>
        <v/>
      </c>
      <c r="Y40" s="15" t="str">
        <f>IFERROR(IF(X40="","",IF(X40&lt;=0.2,"Muy Baja",IF(X40&lt;=0.4,"Baja",IF(X40&lt;=0.6,"Media",IF(X40&lt;=0.8,"Alta","Muy Alta"))))),"")</f>
        <v/>
      </c>
      <c r="Z40" s="16" t="str">
        <f>+X40</f>
        <v/>
      </c>
      <c r="AA40" s="15" t="str">
        <f>IFERROR(IF(AB40="","",IF(AB40&lt;=0.2,"Leve",IF(AB40&lt;=0.4,"Menor",IF(AB40&lt;=0.6,"Moderado",IF(AB40&lt;=0.8,"Mayor","Catastrófico"))))),"")</f>
        <v/>
      </c>
      <c r="AB40" s="16" t="str">
        <f>IFERROR(IF(Q40="Impacto",(M40-(+M40*T40)),IF(Q40="Probabilidad",M40,"")),"")</f>
        <v/>
      </c>
      <c r="AC40" s="17" t="str">
        <f>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18"/>
      <c r="AE40" s="19"/>
      <c r="AF40" s="21"/>
      <c r="AG40" s="24"/>
      <c r="AH40" s="24"/>
      <c r="AI40" s="19"/>
      <c r="AJ40" s="2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row>
    <row r="41" spans="1:68" ht="151.5" customHeight="1" x14ac:dyDescent="0.3">
      <c r="A41" s="81"/>
      <c r="B41" s="84"/>
      <c r="C41" s="84"/>
      <c r="D41" s="84"/>
      <c r="E41" s="87"/>
      <c r="F41" s="84"/>
      <c r="G41" s="90"/>
      <c r="H41" s="93"/>
      <c r="I41" s="78"/>
      <c r="J41" s="96"/>
      <c r="K41" s="78">
        <f t="shared" ref="K41:K45" ca="1" si="39">IF(NOT(ISERROR(MATCH(J41,_xlfn.ANCHORARRAY(E52),0))),I54&amp;"Por favor no seleccionar los criterios de impacto",J41)</f>
        <v>0</v>
      </c>
      <c r="L41" s="93"/>
      <c r="M41" s="78"/>
      <c r="N41" s="75"/>
      <c r="O41" s="9">
        <v>2</v>
      </c>
      <c r="P41" s="10"/>
      <c r="Q41" s="11" t="str">
        <f>IF(OR(R41="Preventivo",R41="Detectivo"),"Probabilidad",IF(R41="Correctivo","Impacto",""))</f>
        <v/>
      </c>
      <c r="R41" s="12"/>
      <c r="S41" s="12"/>
      <c r="T41" s="13" t="str">
        <f t="shared" ref="T41:T45" si="40">IF(AND(R41="Preventivo",S41="Automático"),"50%",IF(AND(R41="Preventivo",S41="Manual"),"40%",IF(AND(R41="Detectivo",S41="Automático"),"40%",IF(AND(R41="Detectivo",S41="Manual"),"30%",IF(AND(R41="Correctivo",S41="Automático"),"35%",IF(AND(R41="Correctivo",S41="Manual"),"25%",""))))))</f>
        <v/>
      </c>
      <c r="U41" s="12"/>
      <c r="V41" s="12"/>
      <c r="W41" s="12"/>
      <c r="X41" s="14" t="str">
        <f>IFERROR(IF(AND(Q40="Probabilidad",Q41="Probabilidad"),(Z40-(+Z40*T41)),IF(Q41="Probabilidad",(I40-(+I40*T41)),IF(Q41="Impacto",Z40,""))),"")</f>
        <v/>
      </c>
      <c r="Y41" s="15" t="str">
        <f t="shared" si="1"/>
        <v/>
      </c>
      <c r="Z41" s="16" t="str">
        <f t="shared" ref="Z41:Z45" si="41">+X41</f>
        <v/>
      </c>
      <c r="AA41" s="15" t="str">
        <f t="shared" si="3"/>
        <v/>
      </c>
      <c r="AB41" s="16" t="str">
        <f>IFERROR(IF(AND(Q40="Impacto",Q41="Impacto"),(AB34-(+AB34*T41)),IF(Q41="Impacto",($M$40-(+$M$40*T41)),IF(Q41="Probabilidad",AB34,""))),"")</f>
        <v/>
      </c>
      <c r="AC41" s="17" t="str">
        <f t="shared" ref="AC41:AC42" si="42">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
      </c>
      <c r="AD41" s="18"/>
      <c r="AE41" s="19"/>
      <c r="AF41" s="21"/>
      <c r="AG41" s="24"/>
      <c r="AH41" s="24"/>
      <c r="AI41" s="19"/>
      <c r="AJ41" s="2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row>
    <row r="42" spans="1:68" ht="151.5" customHeight="1" x14ac:dyDescent="0.3">
      <c r="A42" s="81"/>
      <c r="B42" s="84"/>
      <c r="C42" s="84"/>
      <c r="D42" s="84"/>
      <c r="E42" s="87"/>
      <c r="F42" s="84"/>
      <c r="G42" s="90"/>
      <c r="H42" s="93"/>
      <c r="I42" s="78"/>
      <c r="J42" s="96"/>
      <c r="K42" s="78">
        <f t="shared" ca="1" si="39"/>
        <v>0</v>
      </c>
      <c r="L42" s="93"/>
      <c r="M42" s="78"/>
      <c r="N42" s="75"/>
      <c r="O42" s="9">
        <v>3</v>
      </c>
      <c r="P42" s="25"/>
      <c r="Q42" s="11" t="str">
        <f>IF(OR(R42="Preventivo",R42="Detectivo"),"Probabilidad",IF(R42="Correctivo","Impacto",""))</f>
        <v/>
      </c>
      <c r="R42" s="12"/>
      <c r="S42" s="12"/>
      <c r="T42" s="13" t="str">
        <f t="shared" si="40"/>
        <v/>
      </c>
      <c r="U42" s="12"/>
      <c r="V42" s="12"/>
      <c r="W42" s="12"/>
      <c r="X42" s="14" t="str">
        <f>IFERROR(IF(AND(Q41="Probabilidad",Q42="Probabilidad"),(Z41-(+Z41*T42)),IF(AND(Q41="Impacto",Q42="Probabilidad"),(Z40-(+Z40*T42)),IF(Q42="Impacto",Z41,""))),"")</f>
        <v/>
      </c>
      <c r="Y42" s="15" t="str">
        <f t="shared" si="1"/>
        <v/>
      </c>
      <c r="Z42" s="16" t="str">
        <f t="shared" si="41"/>
        <v/>
      </c>
      <c r="AA42" s="15" t="str">
        <f t="shared" si="3"/>
        <v/>
      </c>
      <c r="AB42" s="16" t="str">
        <f>IFERROR(IF(AND(Q41="Impacto",Q42="Impacto"),(AB41-(+AB41*T42)),IF(AND(Q41="Probabilidad",Q42="Impacto"),(AB40-(+AB40*T42)),IF(Q42="Probabilidad",AB41,""))),"")</f>
        <v/>
      </c>
      <c r="AC42" s="17" t="str">
        <f t="shared" si="42"/>
        <v/>
      </c>
      <c r="AD42" s="18"/>
      <c r="AE42" s="19"/>
      <c r="AF42" s="21"/>
      <c r="AG42" s="24"/>
      <c r="AH42" s="24"/>
      <c r="AI42" s="19"/>
      <c r="AJ42" s="2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row>
    <row r="43" spans="1:68" ht="151.5" customHeight="1" x14ac:dyDescent="0.3">
      <c r="A43" s="81"/>
      <c r="B43" s="84"/>
      <c r="C43" s="84"/>
      <c r="D43" s="84"/>
      <c r="E43" s="87"/>
      <c r="F43" s="84"/>
      <c r="G43" s="90"/>
      <c r="H43" s="93"/>
      <c r="I43" s="78"/>
      <c r="J43" s="96"/>
      <c r="K43" s="78">
        <f t="shared" ca="1" si="39"/>
        <v>0</v>
      </c>
      <c r="L43" s="93"/>
      <c r="M43" s="78"/>
      <c r="N43" s="75"/>
      <c r="O43" s="9">
        <v>4</v>
      </c>
      <c r="P43" s="10"/>
      <c r="Q43" s="11" t="str">
        <f t="shared" ref="Q43:Q45" si="43">IF(OR(R43="Preventivo",R43="Detectivo"),"Probabilidad",IF(R43="Correctivo","Impacto",""))</f>
        <v/>
      </c>
      <c r="R43" s="12"/>
      <c r="S43" s="12"/>
      <c r="T43" s="13" t="str">
        <f t="shared" si="40"/>
        <v/>
      </c>
      <c r="U43" s="12"/>
      <c r="V43" s="12"/>
      <c r="W43" s="12"/>
      <c r="X43" s="14" t="str">
        <f t="shared" ref="X43:X45" si="44">IFERROR(IF(AND(Q42="Probabilidad",Q43="Probabilidad"),(Z42-(+Z42*T43)),IF(AND(Q42="Impacto",Q43="Probabilidad"),(Z41-(+Z41*T43)),IF(Q43="Impacto",Z42,""))),"")</f>
        <v/>
      </c>
      <c r="Y43" s="15" t="str">
        <f t="shared" si="1"/>
        <v/>
      </c>
      <c r="Z43" s="16" t="str">
        <f t="shared" si="41"/>
        <v/>
      </c>
      <c r="AA43" s="15" t="str">
        <f t="shared" si="3"/>
        <v/>
      </c>
      <c r="AB43" s="16" t="str">
        <f t="shared" ref="AB43:AB45" si="45">IFERROR(IF(AND(Q42="Impacto",Q43="Impacto"),(AB42-(+AB42*T43)),IF(AND(Q42="Probabilidad",Q43="Impacto"),(AB41-(+AB41*T43)),IF(Q43="Probabilidad",AB42,""))),"")</f>
        <v/>
      </c>
      <c r="AC43" s="17" t="str">
        <f>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
      </c>
      <c r="AD43" s="18"/>
      <c r="AE43" s="19"/>
      <c r="AF43" s="21"/>
      <c r="AG43" s="24"/>
      <c r="AH43" s="24"/>
      <c r="AI43" s="19"/>
      <c r="AJ43" s="2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row>
    <row r="44" spans="1:68" ht="151.5" customHeight="1" x14ac:dyDescent="0.3">
      <c r="A44" s="81"/>
      <c r="B44" s="84"/>
      <c r="C44" s="84"/>
      <c r="D44" s="84"/>
      <c r="E44" s="87"/>
      <c r="F44" s="84"/>
      <c r="G44" s="90"/>
      <c r="H44" s="93"/>
      <c r="I44" s="78"/>
      <c r="J44" s="96"/>
      <c r="K44" s="78">
        <f t="shared" ca="1" si="39"/>
        <v>0</v>
      </c>
      <c r="L44" s="93"/>
      <c r="M44" s="78"/>
      <c r="N44" s="75"/>
      <c r="O44" s="9">
        <v>5</v>
      </c>
      <c r="P44" s="10"/>
      <c r="Q44" s="11" t="str">
        <f t="shared" si="43"/>
        <v/>
      </c>
      <c r="R44" s="12"/>
      <c r="S44" s="12"/>
      <c r="T44" s="13" t="str">
        <f t="shared" si="40"/>
        <v/>
      </c>
      <c r="U44" s="12"/>
      <c r="V44" s="12"/>
      <c r="W44" s="12"/>
      <c r="X44" s="14" t="str">
        <f t="shared" si="44"/>
        <v/>
      </c>
      <c r="Y44" s="15" t="str">
        <f t="shared" si="1"/>
        <v/>
      </c>
      <c r="Z44" s="16" t="str">
        <f t="shared" si="41"/>
        <v/>
      </c>
      <c r="AA44" s="15" t="str">
        <f t="shared" si="3"/>
        <v/>
      </c>
      <c r="AB44" s="16" t="str">
        <f t="shared" si="45"/>
        <v/>
      </c>
      <c r="AC44" s="17" t="str">
        <f t="shared" ref="AC44" si="46">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18"/>
      <c r="AE44" s="19"/>
      <c r="AF44" s="21"/>
      <c r="AG44" s="24"/>
      <c r="AH44" s="24"/>
      <c r="AI44" s="19"/>
      <c r="AJ44" s="2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row>
    <row r="45" spans="1:68" ht="151.5" customHeight="1" x14ac:dyDescent="0.3">
      <c r="A45" s="82"/>
      <c r="B45" s="85"/>
      <c r="C45" s="85"/>
      <c r="D45" s="85"/>
      <c r="E45" s="88"/>
      <c r="F45" s="85"/>
      <c r="G45" s="91"/>
      <c r="H45" s="94"/>
      <c r="I45" s="79"/>
      <c r="J45" s="97"/>
      <c r="K45" s="79">
        <f t="shared" ca="1" si="39"/>
        <v>0</v>
      </c>
      <c r="L45" s="94"/>
      <c r="M45" s="79"/>
      <c r="N45" s="76"/>
      <c r="O45" s="9">
        <v>6</v>
      </c>
      <c r="P45" s="10"/>
      <c r="Q45" s="11" t="str">
        <f t="shared" si="43"/>
        <v/>
      </c>
      <c r="R45" s="12"/>
      <c r="S45" s="12"/>
      <c r="T45" s="13" t="str">
        <f t="shared" si="40"/>
        <v/>
      </c>
      <c r="U45" s="12"/>
      <c r="V45" s="12"/>
      <c r="W45" s="12"/>
      <c r="X45" s="14" t="str">
        <f t="shared" si="44"/>
        <v/>
      </c>
      <c r="Y45" s="15" t="str">
        <f t="shared" si="1"/>
        <v/>
      </c>
      <c r="Z45" s="16" t="str">
        <f t="shared" si="41"/>
        <v/>
      </c>
      <c r="AA45" s="15" t="str">
        <f>IFERROR(IF(AB45="","",IF(AB45&lt;=0.2,"Leve",IF(AB45&lt;=0.4,"Menor",IF(AB45&lt;=0.6,"Moderado",IF(AB45&lt;=0.8,"Mayor","Catastrófico"))))),"")</f>
        <v/>
      </c>
      <c r="AB45" s="16" t="str">
        <f t="shared" si="45"/>
        <v/>
      </c>
      <c r="AC45" s="17" t="str">
        <f>IFERROR(IF(OR(AND(Y45="Muy Baja",AA45="Leve"),AND(Y45="Muy Baja",AA45="Menor"),AND(Y45="Baja",AA45="Leve")),"Bajo",IF(OR(AND(Y45="Muy baja",AA45="Moderado"),AND(Y45="Baja",AA45="Menor"),AND(Y45="Baja",AA45="Moderado"),AND(Y45="Media",AA45="Leve"),AND(Y45="Media",AA45="Menor"),AND(Y45="Media",AA45="Moderado"),AND(Y45="Alta",AA45="Leve"),AND(Y45="Alta",AA45="Menor")),"Moderado",IF(OR(AND(Y45="Muy Baja",AA45="Mayor"),AND(Y45="Baja",AA45="Mayor"),AND(Y45="Media",AA45="Mayor"),AND(Y45="Alta",AA45="Moderado"),AND(Y45="Alta",AA45="Mayor"),AND(Y45="Muy Alta",AA45="Leve"),AND(Y45="Muy Alta",AA45="Menor"),AND(Y45="Muy Alta",AA45="Moderado"),AND(Y45="Muy Alta",AA45="Mayor")),"Alto",IF(OR(AND(Y45="Muy Baja",AA45="Catastrófico"),AND(Y45="Baja",AA45="Catastrófico"),AND(Y45="Media",AA45="Catastrófico"),AND(Y45="Alta",AA45="Catastrófico"),AND(Y45="Muy Alta",AA45="Catastrófico")),"Extremo","")))),"")</f>
        <v/>
      </c>
      <c r="AD45" s="18"/>
      <c r="AE45" s="19"/>
      <c r="AF45" s="21"/>
      <c r="AG45" s="24"/>
      <c r="AH45" s="24"/>
      <c r="AI45" s="19"/>
      <c r="AJ45" s="2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row>
    <row r="46" spans="1:68" ht="151.5" customHeight="1" x14ac:dyDescent="0.3">
      <c r="A46" s="80">
        <v>7</v>
      </c>
      <c r="B46" s="83"/>
      <c r="C46" s="83"/>
      <c r="D46" s="83"/>
      <c r="E46" s="86"/>
      <c r="F46" s="83"/>
      <c r="G46" s="89"/>
      <c r="H46" s="92" t="str">
        <f>IF(G46&lt;=0,"",IF(G46&lt;=2,"Muy Baja",IF(G46&lt;=24,"Baja",IF(G46&lt;=500,"Media",IF(G46&lt;=5000,"Alta","Muy Alta")))))</f>
        <v/>
      </c>
      <c r="I46" s="77" t="str">
        <f>IF(H46="","",IF(H46="Muy Baja",0.2,IF(H46="Baja",0.4,IF(H46="Media",0.6,IF(H46="Alta",0.8,IF(H46="Muy Alta",1,))))))</f>
        <v/>
      </c>
      <c r="J46" s="95"/>
      <c r="K46" s="77">
        <f>IF(NOT(ISERROR(MATCH(J46,'[5]Tabla Impacto'!$B$221:$B$223,0))),'[5]Tabla Impacto'!$F$223&amp;"Por favor no seleccionar los criterios de impacto(Afectación Económica o presupuestal y Pérdida Reputacional)",J46)</f>
        <v>0</v>
      </c>
      <c r="L46" s="92" t="str">
        <f>IF(OR(K46='[5]Tabla Impacto'!$C$11,K46='[5]Tabla Impacto'!$D$11),"Leve",IF(OR(K46='[5]Tabla Impacto'!$C$12,K46='[5]Tabla Impacto'!$D$12),"Menor",IF(OR(K46='[5]Tabla Impacto'!$C$13,K46='[5]Tabla Impacto'!$D$13),"Moderado",IF(OR(K46='[5]Tabla Impacto'!$C$14,K46='[5]Tabla Impacto'!$D$14),"Mayor",IF(OR(K46='[5]Tabla Impacto'!$C$15,K46='[5]Tabla Impacto'!$D$15),"Catastrófico","")))))</f>
        <v/>
      </c>
      <c r="M46" s="77" t="str">
        <f>IF(L46="","",IF(L46="Leve",0.2,IF(L46="Menor",0.4,IF(L46="Moderado",0.6,IF(L46="Mayor",0.8,IF(L46="Catastrófico",1,))))))</f>
        <v/>
      </c>
      <c r="N46" s="74" t="str">
        <f>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9">
        <v>1</v>
      </c>
      <c r="P46" s="10"/>
      <c r="Q46" s="11" t="str">
        <f>IF(OR(R46="Preventivo",R46="Detectivo"),"Probabilidad",IF(R46="Correctivo","Impacto",""))</f>
        <v/>
      </c>
      <c r="R46" s="12"/>
      <c r="S46" s="12"/>
      <c r="T46" s="13" t="str">
        <f>IF(AND(R46="Preventivo",S46="Automático"),"50%",IF(AND(R46="Preventivo",S46="Manual"),"40%",IF(AND(R46="Detectivo",S46="Automático"),"40%",IF(AND(R46="Detectivo",S46="Manual"),"30%",IF(AND(R46="Correctivo",S46="Automático"),"35%",IF(AND(R46="Correctivo",S46="Manual"),"25%",""))))))</f>
        <v/>
      </c>
      <c r="U46" s="12"/>
      <c r="V46" s="12"/>
      <c r="W46" s="12"/>
      <c r="X46" s="14" t="str">
        <f>IFERROR(IF(Q46="Probabilidad",(I46-(+I46*T46)),IF(Q46="Impacto",I46,"")),"")</f>
        <v/>
      </c>
      <c r="Y46" s="15" t="str">
        <f>IFERROR(IF(X46="","",IF(X46&lt;=0.2,"Muy Baja",IF(X46&lt;=0.4,"Baja",IF(X46&lt;=0.6,"Media",IF(X46&lt;=0.8,"Alta","Muy Alta"))))),"")</f>
        <v/>
      </c>
      <c r="Z46" s="16" t="str">
        <f>+X46</f>
        <v/>
      </c>
      <c r="AA46" s="15" t="str">
        <f>IFERROR(IF(AB46="","",IF(AB46&lt;=0.2,"Leve",IF(AB46&lt;=0.4,"Menor",IF(AB46&lt;=0.6,"Moderado",IF(AB46&lt;=0.8,"Mayor","Catastrófico"))))),"")</f>
        <v/>
      </c>
      <c r="AB46" s="16" t="str">
        <f>IFERROR(IF(Q46="Impacto",(M46-(+M46*T46)),IF(Q46="Probabilidad",M46,"")),"")</f>
        <v/>
      </c>
      <c r="AC46" s="17"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18"/>
      <c r="AE46" s="19"/>
      <c r="AF46" s="21"/>
      <c r="AG46" s="24"/>
      <c r="AH46" s="24"/>
      <c r="AI46" s="19"/>
      <c r="AJ46" s="2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row>
    <row r="47" spans="1:68" ht="151.5" customHeight="1" x14ac:dyDescent="0.3">
      <c r="A47" s="81"/>
      <c r="B47" s="84"/>
      <c r="C47" s="84"/>
      <c r="D47" s="84"/>
      <c r="E47" s="87"/>
      <c r="F47" s="84"/>
      <c r="G47" s="90"/>
      <c r="H47" s="93"/>
      <c r="I47" s="78"/>
      <c r="J47" s="96"/>
      <c r="K47" s="78">
        <f t="shared" ref="K47:K51" ca="1" si="47">IF(NOT(ISERROR(MATCH(J47,_xlfn.ANCHORARRAY(E58),0))),I60&amp;"Por favor no seleccionar los criterios de impacto",J47)</f>
        <v>0</v>
      </c>
      <c r="L47" s="93"/>
      <c r="M47" s="78"/>
      <c r="N47" s="75"/>
      <c r="O47" s="9">
        <v>2</v>
      </c>
      <c r="P47" s="10"/>
      <c r="Q47" s="11" t="str">
        <f>IF(OR(R47="Preventivo",R47="Detectivo"),"Probabilidad",IF(R47="Correctivo","Impacto",""))</f>
        <v/>
      </c>
      <c r="R47" s="12"/>
      <c r="S47" s="12"/>
      <c r="T47" s="13" t="str">
        <f t="shared" ref="T47:T51" si="48">IF(AND(R47="Preventivo",S47="Automático"),"50%",IF(AND(R47="Preventivo",S47="Manual"),"40%",IF(AND(R47="Detectivo",S47="Automático"),"40%",IF(AND(R47="Detectivo",S47="Manual"),"30%",IF(AND(R47="Correctivo",S47="Automático"),"35%",IF(AND(R47="Correctivo",S47="Manual"),"25%",""))))))</f>
        <v/>
      </c>
      <c r="U47" s="12"/>
      <c r="V47" s="12"/>
      <c r="W47" s="12"/>
      <c r="X47" s="14" t="str">
        <f>IFERROR(IF(AND(Q46="Probabilidad",Q47="Probabilidad"),(Z46-(+Z46*T47)),IF(Q47="Probabilidad",(I46-(+I46*T47)),IF(Q47="Impacto",Z46,""))),"")</f>
        <v/>
      </c>
      <c r="Y47" s="15" t="str">
        <f t="shared" si="1"/>
        <v/>
      </c>
      <c r="Z47" s="16" t="str">
        <f t="shared" ref="Z47:Z51" si="49">+X47</f>
        <v/>
      </c>
      <c r="AA47" s="15" t="str">
        <f t="shared" si="3"/>
        <v/>
      </c>
      <c r="AB47" s="16" t="str">
        <f>IFERROR(IF(AND(Q46="Impacto",Q47="Impacto"),(AB40-(+AB40*T47)),IF(Q47="Impacto",($M$46-(+$M$46*T47)),IF(Q47="Probabilidad",AB40,""))),"")</f>
        <v/>
      </c>
      <c r="AC47" s="17" t="str">
        <f t="shared" ref="AC47:AC48" si="50">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18"/>
      <c r="AE47" s="19"/>
      <c r="AF47" s="21"/>
      <c r="AG47" s="24"/>
      <c r="AH47" s="24"/>
      <c r="AI47" s="19"/>
      <c r="AJ47" s="2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row>
    <row r="48" spans="1:68" ht="151.5" customHeight="1" x14ac:dyDescent="0.3">
      <c r="A48" s="81"/>
      <c r="B48" s="84"/>
      <c r="C48" s="84"/>
      <c r="D48" s="84"/>
      <c r="E48" s="87"/>
      <c r="F48" s="84"/>
      <c r="G48" s="90"/>
      <c r="H48" s="93"/>
      <c r="I48" s="78"/>
      <c r="J48" s="96"/>
      <c r="K48" s="78">
        <f t="shared" ca="1" si="47"/>
        <v>0</v>
      </c>
      <c r="L48" s="93"/>
      <c r="M48" s="78"/>
      <c r="N48" s="75"/>
      <c r="O48" s="9">
        <v>3</v>
      </c>
      <c r="P48" s="25"/>
      <c r="Q48" s="11" t="str">
        <f>IF(OR(R48="Preventivo",R48="Detectivo"),"Probabilidad",IF(R48="Correctivo","Impacto",""))</f>
        <v/>
      </c>
      <c r="R48" s="12"/>
      <c r="S48" s="12"/>
      <c r="T48" s="13" t="str">
        <f t="shared" si="48"/>
        <v/>
      </c>
      <c r="U48" s="12"/>
      <c r="V48" s="12"/>
      <c r="W48" s="12"/>
      <c r="X48" s="14" t="str">
        <f>IFERROR(IF(AND(Q47="Probabilidad",Q48="Probabilidad"),(Z47-(+Z47*T48)),IF(AND(Q47="Impacto",Q48="Probabilidad"),(Z46-(+Z46*T48)),IF(Q48="Impacto",Z47,""))),"")</f>
        <v/>
      </c>
      <c r="Y48" s="15" t="str">
        <f t="shared" si="1"/>
        <v/>
      </c>
      <c r="Z48" s="16" t="str">
        <f t="shared" si="49"/>
        <v/>
      </c>
      <c r="AA48" s="15" t="str">
        <f t="shared" si="3"/>
        <v/>
      </c>
      <c r="AB48" s="16" t="str">
        <f>IFERROR(IF(AND(Q47="Impacto",Q48="Impacto"),(AB47-(+AB47*T48)),IF(AND(Q47="Probabilidad",Q48="Impacto"),(AB46-(+AB46*T48)),IF(Q48="Probabilidad",AB47,""))),"")</f>
        <v/>
      </c>
      <c r="AC48" s="17" t="str">
        <f t="shared" si="50"/>
        <v/>
      </c>
      <c r="AD48" s="18"/>
      <c r="AE48" s="19"/>
      <c r="AF48" s="21"/>
      <c r="AG48" s="24"/>
      <c r="AH48" s="24"/>
      <c r="AI48" s="19"/>
      <c r="AJ48" s="2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row>
    <row r="49" spans="1:68" ht="151.5" customHeight="1" x14ac:dyDescent="0.3">
      <c r="A49" s="81"/>
      <c r="B49" s="84"/>
      <c r="C49" s="84"/>
      <c r="D49" s="84"/>
      <c r="E49" s="87"/>
      <c r="F49" s="84"/>
      <c r="G49" s="90"/>
      <c r="H49" s="93"/>
      <c r="I49" s="78"/>
      <c r="J49" s="96"/>
      <c r="K49" s="78">
        <f t="shared" ca="1" si="47"/>
        <v>0</v>
      </c>
      <c r="L49" s="93"/>
      <c r="M49" s="78"/>
      <c r="N49" s="75"/>
      <c r="O49" s="9">
        <v>4</v>
      </c>
      <c r="P49" s="10"/>
      <c r="Q49" s="11" t="str">
        <f t="shared" ref="Q49:Q51" si="51">IF(OR(R49="Preventivo",R49="Detectivo"),"Probabilidad",IF(R49="Correctivo","Impacto",""))</f>
        <v/>
      </c>
      <c r="R49" s="12"/>
      <c r="S49" s="12"/>
      <c r="T49" s="13" t="str">
        <f t="shared" si="48"/>
        <v/>
      </c>
      <c r="U49" s="12"/>
      <c r="V49" s="12"/>
      <c r="W49" s="12"/>
      <c r="X49" s="14" t="str">
        <f t="shared" ref="X49:X51" si="52">IFERROR(IF(AND(Q48="Probabilidad",Q49="Probabilidad"),(Z48-(+Z48*T49)),IF(AND(Q48="Impacto",Q49="Probabilidad"),(Z47-(+Z47*T49)),IF(Q49="Impacto",Z48,""))),"")</f>
        <v/>
      </c>
      <c r="Y49" s="15" t="str">
        <f t="shared" si="1"/>
        <v/>
      </c>
      <c r="Z49" s="16" t="str">
        <f t="shared" si="49"/>
        <v/>
      </c>
      <c r="AA49" s="15" t="str">
        <f t="shared" si="3"/>
        <v/>
      </c>
      <c r="AB49" s="16" t="str">
        <f t="shared" ref="AB49:AB51" si="53">IFERROR(IF(AND(Q48="Impacto",Q49="Impacto"),(AB48-(+AB48*T49)),IF(AND(Q48="Probabilidad",Q49="Impacto"),(AB47-(+AB47*T49)),IF(Q49="Probabilidad",AB48,""))),"")</f>
        <v/>
      </c>
      <c r="AC49" s="17" t="str">
        <f>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18"/>
      <c r="AE49" s="19"/>
      <c r="AF49" s="21"/>
      <c r="AG49" s="24"/>
      <c r="AH49" s="24"/>
      <c r="AI49" s="19"/>
      <c r="AJ49" s="2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row>
    <row r="50" spans="1:68" ht="151.5" customHeight="1" x14ac:dyDescent="0.3">
      <c r="A50" s="81"/>
      <c r="B50" s="84"/>
      <c r="C50" s="84"/>
      <c r="D50" s="84"/>
      <c r="E50" s="87"/>
      <c r="F50" s="84"/>
      <c r="G50" s="90"/>
      <c r="H50" s="93"/>
      <c r="I50" s="78"/>
      <c r="J50" s="96"/>
      <c r="K50" s="78">
        <f t="shared" ca="1" si="47"/>
        <v>0</v>
      </c>
      <c r="L50" s="93"/>
      <c r="M50" s="78"/>
      <c r="N50" s="75"/>
      <c r="O50" s="9">
        <v>5</v>
      </c>
      <c r="P50" s="10"/>
      <c r="Q50" s="11" t="str">
        <f t="shared" si="51"/>
        <v/>
      </c>
      <c r="R50" s="12"/>
      <c r="S50" s="12"/>
      <c r="T50" s="13" t="str">
        <f t="shared" si="48"/>
        <v/>
      </c>
      <c r="U50" s="12"/>
      <c r="V50" s="12"/>
      <c r="W50" s="12"/>
      <c r="X50" s="14" t="str">
        <f t="shared" si="52"/>
        <v/>
      </c>
      <c r="Y50" s="15" t="str">
        <f t="shared" si="1"/>
        <v/>
      </c>
      <c r="Z50" s="16" t="str">
        <f t="shared" si="49"/>
        <v/>
      </c>
      <c r="AA50" s="15" t="str">
        <f t="shared" si="3"/>
        <v/>
      </c>
      <c r="AB50" s="16" t="str">
        <f t="shared" si="53"/>
        <v/>
      </c>
      <c r="AC50" s="17" t="str">
        <f t="shared" ref="AC50:AC51" si="54">IFERROR(IF(OR(AND(Y50="Muy Baja",AA50="Leve"),AND(Y50="Muy Baja",AA50="Menor"),AND(Y50="Baja",AA50="Leve")),"Bajo",IF(OR(AND(Y50="Muy baja",AA50="Moderado"),AND(Y50="Baja",AA50="Menor"),AND(Y50="Baja",AA50="Moderado"),AND(Y50="Media",AA50="Leve"),AND(Y50="Media",AA50="Menor"),AND(Y50="Media",AA50="Moderado"),AND(Y50="Alta",AA50="Leve"),AND(Y50="Alta",AA50="Menor")),"Moderado",IF(OR(AND(Y50="Muy Baja",AA50="Mayor"),AND(Y50="Baja",AA50="Mayor"),AND(Y50="Media",AA50="Mayor"),AND(Y50="Alta",AA50="Moderado"),AND(Y50="Alta",AA50="Mayor"),AND(Y50="Muy Alta",AA50="Leve"),AND(Y50="Muy Alta",AA50="Menor"),AND(Y50="Muy Alta",AA50="Moderado"),AND(Y50="Muy Alta",AA50="Mayor")),"Alto",IF(OR(AND(Y50="Muy Baja",AA50="Catastrófico"),AND(Y50="Baja",AA50="Catastrófico"),AND(Y50="Media",AA50="Catastrófico"),AND(Y50="Alta",AA50="Catastrófico"),AND(Y50="Muy Alta",AA50="Catastrófico")),"Extremo","")))),"")</f>
        <v/>
      </c>
      <c r="AD50" s="18"/>
      <c r="AE50" s="19"/>
      <c r="AF50" s="21"/>
      <c r="AG50" s="24"/>
      <c r="AH50" s="24"/>
      <c r="AI50" s="19"/>
      <c r="AJ50" s="2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row>
    <row r="51" spans="1:68" ht="151.5" customHeight="1" x14ac:dyDescent="0.3">
      <c r="A51" s="82"/>
      <c r="B51" s="85"/>
      <c r="C51" s="85"/>
      <c r="D51" s="85"/>
      <c r="E51" s="88"/>
      <c r="F51" s="85"/>
      <c r="G51" s="91"/>
      <c r="H51" s="94"/>
      <c r="I51" s="79"/>
      <c r="J51" s="97"/>
      <c r="K51" s="79">
        <f t="shared" ca="1" si="47"/>
        <v>0</v>
      </c>
      <c r="L51" s="94"/>
      <c r="M51" s="79"/>
      <c r="N51" s="76"/>
      <c r="O51" s="9">
        <v>6</v>
      </c>
      <c r="P51" s="10"/>
      <c r="Q51" s="11" t="str">
        <f t="shared" si="51"/>
        <v/>
      </c>
      <c r="R51" s="12"/>
      <c r="S51" s="12"/>
      <c r="T51" s="13" t="str">
        <f t="shared" si="48"/>
        <v/>
      </c>
      <c r="U51" s="12"/>
      <c r="V51" s="12"/>
      <c r="W51" s="12"/>
      <c r="X51" s="14" t="str">
        <f t="shared" si="52"/>
        <v/>
      </c>
      <c r="Y51" s="15" t="str">
        <f t="shared" si="1"/>
        <v/>
      </c>
      <c r="Z51" s="16" t="str">
        <f t="shared" si="49"/>
        <v/>
      </c>
      <c r="AA51" s="15" t="str">
        <f t="shared" si="3"/>
        <v/>
      </c>
      <c r="AB51" s="16" t="str">
        <f t="shared" si="53"/>
        <v/>
      </c>
      <c r="AC51" s="17" t="str">
        <f t="shared" si="54"/>
        <v/>
      </c>
      <c r="AD51" s="18"/>
      <c r="AE51" s="19"/>
      <c r="AF51" s="21"/>
      <c r="AG51" s="24"/>
      <c r="AH51" s="24"/>
      <c r="AI51" s="19"/>
      <c r="AJ51" s="2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row>
    <row r="52" spans="1:68" ht="151.5" customHeight="1" x14ac:dyDescent="0.3">
      <c r="A52" s="80">
        <v>8</v>
      </c>
      <c r="B52" s="83"/>
      <c r="C52" s="83"/>
      <c r="D52" s="83"/>
      <c r="E52" s="86"/>
      <c r="F52" s="83"/>
      <c r="G52" s="89"/>
      <c r="H52" s="92" t="str">
        <f>IF(G52&lt;=0,"",IF(G52&lt;=2,"Muy Baja",IF(G52&lt;=24,"Baja",IF(G52&lt;=500,"Media",IF(G52&lt;=5000,"Alta","Muy Alta")))))</f>
        <v/>
      </c>
      <c r="I52" s="77" t="str">
        <f>IF(H52="","",IF(H52="Muy Baja",0.2,IF(H52="Baja",0.4,IF(H52="Media",0.6,IF(H52="Alta",0.8,IF(H52="Muy Alta",1,))))))</f>
        <v/>
      </c>
      <c r="J52" s="95"/>
      <c r="K52" s="77">
        <f>IF(NOT(ISERROR(MATCH(J52,'[5]Tabla Impacto'!$B$221:$B$223,0))),'[5]Tabla Impacto'!$F$223&amp;"Por favor no seleccionar los criterios de impacto(Afectación Económica o presupuestal y Pérdida Reputacional)",J52)</f>
        <v>0</v>
      </c>
      <c r="L52" s="92" t="str">
        <f>IF(OR(K52='[5]Tabla Impacto'!$C$11,K52='[5]Tabla Impacto'!$D$11),"Leve",IF(OR(K52='[5]Tabla Impacto'!$C$12,K52='[5]Tabla Impacto'!$D$12),"Menor",IF(OR(K52='[5]Tabla Impacto'!$C$13,K52='[5]Tabla Impacto'!$D$13),"Moderado",IF(OR(K52='[5]Tabla Impacto'!$C$14,K52='[5]Tabla Impacto'!$D$14),"Mayor",IF(OR(K52='[5]Tabla Impacto'!$C$15,K52='[5]Tabla Impacto'!$D$15),"Catastrófico","")))))</f>
        <v/>
      </c>
      <c r="M52" s="77" t="str">
        <f>IF(L52="","",IF(L52="Leve",0.2,IF(L52="Menor",0.4,IF(L52="Moderado",0.6,IF(L52="Mayor",0.8,IF(L52="Catastrófico",1,))))))</f>
        <v/>
      </c>
      <c r="N52" s="74" t="str">
        <f>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9">
        <v>1</v>
      </c>
      <c r="P52" s="10"/>
      <c r="Q52" s="11" t="str">
        <f>IF(OR(R52="Preventivo",R52="Detectivo"),"Probabilidad",IF(R52="Correctivo","Impacto",""))</f>
        <v/>
      </c>
      <c r="R52" s="12"/>
      <c r="S52" s="12"/>
      <c r="T52" s="13" t="str">
        <f>IF(AND(R52="Preventivo",S52="Automático"),"50%",IF(AND(R52="Preventivo",S52="Manual"),"40%",IF(AND(R52="Detectivo",S52="Automático"),"40%",IF(AND(R52="Detectivo",S52="Manual"),"30%",IF(AND(R52="Correctivo",S52="Automático"),"35%",IF(AND(R52="Correctivo",S52="Manual"),"25%",""))))))</f>
        <v/>
      </c>
      <c r="U52" s="12"/>
      <c r="V52" s="12"/>
      <c r="W52" s="12"/>
      <c r="X52" s="14" t="str">
        <f>IFERROR(IF(Q52="Probabilidad",(I52-(+I52*T52)),IF(Q52="Impacto",I52,"")),"")</f>
        <v/>
      </c>
      <c r="Y52" s="15" t="str">
        <f>IFERROR(IF(X52="","",IF(X52&lt;=0.2,"Muy Baja",IF(X52&lt;=0.4,"Baja",IF(X52&lt;=0.6,"Media",IF(X52&lt;=0.8,"Alta","Muy Alta"))))),"")</f>
        <v/>
      </c>
      <c r="Z52" s="16" t="str">
        <f>+X52</f>
        <v/>
      </c>
      <c r="AA52" s="15" t="str">
        <f>IFERROR(IF(AB52="","",IF(AB52&lt;=0.2,"Leve",IF(AB52&lt;=0.4,"Menor",IF(AB52&lt;=0.6,"Moderado",IF(AB52&lt;=0.8,"Mayor","Catastrófico"))))),"")</f>
        <v/>
      </c>
      <c r="AB52" s="16" t="str">
        <f>IFERROR(IF(Q52="Impacto",(M52-(+M52*T52)),IF(Q52="Probabilidad",M52,"")),"")</f>
        <v/>
      </c>
      <c r="AC52" s="17" t="str">
        <f>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18"/>
      <c r="AE52" s="19"/>
      <c r="AF52" s="21"/>
      <c r="AG52" s="24"/>
      <c r="AH52" s="24"/>
      <c r="AI52" s="19"/>
      <c r="AJ52" s="2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row>
    <row r="53" spans="1:68" ht="151.5" customHeight="1" x14ac:dyDescent="0.3">
      <c r="A53" s="81"/>
      <c r="B53" s="84"/>
      <c r="C53" s="84"/>
      <c r="D53" s="84"/>
      <c r="E53" s="87"/>
      <c r="F53" s="84"/>
      <c r="G53" s="90"/>
      <c r="H53" s="93"/>
      <c r="I53" s="78"/>
      <c r="J53" s="96"/>
      <c r="K53" s="78">
        <f ca="1">IF(NOT(ISERROR(MATCH(J53,_xlfn.ANCHORARRAY(E64),0))),I66&amp;"Por favor no seleccionar los criterios de impacto",J53)</f>
        <v>0</v>
      </c>
      <c r="L53" s="93"/>
      <c r="M53" s="78"/>
      <c r="N53" s="75"/>
      <c r="O53" s="9">
        <v>2</v>
      </c>
      <c r="P53" s="10"/>
      <c r="Q53" s="11" t="str">
        <f>IF(OR(R53="Preventivo",R53="Detectivo"),"Probabilidad",IF(R53="Correctivo","Impacto",""))</f>
        <v/>
      </c>
      <c r="R53" s="12"/>
      <c r="S53" s="12"/>
      <c r="T53" s="13" t="str">
        <f t="shared" ref="T53:T57" si="55">IF(AND(R53="Preventivo",S53="Automático"),"50%",IF(AND(R53="Preventivo",S53="Manual"),"40%",IF(AND(R53="Detectivo",S53="Automático"),"40%",IF(AND(R53="Detectivo",S53="Manual"),"30%",IF(AND(R53="Correctivo",S53="Automático"),"35%",IF(AND(R53="Correctivo",S53="Manual"),"25%",""))))))</f>
        <v/>
      </c>
      <c r="U53" s="12"/>
      <c r="V53" s="12"/>
      <c r="W53" s="12"/>
      <c r="X53" s="14" t="str">
        <f>IFERROR(IF(AND(Q52="Probabilidad",Q53="Probabilidad"),(Z52-(+Z52*T53)),IF(Q53="Probabilidad",(I52-(+I52*T53)),IF(Q53="Impacto",Z52,""))),"")</f>
        <v/>
      </c>
      <c r="Y53" s="15" t="str">
        <f t="shared" si="1"/>
        <v/>
      </c>
      <c r="Z53" s="16" t="str">
        <f t="shared" ref="Z53:Z57" si="56">+X53</f>
        <v/>
      </c>
      <c r="AA53" s="15" t="str">
        <f t="shared" si="3"/>
        <v/>
      </c>
      <c r="AB53" s="16" t="str">
        <f>IFERROR(IF(AND(Q52="Impacto",Q53="Impacto"),(AB46-(+AB46*T53)),IF(Q53="Impacto",($M$52-(+$M$52*T53)),IF(Q53="Probabilidad",AB46,""))),"")</f>
        <v/>
      </c>
      <c r="AC53" s="17" t="str">
        <f t="shared" ref="AC53:AC54" si="57">IFERROR(IF(OR(AND(Y53="Muy Baja",AA53="Leve"),AND(Y53="Muy Baja",AA53="Menor"),AND(Y53="Baja",AA53="Leve")),"Bajo",IF(OR(AND(Y53="Muy baja",AA53="Moderado"),AND(Y53="Baja",AA53="Menor"),AND(Y53="Baja",AA53="Moderado"),AND(Y53="Media",AA53="Leve"),AND(Y53="Media",AA53="Menor"),AND(Y53="Media",AA53="Moderado"),AND(Y53="Alta",AA53="Leve"),AND(Y53="Alta",AA53="Menor")),"Moderado",IF(OR(AND(Y53="Muy Baja",AA53="Mayor"),AND(Y53="Baja",AA53="Mayor"),AND(Y53="Media",AA53="Mayor"),AND(Y53="Alta",AA53="Moderado"),AND(Y53="Alta",AA53="Mayor"),AND(Y53="Muy Alta",AA53="Leve"),AND(Y53="Muy Alta",AA53="Menor"),AND(Y53="Muy Alta",AA53="Moderado"),AND(Y53="Muy Alta",AA53="Mayor")),"Alto",IF(OR(AND(Y53="Muy Baja",AA53="Catastrófico"),AND(Y53="Baja",AA53="Catastrófico"),AND(Y53="Media",AA53="Catastrófico"),AND(Y53="Alta",AA53="Catastrófico"),AND(Y53="Muy Alta",AA53="Catastrófico")),"Extremo","")))),"")</f>
        <v/>
      </c>
      <c r="AD53" s="18"/>
      <c r="AE53" s="19"/>
      <c r="AF53" s="21"/>
      <c r="AG53" s="24"/>
      <c r="AH53" s="24"/>
      <c r="AI53" s="19"/>
      <c r="AJ53" s="2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row>
    <row r="54" spans="1:68" ht="151.5" customHeight="1" x14ac:dyDescent="0.3">
      <c r="A54" s="81"/>
      <c r="B54" s="84"/>
      <c r="C54" s="84"/>
      <c r="D54" s="84"/>
      <c r="E54" s="87"/>
      <c r="F54" s="84"/>
      <c r="G54" s="90"/>
      <c r="H54" s="93"/>
      <c r="I54" s="78"/>
      <c r="J54" s="96"/>
      <c r="K54" s="78">
        <f ca="1">IF(NOT(ISERROR(MATCH(J54,_xlfn.ANCHORARRAY(E65),0))),I67&amp;"Por favor no seleccionar los criterios de impacto",J54)</f>
        <v>0</v>
      </c>
      <c r="L54" s="93"/>
      <c r="M54" s="78"/>
      <c r="N54" s="75"/>
      <c r="O54" s="9">
        <v>3</v>
      </c>
      <c r="P54" s="25"/>
      <c r="Q54" s="11" t="str">
        <f>IF(OR(R54="Preventivo",R54="Detectivo"),"Probabilidad",IF(R54="Correctivo","Impacto",""))</f>
        <v/>
      </c>
      <c r="R54" s="12"/>
      <c r="S54" s="12"/>
      <c r="T54" s="13" t="str">
        <f t="shared" si="55"/>
        <v/>
      </c>
      <c r="U54" s="12"/>
      <c r="V54" s="12"/>
      <c r="W54" s="12"/>
      <c r="X54" s="14" t="str">
        <f>IFERROR(IF(AND(Q53="Probabilidad",Q54="Probabilidad"),(Z53-(+Z53*T54)),IF(AND(Q53="Impacto",Q54="Probabilidad"),(Z52-(+Z52*T54)),IF(Q54="Impacto",Z53,""))),"")</f>
        <v/>
      </c>
      <c r="Y54" s="15" t="str">
        <f t="shared" si="1"/>
        <v/>
      </c>
      <c r="Z54" s="16" t="str">
        <f t="shared" si="56"/>
        <v/>
      </c>
      <c r="AA54" s="15" t="str">
        <f t="shared" si="3"/>
        <v/>
      </c>
      <c r="AB54" s="16" t="str">
        <f>IFERROR(IF(AND(Q53="Impacto",Q54="Impacto"),(AB53-(+AB53*T54)),IF(AND(Q53="Probabilidad",Q54="Impacto"),(AB52-(+AB52*T54)),IF(Q54="Probabilidad",AB53,""))),"")</f>
        <v/>
      </c>
      <c r="AC54" s="17" t="str">
        <f t="shared" si="57"/>
        <v/>
      </c>
      <c r="AD54" s="18"/>
      <c r="AE54" s="19"/>
      <c r="AF54" s="21"/>
      <c r="AG54" s="24"/>
      <c r="AH54" s="24"/>
      <c r="AI54" s="19"/>
      <c r="AJ54" s="2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row>
    <row r="55" spans="1:68" ht="151.5" customHeight="1" x14ac:dyDescent="0.3">
      <c r="A55" s="81"/>
      <c r="B55" s="84"/>
      <c r="C55" s="84"/>
      <c r="D55" s="84"/>
      <c r="E55" s="87"/>
      <c r="F55" s="84"/>
      <c r="G55" s="90"/>
      <c r="H55" s="93"/>
      <c r="I55" s="78"/>
      <c r="J55" s="96"/>
      <c r="K55" s="78">
        <f ca="1">IF(NOT(ISERROR(MATCH(J55,_xlfn.ANCHORARRAY(E66),0))),I68&amp;"Por favor no seleccionar los criterios de impacto",J55)</f>
        <v>0</v>
      </c>
      <c r="L55" s="93"/>
      <c r="M55" s="78"/>
      <c r="N55" s="75"/>
      <c r="O55" s="9">
        <v>4</v>
      </c>
      <c r="P55" s="10"/>
      <c r="Q55" s="11" t="str">
        <f t="shared" ref="Q55:Q57" si="58">IF(OR(R55="Preventivo",R55="Detectivo"),"Probabilidad",IF(R55="Correctivo","Impacto",""))</f>
        <v/>
      </c>
      <c r="R55" s="12"/>
      <c r="S55" s="12"/>
      <c r="T55" s="13" t="str">
        <f t="shared" si="55"/>
        <v/>
      </c>
      <c r="U55" s="12"/>
      <c r="V55" s="12"/>
      <c r="W55" s="12"/>
      <c r="X55" s="14" t="str">
        <f t="shared" ref="X55:X57" si="59">IFERROR(IF(AND(Q54="Probabilidad",Q55="Probabilidad"),(Z54-(+Z54*T55)),IF(AND(Q54="Impacto",Q55="Probabilidad"),(Z53-(+Z53*T55)),IF(Q55="Impacto",Z54,""))),"")</f>
        <v/>
      </c>
      <c r="Y55" s="15" t="str">
        <f t="shared" si="1"/>
        <v/>
      </c>
      <c r="Z55" s="16" t="str">
        <f t="shared" si="56"/>
        <v/>
      </c>
      <c r="AA55" s="15" t="str">
        <f t="shared" si="3"/>
        <v/>
      </c>
      <c r="AB55" s="16" t="str">
        <f t="shared" ref="AB55:AB57" si="60">IFERROR(IF(AND(Q54="Impacto",Q55="Impacto"),(AB54-(+AB54*T55)),IF(AND(Q54="Probabilidad",Q55="Impacto"),(AB53-(+AB53*T55)),IF(Q55="Probabilidad",AB54,""))),"")</f>
        <v/>
      </c>
      <c r="AC55" s="17" t="str">
        <f>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18"/>
      <c r="AE55" s="19"/>
      <c r="AF55" s="21"/>
      <c r="AG55" s="24"/>
      <c r="AH55" s="24"/>
      <c r="AI55" s="19"/>
      <c r="AJ55" s="2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row>
    <row r="56" spans="1:68" ht="151.5" customHeight="1" x14ac:dyDescent="0.3">
      <c r="A56" s="81"/>
      <c r="B56" s="84"/>
      <c r="C56" s="84"/>
      <c r="D56" s="84"/>
      <c r="E56" s="87"/>
      <c r="F56" s="84"/>
      <c r="G56" s="90"/>
      <c r="H56" s="93"/>
      <c r="I56" s="78"/>
      <c r="J56" s="96"/>
      <c r="K56" s="78">
        <f ca="1">IF(NOT(ISERROR(MATCH(J56,_xlfn.ANCHORARRAY(E67),0))),I69&amp;"Por favor no seleccionar los criterios de impacto",J56)</f>
        <v>0</v>
      </c>
      <c r="L56" s="93"/>
      <c r="M56" s="78"/>
      <c r="N56" s="75"/>
      <c r="O56" s="9">
        <v>5</v>
      </c>
      <c r="P56" s="10"/>
      <c r="Q56" s="11" t="str">
        <f t="shared" si="58"/>
        <v/>
      </c>
      <c r="R56" s="12"/>
      <c r="S56" s="12"/>
      <c r="T56" s="13" t="str">
        <f t="shared" si="55"/>
        <v/>
      </c>
      <c r="U56" s="12"/>
      <c r="V56" s="12"/>
      <c r="W56" s="12"/>
      <c r="X56" s="14" t="str">
        <f t="shared" si="59"/>
        <v/>
      </c>
      <c r="Y56" s="15" t="str">
        <f t="shared" si="1"/>
        <v/>
      </c>
      <c r="Z56" s="16" t="str">
        <f t="shared" si="56"/>
        <v/>
      </c>
      <c r="AA56" s="15" t="str">
        <f t="shared" si="3"/>
        <v/>
      </c>
      <c r="AB56" s="16" t="str">
        <f t="shared" si="60"/>
        <v/>
      </c>
      <c r="AC56" s="17" t="str">
        <f t="shared" ref="AC56:AC57" si="61">IFERROR(IF(OR(AND(Y56="Muy Baja",AA56="Leve"),AND(Y56="Muy Baja",AA56="Menor"),AND(Y56="Baja",AA56="Leve")),"Bajo",IF(OR(AND(Y56="Muy baja",AA56="Moderado"),AND(Y56="Baja",AA56="Menor"),AND(Y56="Baja",AA56="Moderado"),AND(Y56="Media",AA56="Leve"),AND(Y56="Media",AA56="Menor"),AND(Y56="Media",AA56="Moderado"),AND(Y56="Alta",AA56="Leve"),AND(Y56="Alta",AA56="Menor")),"Moderado",IF(OR(AND(Y56="Muy Baja",AA56="Mayor"),AND(Y56="Baja",AA56="Mayor"),AND(Y56="Media",AA56="Mayor"),AND(Y56="Alta",AA56="Moderado"),AND(Y56="Alta",AA56="Mayor"),AND(Y56="Muy Alta",AA56="Leve"),AND(Y56="Muy Alta",AA56="Menor"),AND(Y56="Muy Alta",AA56="Moderado"),AND(Y56="Muy Alta",AA56="Mayor")),"Alto",IF(OR(AND(Y56="Muy Baja",AA56="Catastrófico"),AND(Y56="Baja",AA56="Catastrófico"),AND(Y56="Media",AA56="Catastrófico"),AND(Y56="Alta",AA56="Catastrófico"),AND(Y56="Muy Alta",AA56="Catastrófico")),"Extremo","")))),"")</f>
        <v/>
      </c>
      <c r="AD56" s="18"/>
      <c r="AE56" s="19"/>
      <c r="AF56" s="21"/>
      <c r="AG56" s="24"/>
      <c r="AH56" s="24"/>
      <c r="AI56" s="19"/>
      <c r="AJ56" s="2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row>
    <row r="57" spans="1:68" ht="151.5" customHeight="1" x14ac:dyDescent="0.3">
      <c r="A57" s="82"/>
      <c r="B57" s="85"/>
      <c r="C57" s="85"/>
      <c r="D57" s="85"/>
      <c r="E57" s="88"/>
      <c r="F57" s="85"/>
      <c r="G57" s="91"/>
      <c r="H57" s="94"/>
      <c r="I57" s="79"/>
      <c r="J57" s="97"/>
      <c r="K57" s="79">
        <f ca="1">IF(NOT(ISERROR(MATCH(J57,_xlfn.ANCHORARRAY(E68),0))),I70&amp;"Por favor no seleccionar los criterios de impacto",J57)</f>
        <v>0</v>
      </c>
      <c r="L57" s="94"/>
      <c r="M57" s="79"/>
      <c r="N57" s="76"/>
      <c r="O57" s="9">
        <v>6</v>
      </c>
      <c r="P57" s="10"/>
      <c r="Q57" s="11" t="str">
        <f t="shared" si="58"/>
        <v/>
      </c>
      <c r="R57" s="12"/>
      <c r="S57" s="12"/>
      <c r="T57" s="13" t="str">
        <f t="shared" si="55"/>
        <v/>
      </c>
      <c r="U57" s="12"/>
      <c r="V57" s="12"/>
      <c r="W57" s="12"/>
      <c r="X57" s="14" t="str">
        <f t="shared" si="59"/>
        <v/>
      </c>
      <c r="Y57" s="15" t="str">
        <f t="shared" si="1"/>
        <v/>
      </c>
      <c r="Z57" s="16" t="str">
        <f t="shared" si="56"/>
        <v/>
      </c>
      <c r="AA57" s="15" t="str">
        <f t="shared" si="3"/>
        <v/>
      </c>
      <c r="AB57" s="16" t="str">
        <f t="shared" si="60"/>
        <v/>
      </c>
      <c r="AC57" s="17" t="str">
        <f t="shared" si="61"/>
        <v/>
      </c>
      <c r="AD57" s="18"/>
      <c r="AE57" s="19"/>
      <c r="AF57" s="21"/>
      <c r="AG57" s="24"/>
      <c r="AH57" s="24"/>
      <c r="AI57" s="19"/>
      <c r="AJ57" s="2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row>
    <row r="58" spans="1:68" ht="151.5" customHeight="1" x14ac:dyDescent="0.3">
      <c r="A58" s="80">
        <v>9</v>
      </c>
      <c r="B58" s="83"/>
      <c r="C58" s="83"/>
      <c r="D58" s="83"/>
      <c r="E58" s="86"/>
      <c r="F58" s="83"/>
      <c r="G58" s="89"/>
      <c r="H58" s="92" t="str">
        <f>IF(G58&lt;=0,"",IF(G58&lt;=2,"Muy Baja",IF(G58&lt;=24,"Baja",IF(G58&lt;=500,"Media",IF(G58&lt;=5000,"Alta","Muy Alta")))))</f>
        <v/>
      </c>
      <c r="I58" s="77" t="str">
        <f>IF(H58="","",IF(H58="Muy Baja",0.2,IF(H58="Baja",0.4,IF(H58="Media",0.6,IF(H58="Alta",0.8,IF(H58="Muy Alta",1,))))))</f>
        <v/>
      </c>
      <c r="J58" s="95"/>
      <c r="K58" s="77">
        <f>IF(NOT(ISERROR(MATCH(J58,'[5]Tabla Impacto'!$B$221:$B$223,0))),'[5]Tabla Impacto'!$F$223&amp;"Por favor no seleccionar los criterios de impacto(Afectación Económica o presupuestal y Pérdida Reputacional)",J58)</f>
        <v>0</v>
      </c>
      <c r="L58" s="92" t="str">
        <f>IF(OR(K58='[5]Tabla Impacto'!$C$11,K58='[5]Tabla Impacto'!$D$11),"Leve",IF(OR(K58='[5]Tabla Impacto'!$C$12,K58='[5]Tabla Impacto'!$D$12),"Menor",IF(OR(K58='[5]Tabla Impacto'!$C$13,K58='[5]Tabla Impacto'!$D$13),"Moderado",IF(OR(K58='[5]Tabla Impacto'!$C$14,K58='[5]Tabla Impacto'!$D$14),"Mayor",IF(OR(K58='[5]Tabla Impacto'!$C$15,K58='[5]Tabla Impacto'!$D$15),"Catastrófico","")))))</f>
        <v/>
      </c>
      <c r="M58" s="77" t="str">
        <f>IF(L58="","",IF(L58="Leve",0.2,IF(L58="Menor",0.4,IF(L58="Moderado",0.6,IF(L58="Mayor",0.8,IF(L58="Catastrófico",1,))))))</f>
        <v/>
      </c>
      <c r="N58" s="74" t="str">
        <f>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9">
        <v>1</v>
      </c>
      <c r="P58" s="10"/>
      <c r="Q58" s="11" t="str">
        <f>IF(OR(R58="Preventivo",R58="Detectivo"),"Probabilidad",IF(R58="Correctivo","Impacto",""))</f>
        <v/>
      </c>
      <c r="R58" s="12"/>
      <c r="S58" s="12"/>
      <c r="T58" s="13" t="str">
        <f>IF(AND(R58="Preventivo",S58="Automático"),"50%",IF(AND(R58="Preventivo",S58="Manual"),"40%",IF(AND(R58="Detectivo",S58="Automático"),"40%",IF(AND(R58="Detectivo",S58="Manual"),"30%",IF(AND(R58="Correctivo",S58="Automático"),"35%",IF(AND(R58="Correctivo",S58="Manual"),"25%",""))))))</f>
        <v/>
      </c>
      <c r="U58" s="12"/>
      <c r="V58" s="12"/>
      <c r="W58" s="12"/>
      <c r="X58" s="14" t="str">
        <f>IFERROR(IF(Q58="Probabilidad",(I58-(+I58*T58)),IF(Q58="Impacto",I58,"")),"")</f>
        <v/>
      </c>
      <c r="Y58" s="15" t="str">
        <f>IFERROR(IF(X58="","",IF(X58&lt;=0.2,"Muy Baja",IF(X58&lt;=0.4,"Baja",IF(X58&lt;=0.6,"Media",IF(X58&lt;=0.8,"Alta","Muy Alta"))))),"")</f>
        <v/>
      </c>
      <c r="Z58" s="16" t="str">
        <f>+X58</f>
        <v/>
      </c>
      <c r="AA58" s="15" t="str">
        <f>IFERROR(IF(AB58="","",IF(AB58&lt;=0.2,"Leve",IF(AB58&lt;=0.4,"Menor",IF(AB58&lt;=0.6,"Moderado",IF(AB58&lt;=0.8,"Mayor","Catastrófico"))))),"")</f>
        <v/>
      </c>
      <c r="AB58" s="16" t="str">
        <f>IFERROR(IF(Q58="Impacto",(M58-(+M58*T58)),IF(Q58="Probabilidad",M58,"")),"")</f>
        <v/>
      </c>
      <c r="AC58" s="17" t="str">
        <f>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18"/>
      <c r="AE58" s="19"/>
      <c r="AF58" s="21"/>
      <c r="AG58" s="24"/>
      <c r="AH58" s="24"/>
      <c r="AI58" s="19"/>
      <c r="AJ58" s="2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row>
    <row r="59" spans="1:68" ht="151.5" customHeight="1" x14ac:dyDescent="0.3">
      <c r="A59" s="81"/>
      <c r="B59" s="84"/>
      <c r="C59" s="84"/>
      <c r="D59" s="84"/>
      <c r="E59" s="87"/>
      <c r="F59" s="84"/>
      <c r="G59" s="90"/>
      <c r="H59" s="93"/>
      <c r="I59" s="78"/>
      <c r="J59" s="96"/>
      <c r="K59" s="78">
        <f ca="1">IF(NOT(ISERROR(MATCH(J59,_xlfn.ANCHORARRAY(E70),0))),I72&amp;"Por favor no seleccionar los criterios de impacto",J59)</f>
        <v>0</v>
      </c>
      <c r="L59" s="93"/>
      <c r="M59" s="78"/>
      <c r="N59" s="75"/>
      <c r="O59" s="9">
        <v>2</v>
      </c>
      <c r="P59" s="10"/>
      <c r="Q59" s="11" t="str">
        <f>IF(OR(R59="Preventivo",R59="Detectivo"),"Probabilidad",IF(R59="Correctivo","Impacto",""))</f>
        <v/>
      </c>
      <c r="R59" s="12"/>
      <c r="S59" s="12"/>
      <c r="T59" s="13" t="str">
        <f t="shared" ref="T59:T63" si="62">IF(AND(R59="Preventivo",S59="Automático"),"50%",IF(AND(R59="Preventivo",S59="Manual"),"40%",IF(AND(R59="Detectivo",S59="Automático"),"40%",IF(AND(R59="Detectivo",S59="Manual"),"30%",IF(AND(R59="Correctivo",S59="Automático"),"35%",IF(AND(R59="Correctivo",S59="Manual"),"25%",""))))))</f>
        <v/>
      </c>
      <c r="U59" s="12"/>
      <c r="V59" s="12"/>
      <c r="W59" s="12"/>
      <c r="X59" s="14" t="str">
        <f>IFERROR(IF(AND(Q58="Probabilidad",Q59="Probabilidad"),(Z58-(+Z58*T59)),IF(Q59="Probabilidad",(I58-(+I58*T59)),IF(Q59="Impacto",Z58,""))),"")</f>
        <v/>
      </c>
      <c r="Y59" s="15" t="str">
        <f t="shared" si="1"/>
        <v/>
      </c>
      <c r="Z59" s="16" t="str">
        <f t="shared" ref="Z59:Z63" si="63">+X59</f>
        <v/>
      </c>
      <c r="AA59" s="15" t="str">
        <f t="shared" si="3"/>
        <v/>
      </c>
      <c r="AB59" s="16" t="str">
        <f>IFERROR(IF(AND(Q58="Impacto",Q59="Impacto"),(AB52-(+AB52*T59)),IF(Q59="Impacto",($M$58-(+$M$58*T59)),IF(Q59="Probabilidad",AB52,""))),"")</f>
        <v/>
      </c>
      <c r="AC59" s="17" t="str">
        <f t="shared" ref="AC59:AC60" si="64">IFERROR(IF(OR(AND(Y59="Muy Baja",AA59="Leve"),AND(Y59="Muy Baja",AA59="Menor"),AND(Y59="Baja",AA59="Leve")),"Bajo",IF(OR(AND(Y59="Muy baja",AA59="Moderado"),AND(Y59="Baja",AA59="Menor"),AND(Y59="Baja",AA59="Moderado"),AND(Y59="Media",AA59="Leve"),AND(Y59="Media",AA59="Menor"),AND(Y59="Media",AA59="Moderado"),AND(Y59="Alta",AA59="Leve"),AND(Y59="Alta",AA59="Menor")),"Moderado",IF(OR(AND(Y59="Muy Baja",AA59="Mayor"),AND(Y59="Baja",AA59="Mayor"),AND(Y59="Media",AA59="Mayor"),AND(Y59="Alta",AA59="Moderado"),AND(Y59="Alta",AA59="Mayor"),AND(Y59="Muy Alta",AA59="Leve"),AND(Y59="Muy Alta",AA59="Menor"),AND(Y59="Muy Alta",AA59="Moderado"),AND(Y59="Muy Alta",AA59="Mayor")),"Alto",IF(OR(AND(Y59="Muy Baja",AA59="Catastrófico"),AND(Y59="Baja",AA59="Catastrófico"),AND(Y59="Media",AA59="Catastrófico"),AND(Y59="Alta",AA59="Catastrófico"),AND(Y59="Muy Alta",AA59="Catastrófico")),"Extremo","")))),"")</f>
        <v/>
      </c>
      <c r="AD59" s="18"/>
      <c r="AE59" s="19"/>
      <c r="AF59" s="21"/>
      <c r="AG59" s="24"/>
      <c r="AH59" s="24"/>
      <c r="AI59" s="19"/>
      <c r="AJ59" s="2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row>
    <row r="60" spans="1:68" ht="151.5" customHeight="1" x14ac:dyDescent="0.3">
      <c r="A60" s="81"/>
      <c r="B60" s="84"/>
      <c r="C60" s="84"/>
      <c r="D60" s="84"/>
      <c r="E60" s="87"/>
      <c r="F60" s="84"/>
      <c r="G60" s="90"/>
      <c r="H60" s="93"/>
      <c r="I60" s="78"/>
      <c r="J60" s="96"/>
      <c r="K60" s="78">
        <f ca="1">IF(NOT(ISERROR(MATCH(J60,_xlfn.ANCHORARRAY(E71),0))),I73&amp;"Por favor no seleccionar los criterios de impacto",J60)</f>
        <v>0</v>
      </c>
      <c r="L60" s="93"/>
      <c r="M60" s="78"/>
      <c r="N60" s="75"/>
      <c r="O60" s="9">
        <v>3</v>
      </c>
      <c r="P60" s="25"/>
      <c r="Q60" s="11" t="str">
        <f>IF(OR(R60="Preventivo",R60="Detectivo"),"Probabilidad",IF(R60="Correctivo","Impacto",""))</f>
        <v/>
      </c>
      <c r="R60" s="12"/>
      <c r="S60" s="12"/>
      <c r="T60" s="13" t="str">
        <f t="shared" si="62"/>
        <v/>
      </c>
      <c r="U60" s="12"/>
      <c r="V60" s="12"/>
      <c r="W60" s="12"/>
      <c r="X60" s="14" t="str">
        <f>IFERROR(IF(AND(Q59="Probabilidad",Q60="Probabilidad"),(Z59-(+Z59*T60)),IF(AND(Q59="Impacto",Q60="Probabilidad"),(Z58-(+Z58*T60)),IF(Q60="Impacto",Z59,""))),"")</f>
        <v/>
      </c>
      <c r="Y60" s="15" t="str">
        <f t="shared" si="1"/>
        <v/>
      </c>
      <c r="Z60" s="16" t="str">
        <f t="shared" si="63"/>
        <v/>
      </c>
      <c r="AA60" s="15" t="str">
        <f t="shared" si="3"/>
        <v/>
      </c>
      <c r="AB60" s="16" t="str">
        <f>IFERROR(IF(AND(Q59="Impacto",Q60="Impacto"),(AB59-(+AB59*T60)),IF(AND(Q59="Probabilidad",Q60="Impacto"),(AB58-(+AB58*T60)),IF(Q60="Probabilidad",AB59,""))),"")</f>
        <v/>
      </c>
      <c r="AC60" s="17" t="str">
        <f t="shared" si="64"/>
        <v/>
      </c>
      <c r="AD60" s="18"/>
      <c r="AE60" s="19"/>
      <c r="AF60" s="21"/>
      <c r="AG60" s="24"/>
      <c r="AH60" s="24"/>
      <c r="AI60" s="19"/>
      <c r="AJ60" s="2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row>
    <row r="61" spans="1:68" ht="151.5" customHeight="1" x14ac:dyDescent="0.3">
      <c r="A61" s="81"/>
      <c r="B61" s="84"/>
      <c r="C61" s="84"/>
      <c r="D61" s="84"/>
      <c r="E61" s="87"/>
      <c r="F61" s="84"/>
      <c r="G61" s="90"/>
      <c r="H61" s="93"/>
      <c r="I61" s="78"/>
      <c r="J61" s="96"/>
      <c r="K61" s="78">
        <f ca="1">IF(NOT(ISERROR(MATCH(J61,_xlfn.ANCHORARRAY(E72),0))),I74&amp;"Por favor no seleccionar los criterios de impacto",J61)</f>
        <v>0</v>
      </c>
      <c r="L61" s="93"/>
      <c r="M61" s="78"/>
      <c r="N61" s="75"/>
      <c r="O61" s="9">
        <v>4</v>
      </c>
      <c r="P61" s="10"/>
      <c r="Q61" s="11" t="str">
        <f t="shared" ref="Q61:Q63" si="65">IF(OR(R61="Preventivo",R61="Detectivo"),"Probabilidad",IF(R61="Correctivo","Impacto",""))</f>
        <v/>
      </c>
      <c r="R61" s="12"/>
      <c r="S61" s="12"/>
      <c r="T61" s="13" t="str">
        <f t="shared" si="62"/>
        <v/>
      </c>
      <c r="U61" s="12"/>
      <c r="V61" s="12"/>
      <c r="W61" s="12"/>
      <c r="X61" s="14" t="str">
        <f t="shared" ref="X61:X63" si="66">IFERROR(IF(AND(Q60="Probabilidad",Q61="Probabilidad"),(Z60-(+Z60*T61)),IF(AND(Q60="Impacto",Q61="Probabilidad"),(Z59-(+Z59*T61)),IF(Q61="Impacto",Z60,""))),"")</f>
        <v/>
      </c>
      <c r="Y61" s="15" t="str">
        <f t="shared" si="1"/>
        <v/>
      </c>
      <c r="Z61" s="16" t="str">
        <f t="shared" si="63"/>
        <v/>
      </c>
      <c r="AA61" s="15" t="str">
        <f t="shared" si="3"/>
        <v/>
      </c>
      <c r="AB61" s="16" t="str">
        <f t="shared" ref="AB61:AB63" si="67">IFERROR(IF(AND(Q60="Impacto",Q61="Impacto"),(AB60-(+AB60*T61)),IF(AND(Q60="Probabilidad",Q61="Impacto"),(AB59-(+AB59*T61)),IF(Q61="Probabilidad",AB60,""))),"")</f>
        <v/>
      </c>
      <c r="AC61" s="17" t="str">
        <f>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18"/>
      <c r="AE61" s="19"/>
      <c r="AF61" s="21"/>
      <c r="AG61" s="24"/>
      <c r="AH61" s="24"/>
      <c r="AI61" s="19"/>
      <c r="AJ61" s="2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row>
    <row r="62" spans="1:68" ht="151.5" customHeight="1" x14ac:dyDescent="0.3">
      <c r="A62" s="81"/>
      <c r="B62" s="84"/>
      <c r="C62" s="84"/>
      <c r="D62" s="84"/>
      <c r="E62" s="87"/>
      <c r="F62" s="84"/>
      <c r="G62" s="90"/>
      <c r="H62" s="93"/>
      <c r="I62" s="78"/>
      <c r="J62" s="96"/>
      <c r="K62" s="78">
        <f ca="1">IF(NOT(ISERROR(MATCH(J62,_xlfn.ANCHORARRAY(E73),0))),I75&amp;"Por favor no seleccionar los criterios de impacto",J62)</f>
        <v>0</v>
      </c>
      <c r="L62" s="93"/>
      <c r="M62" s="78"/>
      <c r="N62" s="75"/>
      <c r="O62" s="9">
        <v>5</v>
      </c>
      <c r="P62" s="10"/>
      <c r="Q62" s="11" t="str">
        <f t="shared" si="65"/>
        <v/>
      </c>
      <c r="R62" s="12"/>
      <c r="S62" s="12"/>
      <c r="T62" s="13" t="str">
        <f t="shared" si="62"/>
        <v/>
      </c>
      <c r="U62" s="12"/>
      <c r="V62" s="12"/>
      <c r="W62" s="12"/>
      <c r="X62" s="14" t="str">
        <f t="shared" si="66"/>
        <v/>
      </c>
      <c r="Y62" s="15" t="str">
        <f t="shared" si="1"/>
        <v/>
      </c>
      <c r="Z62" s="16" t="str">
        <f t="shared" si="63"/>
        <v/>
      </c>
      <c r="AA62" s="15" t="str">
        <f t="shared" si="3"/>
        <v/>
      </c>
      <c r="AB62" s="16" t="str">
        <f t="shared" si="67"/>
        <v/>
      </c>
      <c r="AC62" s="17" t="str">
        <f t="shared" ref="AC62:AC63" si="68">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18"/>
      <c r="AE62" s="19"/>
      <c r="AF62" s="21"/>
      <c r="AG62" s="24"/>
      <c r="AH62" s="24"/>
      <c r="AI62" s="19"/>
      <c r="AJ62" s="2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row>
    <row r="63" spans="1:68" ht="151.5" customHeight="1" x14ac:dyDescent="0.3">
      <c r="A63" s="82"/>
      <c r="B63" s="85"/>
      <c r="C63" s="85"/>
      <c r="D63" s="85"/>
      <c r="E63" s="88"/>
      <c r="F63" s="85"/>
      <c r="G63" s="91"/>
      <c r="H63" s="94"/>
      <c r="I63" s="79"/>
      <c r="J63" s="97"/>
      <c r="K63" s="79">
        <f ca="1">IF(NOT(ISERROR(MATCH(J63,_xlfn.ANCHORARRAY(E74),0))),I76&amp;"Por favor no seleccionar los criterios de impacto",J63)</f>
        <v>0</v>
      </c>
      <c r="L63" s="94"/>
      <c r="M63" s="79"/>
      <c r="N63" s="76"/>
      <c r="O63" s="9">
        <v>6</v>
      </c>
      <c r="P63" s="10"/>
      <c r="Q63" s="11" t="str">
        <f t="shared" si="65"/>
        <v/>
      </c>
      <c r="R63" s="12"/>
      <c r="S63" s="12"/>
      <c r="T63" s="13" t="str">
        <f t="shared" si="62"/>
        <v/>
      </c>
      <c r="U63" s="12"/>
      <c r="V63" s="12"/>
      <c r="W63" s="12"/>
      <c r="X63" s="14" t="str">
        <f t="shared" si="66"/>
        <v/>
      </c>
      <c r="Y63" s="15" t="str">
        <f t="shared" si="1"/>
        <v/>
      </c>
      <c r="Z63" s="16" t="str">
        <f t="shared" si="63"/>
        <v/>
      </c>
      <c r="AA63" s="15" t="str">
        <f t="shared" si="3"/>
        <v/>
      </c>
      <c r="AB63" s="16" t="str">
        <f t="shared" si="67"/>
        <v/>
      </c>
      <c r="AC63" s="17" t="str">
        <f t="shared" si="68"/>
        <v/>
      </c>
      <c r="AD63" s="18"/>
      <c r="AE63" s="19"/>
      <c r="AF63" s="21"/>
      <c r="AG63" s="24"/>
      <c r="AH63" s="24"/>
      <c r="AI63" s="19"/>
      <c r="AJ63" s="2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row>
    <row r="64" spans="1:68" ht="151.5" customHeight="1" x14ac:dyDescent="0.3">
      <c r="A64" s="80">
        <v>10</v>
      </c>
      <c r="B64" s="83"/>
      <c r="C64" s="83"/>
      <c r="D64" s="83"/>
      <c r="E64" s="86"/>
      <c r="F64" s="83"/>
      <c r="G64" s="89"/>
      <c r="H64" s="92" t="str">
        <f>IF(G64&lt;=0,"",IF(G64&lt;=2,"Muy Baja",IF(G64&lt;=24,"Baja",IF(G64&lt;=500,"Media",IF(G64&lt;=5000,"Alta","Muy Alta")))))</f>
        <v/>
      </c>
      <c r="I64" s="77" t="str">
        <f>IF(H64="","",IF(H64="Muy Baja",0.2,IF(H64="Baja",0.4,IF(H64="Media",0.6,IF(H64="Alta",0.8,IF(H64="Muy Alta",1,))))))</f>
        <v/>
      </c>
      <c r="J64" s="95"/>
      <c r="K64" s="77">
        <f>IF(NOT(ISERROR(MATCH(J64,'[5]Tabla Impacto'!$B$221:$B$223,0))),'[5]Tabla Impacto'!$F$223&amp;"Por favor no seleccionar los criterios de impacto(Afectación Económica o presupuestal y Pérdida Reputacional)",J64)</f>
        <v>0</v>
      </c>
      <c r="L64" s="92" t="str">
        <f>IF(OR(K64='[5]Tabla Impacto'!$C$11,K64='[5]Tabla Impacto'!$D$11),"Leve",IF(OR(K64='[5]Tabla Impacto'!$C$12,K64='[5]Tabla Impacto'!$D$12),"Menor",IF(OR(K64='[5]Tabla Impacto'!$C$13,K64='[5]Tabla Impacto'!$D$13),"Moderado",IF(OR(K64='[5]Tabla Impacto'!$C$14,K64='[5]Tabla Impacto'!$D$14),"Mayor",IF(OR(K64='[5]Tabla Impacto'!$C$15,K64='[5]Tabla Impacto'!$D$15),"Catastrófico","")))))</f>
        <v/>
      </c>
      <c r="M64" s="77" t="str">
        <f>IF(L64="","",IF(L64="Leve",0.2,IF(L64="Menor",0.4,IF(L64="Moderado",0.6,IF(L64="Mayor",0.8,IF(L64="Catastrófico",1,))))))</f>
        <v/>
      </c>
      <c r="N64" s="74" t="str">
        <f>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9">
        <v>1</v>
      </c>
      <c r="P64" s="10"/>
      <c r="Q64" s="11" t="str">
        <f>IF(OR(R64="Preventivo",R64="Detectivo"),"Probabilidad",IF(R64="Correctivo","Impacto",""))</f>
        <v/>
      </c>
      <c r="R64" s="12"/>
      <c r="S64" s="12"/>
      <c r="T64" s="13" t="str">
        <f>IF(AND(R64="Preventivo",S64="Automático"),"50%",IF(AND(R64="Preventivo",S64="Manual"),"40%",IF(AND(R64="Detectivo",S64="Automático"),"40%",IF(AND(R64="Detectivo",S64="Manual"),"30%",IF(AND(R64="Correctivo",S64="Automático"),"35%",IF(AND(R64="Correctivo",S64="Manual"),"25%",""))))))</f>
        <v/>
      </c>
      <c r="U64" s="12"/>
      <c r="V64" s="12"/>
      <c r="W64" s="12"/>
      <c r="X64" s="14" t="str">
        <f>IFERROR(IF(Q64="Probabilidad",(I64-(+I64*T64)),IF(Q64="Impacto",I64,"")),"")</f>
        <v/>
      </c>
      <c r="Y64" s="15" t="str">
        <f>IFERROR(IF(X64="","",IF(X64&lt;=0.2,"Muy Baja",IF(X64&lt;=0.4,"Baja",IF(X64&lt;=0.6,"Media",IF(X64&lt;=0.8,"Alta","Muy Alta"))))),"")</f>
        <v/>
      </c>
      <c r="Z64" s="16" t="str">
        <f>+X64</f>
        <v/>
      </c>
      <c r="AA64" s="15" t="str">
        <f>IFERROR(IF(AB64="","",IF(AB64&lt;=0.2,"Leve",IF(AB64&lt;=0.4,"Menor",IF(AB64&lt;=0.6,"Moderado",IF(AB64&lt;=0.8,"Mayor","Catastrófico"))))),"")</f>
        <v/>
      </c>
      <c r="AB64" s="16" t="str">
        <f>IFERROR(IF(Q64="Impacto",(M64-(+M64*T64)),IF(Q64="Probabilidad",M64,"")),"")</f>
        <v/>
      </c>
      <c r="AC64" s="17"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18"/>
      <c r="AE64" s="19"/>
      <c r="AF64" s="21"/>
      <c r="AG64" s="24"/>
      <c r="AH64" s="24"/>
      <c r="AI64" s="19"/>
      <c r="AJ64" s="2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row>
    <row r="65" spans="1:36" ht="151.5" customHeight="1" x14ac:dyDescent="0.3">
      <c r="A65" s="81"/>
      <c r="B65" s="84"/>
      <c r="C65" s="84"/>
      <c r="D65" s="84"/>
      <c r="E65" s="87"/>
      <c r="F65" s="84"/>
      <c r="G65" s="90"/>
      <c r="H65" s="93"/>
      <c r="I65" s="78"/>
      <c r="J65" s="96"/>
      <c r="K65" s="78">
        <f ca="1">IF(NOT(ISERROR(MATCH(J65,_xlfn.ANCHORARRAY(E76),0))),I78&amp;"Por favor no seleccionar los criterios de impacto",J65)</f>
        <v>0</v>
      </c>
      <c r="L65" s="93"/>
      <c r="M65" s="78"/>
      <c r="N65" s="75"/>
      <c r="O65" s="9">
        <v>2</v>
      </c>
      <c r="P65" s="10"/>
      <c r="Q65" s="11" t="str">
        <f>IF(OR(R65="Preventivo",R65="Detectivo"),"Probabilidad",IF(R65="Correctivo","Impacto",""))</f>
        <v/>
      </c>
      <c r="R65" s="12"/>
      <c r="S65" s="12"/>
      <c r="T65" s="13" t="str">
        <f t="shared" ref="T65:T69" si="69">IF(AND(R65="Preventivo",S65="Automático"),"50%",IF(AND(R65="Preventivo",S65="Manual"),"40%",IF(AND(R65="Detectivo",S65="Automático"),"40%",IF(AND(R65="Detectivo",S65="Manual"),"30%",IF(AND(R65="Correctivo",S65="Automático"),"35%",IF(AND(R65="Correctivo",S65="Manual"),"25%",""))))))</f>
        <v/>
      </c>
      <c r="U65" s="12"/>
      <c r="V65" s="12"/>
      <c r="W65" s="12"/>
      <c r="X65" s="14" t="str">
        <f>IFERROR(IF(AND(Q64="Probabilidad",Q65="Probabilidad"),(Z64-(+Z64*T65)),IF(Q65="Probabilidad",(I64-(+I64*T65)),IF(Q65="Impacto",Z64,""))),"")</f>
        <v/>
      </c>
      <c r="Y65" s="15" t="str">
        <f t="shared" si="1"/>
        <v/>
      </c>
      <c r="Z65" s="16" t="str">
        <f t="shared" ref="Z65:Z69" si="70">+X65</f>
        <v/>
      </c>
      <c r="AA65" s="15" t="str">
        <f t="shared" si="3"/>
        <v/>
      </c>
      <c r="AB65" s="16" t="str">
        <f>IFERROR(IF(AND(Q64="Impacto",Q65="Impacto"),(AB58-(+AB58*T65)),IF(Q65="Impacto",($M$64-(+$M$64*T65)),IF(Q65="Probabilidad",AB58,""))),"")</f>
        <v/>
      </c>
      <c r="AC65" s="17" t="str">
        <f t="shared" ref="AC65:AC66" si="71">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18"/>
      <c r="AE65" s="19"/>
      <c r="AF65" s="21"/>
      <c r="AG65" s="24"/>
      <c r="AH65" s="24"/>
      <c r="AI65" s="19"/>
      <c r="AJ65" s="21"/>
    </row>
    <row r="66" spans="1:36" ht="151.5" customHeight="1" x14ac:dyDescent="0.3">
      <c r="A66" s="81"/>
      <c r="B66" s="84"/>
      <c r="C66" s="84"/>
      <c r="D66" s="84"/>
      <c r="E66" s="87"/>
      <c r="F66" s="84"/>
      <c r="G66" s="90"/>
      <c r="H66" s="93"/>
      <c r="I66" s="78"/>
      <c r="J66" s="96"/>
      <c r="K66" s="78">
        <f ca="1">IF(NOT(ISERROR(MATCH(J66,_xlfn.ANCHORARRAY(E77),0))),I79&amp;"Por favor no seleccionar los criterios de impacto",J66)</f>
        <v>0</v>
      </c>
      <c r="L66" s="93"/>
      <c r="M66" s="78"/>
      <c r="N66" s="75"/>
      <c r="O66" s="9">
        <v>3</v>
      </c>
      <c r="P66" s="25"/>
      <c r="Q66" s="11" t="str">
        <f>IF(OR(R66="Preventivo",R66="Detectivo"),"Probabilidad",IF(R66="Correctivo","Impacto",""))</f>
        <v/>
      </c>
      <c r="R66" s="12"/>
      <c r="S66" s="12"/>
      <c r="T66" s="13" t="str">
        <f t="shared" si="69"/>
        <v/>
      </c>
      <c r="U66" s="12"/>
      <c r="V66" s="12"/>
      <c r="W66" s="12"/>
      <c r="X66" s="14" t="str">
        <f>IFERROR(IF(AND(Q65="Probabilidad",Q66="Probabilidad"),(Z65-(+Z65*T66)),IF(AND(Q65="Impacto",Q66="Probabilidad"),(Z64-(+Z64*T66)),IF(Q66="Impacto",Z65,""))),"")</f>
        <v/>
      </c>
      <c r="Y66" s="15" t="str">
        <f t="shared" si="1"/>
        <v/>
      </c>
      <c r="Z66" s="16" t="str">
        <f t="shared" si="70"/>
        <v/>
      </c>
      <c r="AA66" s="15" t="str">
        <f t="shared" si="3"/>
        <v/>
      </c>
      <c r="AB66" s="16" t="str">
        <f>IFERROR(IF(AND(Q65="Impacto",Q66="Impacto"),(AB65-(+AB65*T66)),IF(AND(Q65="Probabilidad",Q66="Impacto"),(AB64-(+AB64*T66)),IF(Q66="Probabilidad",AB65,""))),"")</f>
        <v/>
      </c>
      <c r="AC66" s="17" t="str">
        <f t="shared" si="71"/>
        <v/>
      </c>
      <c r="AD66" s="18"/>
      <c r="AE66" s="19"/>
      <c r="AF66" s="21"/>
      <c r="AG66" s="24"/>
      <c r="AH66" s="24"/>
      <c r="AI66" s="19"/>
      <c r="AJ66" s="21"/>
    </row>
    <row r="67" spans="1:36" ht="151.5" customHeight="1" x14ac:dyDescent="0.3">
      <c r="A67" s="81"/>
      <c r="B67" s="84"/>
      <c r="C67" s="84"/>
      <c r="D67" s="84"/>
      <c r="E67" s="87"/>
      <c r="F67" s="84"/>
      <c r="G67" s="90"/>
      <c r="H67" s="93"/>
      <c r="I67" s="78"/>
      <c r="J67" s="96"/>
      <c r="K67" s="78">
        <f ca="1">IF(NOT(ISERROR(MATCH(J67,_xlfn.ANCHORARRAY(E78),0))),I80&amp;"Por favor no seleccionar los criterios de impacto",J67)</f>
        <v>0</v>
      </c>
      <c r="L67" s="93"/>
      <c r="M67" s="78"/>
      <c r="N67" s="75"/>
      <c r="O67" s="9">
        <v>4</v>
      </c>
      <c r="P67" s="10"/>
      <c r="Q67" s="11" t="str">
        <f t="shared" ref="Q67:Q69" si="72">IF(OR(R67="Preventivo",R67="Detectivo"),"Probabilidad",IF(R67="Correctivo","Impacto",""))</f>
        <v/>
      </c>
      <c r="R67" s="12"/>
      <c r="S67" s="12"/>
      <c r="T67" s="13" t="str">
        <f t="shared" si="69"/>
        <v/>
      </c>
      <c r="U67" s="12"/>
      <c r="V67" s="12"/>
      <c r="W67" s="12"/>
      <c r="X67" s="14" t="str">
        <f t="shared" ref="X67:X69" si="73">IFERROR(IF(AND(Q66="Probabilidad",Q67="Probabilidad"),(Z66-(+Z66*T67)),IF(AND(Q66="Impacto",Q67="Probabilidad"),(Z65-(+Z65*T67)),IF(Q67="Impacto",Z66,""))),"")</f>
        <v/>
      </c>
      <c r="Y67" s="15" t="str">
        <f t="shared" si="1"/>
        <v/>
      </c>
      <c r="Z67" s="16" t="str">
        <f t="shared" si="70"/>
        <v/>
      </c>
      <c r="AA67" s="15" t="str">
        <f t="shared" si="3"/>
        <v/>
      </c>
      <c r="AB67" s="16" t="str">
        <f t="shared" ref="AB67:AB69" si="74">IFERROR(IF(AND(Q66="Impacto",Q67="Impacto"),(AB66-(+AB66*T67)),IF(AND(Q66="Probabilidad",Q67="Impacto"),(AB65-(+AB65*T67)),IF(Q67="Probabilidad",AB66,""))),"")</f>
        <v/>
      </c>
      <c r="AC67" s="17" t="str">
        <f>IFERROR(IF(OR(AND(Y67="Muy Baja",AA67="Leve"),AND(Y67="Muy Baja",AA67="Menor"),AND(Y67="Baja",AA67="Leve")),"Bajo",IF(OR(AND(Y67="Muy baja",AA67="Moderado"),AND(Y67="Baja",AA67="Menor"),AND(Y67="Baja",AA67="Moderado"),AND(Y67="Media",AA67="Leve"),AND(Y67="Media",AA67="Menor"),AND(Y67="Media",AA67="Moderado"),AND(Y67="Alta",AA67="Leve"),AND(Y67="Alta",AA67="Menor")),"Moderado",IF(OR(AND(Y67="Muy Baja",AA67="Mayor"),AND(Y67="Baja",AA67="Mayor"),AND(Y67="Media",AA67="Mayor"),AND(Y67="Alta",AA67="Moderado"),AND(Y67="Alta",AA67="Mayor"),AND(Y67="Muy Alta",AA67="Leve"),AND(Y67="Muy Alta",AA67="Menor"),AND(Y67="Muy Alta",AA67="Moderado"),AND(Y67="Muy Alta",AA67="Mayor")),"Alto",IF(OR(AND(Y67="Muy Baja",AA67="Catastrófico"),AND(Y67="Baja",AA67="Catastrófico"),AND(Y67="Media",AA67="Catastrófico"),AND(Y67="Alta",AA67="Catastrófico"),AND(Y67="Muy Alta",AA67="Catastrófico")),"Extremo","")))),"")</f>
        <v/>
      </c>
      <c r="AD67" s="18"/>
      <c r="AE67" s="19"/>
      <c r="AF67" s="21"/>
      <c r="AG67" s="24"/>
      <c r="AH67" s="24"/>
      <c r="AI67" s="19"/>
      <c r="AJ67" s="21"/>
    </row>
    <row r="68" spans="1:36" ht="151.5" customHeight="1" x14ac:dyDescent="0.3">
      <c r="A68" s="81"/>
      <c r="B68" s="84"/>
      <c r="C68" s="84"/>
      <c r="D68" s="84"/>
      <c r="E68" s="87"/>
      <c r="F68" s="84"/>
      <c r="G68" s="90"/>
      <c r="H68" s="93"/>
      <c r="I68" s="78"/>
      <c r="J68" s="96"/>
      <c r="K68" s="78">
        <f ca="1">IF(NOT(ISERROR(MATCH(J68,_xlfn.ANCHORARRAY(E79),0))),I81&amp;"Por favor no seleccionar los criterios de impacto",J68)</f>
        <v>0</v>
      </c>
      <c r="L68" s="93"/>
      <c r="M68" s="78"/>
      <c r="N68" s="75"/>
      <c r="O68" s="9">
        <v>5</v>
      </c>
      <c r="P68" s="10"/>
      <c r="Q68" s="11" t="str">
        <f t="shared" si="72"/>
        <v/>
      </c>
      <c r="R68" s="12"/>
      <c r="S68" s="12"/>
      <c r="T68" s="13" t="str">
        <f t="shared" si="69"/>
        <v/>
      </c>
      <c r="U68" s="12"/>
      <c r="V68" s="12"/>
      <c r="W68" s="12"/>
      <c r="X68" s="14" t="str">
        <f t="shared" si="73"/>
        <v/>
      </c>
      <c r="Y68" s="15" t="str">
        <f t="shared" si="1"/>
        <v/>
      </c>
      <c r="Z68" s="16" t="str">
        <f t="shared" si="70"/>
        <v/>
      </c>
      <c r="AA68" s="15" t="str">
        <f t="shared" si="3"/>
        <v/>
      </c>
      <c r="AB68" s="16" t="str">
        <f t="shared" si="74"/>
        <v/>
      </c>
      <c r="AC68" s="17" t="str">
        <f t="shared" ref="AC68:AC69" si="75">IFERROR(IF(OR(AND(Y68="Muy Baja",AA68="Leve"),AND(Y68="Muy Baja",AA68="Menor"),AND(Y68="Baja",AA68="Leve")),"Bajo",IF(OR(AND(Y68="Muy baja",AA68="Moderado"),AND(Y68="Baja",AA68="Menor"),AND(Y68="Baja",AA68="Moderado"),AND(Y68="Media",AA68="Leve"),AND(Y68="Media",AA68="Menor"),AND(Y68="Media",AA68="Moderado"),AND(Y68="Alta",AA68="Leve"),AND(Y68="Alta",AA68="Menor")),"Moderado",IF(OR(AND(Y68="Muy Baja",AA68="Mayor"),AND(Y68="Baja",AA68="Mayor"),AND(Y68="Media",AA68="Mayor"),AND(Y68="Alta",AA68="Moderado"),AND(Y68="Alta",AA68="Mayor"),AND(Y68="Muy Alta",AA68="Leve"),AND(Y68="Muy Alta",AA68="Menor"),AND(Y68="Muy Alta",AA68="Moderado"),AND(Y68="Muy Alta",AA68="Mayor")),"Alto",IF(OR(AND(Y68="Muy Baja",AA68="Catastrófico"),AND(Y68="Baja",AA68="Catastrófico"),AND(Y68="Media",AA68="Catastrófico"),AND(Y68="Alta",AA68="Catastrófico"),AND(Y68="Muy Alta",AA68="Catastrófico")),"Extremo","")))),"")</f>
        <v/>
      </c>
      <c r="AD68" s="18"/>
      <c r="AE68" s="19"/>
      <c r="AF68" s="21"/>
      <c r="AG68" s="24"/>
      <c r="AH68" s="24"/>
      <c r="AI68" s="19"/>
      <c r="AJ68" s="21"/>
    </row>
    <row r="69" spans="1:36" ht="151.5" customHeight="1" x14ac:dyDescent="0.3">
      <c r="A69" s="82"/>
      <c r="B69" s="85"/>
      <c r="C69" s="85"/>
      <c r="D69" s="85"/>
      <c r="E69" s="88"/>
      <c r="F69" s="85"/>
      <c r="G69" s="91"/>
      <c r="H69" s="94"/>
      <c r="I69" s="79"/>
      <c r="J69" s="97"/>
      <c r="K69" s="79">
        <f ca="1">IF(NOT(ISERROR(MATCH(J69,_xlfn.ANCHORARRAY(E80),0))),I82&amp;"Por favor no seleccionar los criterios de impacto",J69)</f>
        <v>0</v>
      </c>
      <c r="L69" s="94"/>
      <c r="M69" s="79"/>
      <c r="N69" s="76"/>
      <c r="O69" s="9">
        <v>6</v>
      </c>
      <c r="P69" s="10"/>
      <c r="Q69" s="11" t="str">
        <f t="shared" si="72"/>
        <v/>
      </c>
      <c r="R69" s="12"/>
      <c r="S69" s="12"/>
      <c r="T69" s="13" t="str">
        <f t="shared" si="69"/>
        <v/>
      </c>
      <c r="U69" s="12"/>
      <c r="V69" s="12"/>
      <c r="W69" s="12"/>
      <c r="X69" s="14" t="str">
        <f t="shared" si="73"/>
        <v/>
      </c>
      <c r="Y69" s="15" t="str">
        <f t="shared" si="1"/>
        <v/>
      </c>
      <c r="Z69" s="16" t="str">
        <f t="shared" si="70"/>
        <v/>
      </c>
      <c r="AA69" s="15" t="str">
        <f t="shared" si="3"/>
        <v/>
      </c>
      <c r="AB69" s="16" t="str">
        <f t="shared" si="74"/>
        <v/>
      </c>
      <c r="AC69" s="17" t="str">
        <f t="shared" si="75"/>
        <v/>
      </c>
      <c r="AD69" s="18"/>
      <c r="AE69" s="19"/>
      <c r="AF69" s="21"/>
      <c r="AG69" s="24"/>
      <c r="AH69" s="24"/>
      <c r="AI69" s="19"/>
      <c r="AJ69" s="21"/>
    </row>
    <row r="70" spans="1:36" ht="49.5" customHeight="1" x14ac:dyDescent="0.3">
      <c r="A70" s="9"/>
      <c r="B70" s="98" t="s">
        <v>74</v>
      </c>
      <c r="C70" s="99"/>
      <c r="D70" s="99"/>
      <c r="E70" s="99"/>
      <c r="F70" s="99"/>
      <c r="G70" s="99"/>
      <c r="H70" s="99"/>
      <c r="I70" s="99"/>
      <c r="J70" s="99"/>
      <c r="K70" s="99"/>
      <c r="L70" s="99"/>
      <c r="M70" s="99"/>
      <c r="N70" s="99"/>
      <c r="O70" s="99"/>
      <c r="P70" s="99"/>
      <c r="Q70" s="99"/>
      <c r="R70" s="99"/>
      <c r="S70" s="99"/>
      <c r="T70" s="99"/>
      <c r="U70" s="99"/>
      <c r="V70" s="99"/>
      <c r="W70" s="99"/>
      <c r="X70" s="99"/>
      <c r="Y70" s="99"/>
      <c r="Z70" s="99"/>
      <c r="AA70" s="99"/>
      <c r="AB70" s="99"/>
      <c r="AC70" s="99"/>
      <c r="AD70" s="99"/>
      <c r="AE70" s="99"/>
      <c r="AF70" s="99"/>
      <c r="AG70" s="99"/>
      <c r="AH70" s="99"/>
      <c r="AI70" s="99"/>
      <c r="AJ70" s="100"/>
    </row>
    <row r="72" spans="1:36" x14ac:dyDescent="0.3">
      <c r="A72" s="2"/>
      <c r="B72" s="28" t="s">
        <v>75</v>
      </c>
      <c r="C72" s="2"/>
      <c r="D72" s="2"/>
      <c r="F72" s="2"/>
    </row>
  </sheetData>
  <sheetProtection algorithmName="SHA-512" hashValue="sVoqu7kJshpFydYKkkW8R62PwbHkQ9zgyUzrQTDSexXBIdbfmbh3HSh+Gofw37b3YGg2PRU2wgjt3LhxsWd93g==" saltValue="gArFcdkKpQaxc61f24i61A==" spinCount="100000" sheet="1" objects="1" scenarios="1"/>
  <dataConsolidate/>
  <mergeCells count="185">
    <mergeCell ref="B70:AJ70"/>
    <mergeCell ref="I64:I69"/>
    <mergeCell ref="J64:J69"/>
    <mergeCell ref="K64:K69"/>
    <mergeCell ref="L64:L69"/>
    <mergeCell ref="M64:M69"/>
    <mergeCell ref="N64:N69"/>
    <mergeCell ref="M58:M63"/>
    <mergeCell ref="N58:N63"/>
    <mergeCell ref="I58:I63"/>
    <mergeCell ref="J58:J63"/>
    <mergeCell ref="K58:K63"/>
    <mergeCell ref="L58:L63"/>
    <mergeCell ref="A64:A69"/>
    <mergeCell ref="B64:B69"/>
    <mergeCell ref="C64:C69"/>
    <mergeCell ref="D64:D69"/>
    <mergeCell ref="E64:E69"/>
    <mergeCell ref="F64:F69"/>
    <mergeCell ref="G64:G69"/>
    <mergeCell ref="H64:H69"/>
    <mergeCell ref="G58:G63"/>
    <mergeCell ref="H58:H63"/>
    <mergeCell ref="A58:A63"/>
    <mergeCell ref="B58:B63"/>
    <mergeCell ref="C58:C63"/>
    <mergeCell ref="D58:D63"/>
    <mergeCell ref="E58:E63"/>
    <mergeCell ref="F58:F63"/>
    <mergeCell ref="I52:I57"/>
    <mergeCell ref="J52:J57"/>
    <mergeCell ref="K52:K57"/>
    <mergeCell ref="L52:L57"/>
    <mergeCell ref="M52:M57"/>
    <mergeCell ref="N52:N57"/>
    <mergeCell ref="M46:M51"/>
    <mergeCell ref="N46:N51"/>
    <mergeCell ref="A52:A57"/>
    <mergeCell ref="B52:B57"/>
    <mergeCell ref="C52:C57"/>
    <mergeCell ref="D52:D57"/>
    <mergeCell ref="E52:E57"/>
    <mergeCell ref="F52:F57"/>
    <mergeCell ref="G52:G57"/>
    <mergeCell ref="H52:H57"/>
    <mergeCell ref="G46:G51"/>
    <mergeCell ref="H46:H51"/>
    <mergeCell ref="I46:I51"/>
    <mergeCell ref="J46:J51"/>
    <mergeCell ref="K46:K51"/>
    <mergeCell ref="L46:L51"/>
    <mergeCell ref="A46:A51"/>
    <mergeCell ref="B46:B51"/>
    <mergeCell ref="C46:C51"/>
    <mergeCell ref="D46:D51"/>
    <mergeCell ref="E46:E51"/>
    <mergeCell ref="F46:F51"/>
    <mergeCell ref="I40:I45"/>
    <mergeCell ref="J40:J45"/>
    <mergeCell ref="K40:K45"/>
    <mergeCell ref="L40:L45"/>
    <mergeCell ref="M40:M45"/>
    <mergeCell ref="N40:N45"/>
    <mergeCell ref="M34:M39"/>
    <mergeCell ref="N34:N39"/>
    <mergeCell ref="A40:A45"/>
    <mergeCell ref="B40:B45"/>
    <mergeCell ref="C40:C45"/>
    <mergeCell ref="D40:D45"/>
    <mergeCell ref="E40:E45"/>
    <mergeCell ref="F40:F45"/>
    <mergeCell ref="G40:G45"/>
    <mergeCell ref="H40:H45"/>
    <mergeCell ref="G34:G39"/>
    <mergeCell ref="H34:H39"/>
    <mergeCell ref="I34:I39"/>
    <mergeCell ref="J34:J39"/>
    <mergeCell ref="K34:K39"/>
    <mergeCell ref="L34:L39"/>
    <mergeCell ref="A34:A39"/>
    <mergeCell ref="B34:B39"/>
    <mergeCell ref="C34:C39"/>
    <mergeCell ref="D34:D39"/>
    <mergeCell ref="E34:E39"/>
    <mergeCell ref="F34:F39"/>
    <mergeCell ref="I28:I33"/>
    <mergeCell ref="J28:J33"/>
    <mergeCell ref="K28:K33"/>
    <mergeCell ref="L28:L33"/>
    <mergeCell ref="M28:M33"/>
    <mergeCell ref="N28:N33"/>
    <mergeCell ref="M22:M27"/>
    <mergeCell ref="N22:N27"/>
    <mergeCell ref="A28:A33"/>
    <mergeCell ref="B28:B33"/>
    <mergeCell ref="C28:C33"/>
    <mergeCell ref="D28:D33"/>
    <mergeCell ref="E28:E33"/>
    <mergeCell ref="F28:F33"/>
    <mergeCell ref="G28:G33"/>
    <mergeCell ref="H28:H33"/>
    <mergeCell ref="G22:G27"/>
    <mergeCell ref="H22:H27"/>
    <mergeCell ref="I22:I27"/>
    <mergeCell ref="J22:J27"/>
    <mergeCell ref="K22:K27"/>
    <mergeCell ref="L22:L27"/>
    <mergeCell ref="A22:A27"/>
    <mergeCell ref="B22:B27"/>
    <mergeCell ref="C22:C27"/>
    <mergeCell ref="D22:D27"/>
    <mergeCell ref="E22:E27"/>
    <mergeCell ref="F22:F27"/>
    <mergeCell ref="I16:I21"/>
    <mergeCell ref="J16:J21"/>
    <mergeCell ref="K16:K21"/>
    <mergeCell ref="L16:L21"/>
    <mergeCell ref="M16:M21"/>
    <mergeCell ref="M10:M15"/>
    <mergeCell ref="N10:N15"/>
    <mergeCell ref="A16:A21"/>
    <mergeCell ref="B16:B21"/>
    <mergeCell ref="C16:C21"/>
    <mergeCell ref="D16:D21"/>
    <mergeCell ref="E16:E21"/>
    <mergeCell ref="F16:F21"/>
    <mergeCell ref="G16:G21"/>
    <mergeCell ref="H16:H21"/>
    <mergeCell ref="G10:G15"/>
    <mergeCell ref="H10:H15"/>
    <mergeCell ref="I10:I15"/>
    <mergeCell ref="J10:J15"/>
    <mergeCell ref="K10:K15"/>
    <mergeCell ref="L10:L15"/>
    <mergeCell ref="A10:A15"/>
    <mergeCell ref="B10:B15"/>
    <mergeCell ref="C10:C15"/>
    <mergeCell ref="D10:D15"/>
    <mergeCell ref="E10:E15"/>
    <mergeCell ref="F10:F15"/>
    <mergeCell ref="AB8:AB9"/>
    <mergeCell ref="AC8:AC9"/>
    <mergeCell ref="P8:P9"/>
    <mergeCell ref="Q8:Q9"/>
    <mergeCell ref="R8:W8"/>
    <mergeCell ref="X8:X9"/>
    <mergeCell ref="Y8:Y9"/>
    <mergeCell ref="Z8:Z9"/>
    <mergeCell ref="N16:N21"/>
    <mergeCell ref="J8:J9"/>
    <mergeCell ref="K8:K9"/>
    <mergeCell ref="L8:L9"/>
    <mergeCell ref="M8:M9"/>
    <mergeCell ref="N8:N9"/>
    <mergeCell ref="O8:O9"/>
    <mergeCell ref="AE7:AJ7"/>
    <mergeCell ref="A8:A9"/>
    <mergeCell ref="B8:B9"/>
    <mergeCell ref="C8:C9"/>
    <mergeCell ref="D8:D9"/>
    <mergeCell ref="E8:E9"/>
    <mergeCell ref="F8:F9"/>
    <mergeCell ref="G8:G9"/>
    <mergeCell ref="H8:H9"/>
    <mergeCell ref="I8:I9"/>
    <mergeCell ref="AG8:AG9"/>
    <mergeCell ref="AH8:AH9"/>
    <mergeCell ref="AI8:AI9"/>
    <mergeCell ref="AJ8:AJ9"/>
    <mergeCell ref="AD8:AD9"/>
    <mergeCell ref="AE8:AE9"/>
    <mergeCell ref="AF8:AF9"/>
    <mergeCell ref="AA8:AA9"/>
    <mergeCell ref="A6:B6"/>
    <mergeCell ref="C6:N6"/>
    <mergeCell ref="A7:G7"/>
    <mergeCell ref="H7:N7"/>
    <mergeCell ref="O7:W7"/>
    <mergeCell ref="X7:AD7"/>
    <mergeCell ref="A1:AJ2"/>
    <mergeCell ref="A4:B4"/>
    <mergeCell ref="C4:N4"/>
    <mergeCell ref="O4:Q4"/>
    <mergeCell ref="A5:B5"/>
    <mergeCell ref="C5:N5"/>
  </mergeCells>
  <conditionalFormatting sqref="H10 H16">
    <cfRule type="cellIs" dxfId="3002" priority="227" operator="equal">
      <formula>"Muy Alta"</formula>
    </cfRule>
    <cfRule type="cellIs" dxfId="3001" priority="228" operator="equal">
      <formula>"Alta"</formula>
    </cfRule>
    <cfRule type="cellIs" dxfId="3000" priority="229" operator="equal">
      <formula>"Media"</formula>
    </cfRule>
    <cfRule type="cellIs" dxfId="2999" priority="230" operator="equal">
      <formula>"Baja"</formula>
    </cfRule>
    <cfRule type="cellIs" dxfId="2998" priority="231" operator="equal">
      <formula>"Muy Baja"</formula>
    </cfRule>
  </conditionalFormatting>
  <conditionalFormatting sqref="L10 L16 L22 L28 L34 L40 L46 L52 L58 L64">
    <cfRule type="cellIs" dxfId="2997" priority="222" operator="equal">
      <formula>"Catastrófico"</formula>
    </cfRule>
    <cfRule type="cellIs" dxfId="2996" priority="223" operator="equal">
      <formula>"Mayor"</formula>
    </cfRule>
    <cfRule type="cellIs" dxfId="2995" priority="224" operator="equal">
      <formula>"Moderado"</formula>
    </cfRule>
    <cfRule type="cellIs" dxfId="2994" priority="225" operator="equal">
      <formula>"Menor"</formula>
    </cfRule>
    <cfRule type="cellIs" dxfId="2993" priority="226" operator="equal">
      <formula>"Leve"</formula>
    </cfRule>
  </conditionalFormatting>
  <conditionalFormatting sqref="N10">
    <cfRule type="cellIs" dxfId="2992" priority="218" operator="equal">
      <formula>"Extremo"</formula>
    </cfRule>
    <cfRule type="cellIs" dxfId="2991" priority="219" operator="equal">
      <formula>"Alto"</formula>
    </cfRule>
    <cfRule type="cellIs" dxfId="2990" priority="220" operator="equal">
      <formula>"Moderado"</formula>
    </cfRule>
    <cfRule type="cellIs" dxfId="2989" priority="221" operator="equal">
      <formula>"Bajo"</formula>
    </cfRule>
  </conditionalFormatting>
  <conditionalFormatting sqref="Y10:Y15">
    <cfRule type="cellIs" dxfId="2988" priority="213" operator="equal">
      <formula>"Muy Alta"</formula>
    </cfRule>
    <cfRule type="cellIs" dxfId="2987" priority="214" operator="equal">
      <formula>"Alta"</formula>
    </cfRule>
    <cfRule type="cellIs" dxfId="2986" priority="215" operator="equal">
      <formula>"Media"</formula>
    </cfRule>
    <cfRule type="cellIs" dxfId="2985" priority="216" operator="equal">
      <formula>"Baja"</formula>
    </cfRule>
    <cfRule type="cellIs" dxfId="2984" priority="217" operator="equal">
      <formula>"Muy Baja"</formula>
    </cfRule>
  </conditionalFormatting>
  <conditionalFormatting sqref="AA10:AA15">
    <cfRule type="cellIs" dxfId="2983" priority="208" operator="equal">
      <formula>"Catastrófico"</formula>
    </cfRule>
    <cfRule type="cellIs" dxfId="2982" priority="209" operator="equal">
      <formula>"Mayor"</formula>
    </cfRule>
    <cfRule type="cellIs" dxfId="2981" priority="210" operator="equal">
      <formula>"Moderado"</formula>
    </cfRule>
    <cfRule type="cellIs" dxfId="2980" priority="211" operator="equal">
      <formula>"Menor"</formula>
    </cfRule>
    <cfRule type="cellIs" dxfId="2979" priority="212" operator="equal">
      <formula>"Leve"</formula>
    </cfRule>
  </conditionalFormatting>
  <conditionalFormatting sqref="AC10:AC15">
    <cfRule type="cellIs" dxfId="2978" priority="204" operator="equal">
      <formula>"Extremo"</formula>
    </cfRule>
    <cfRule type="cellIs" dxfId="2977" priority="205" operator="equal">
      <formula>"Alto"</formula>
    </cfRule>
    <cfRule type="cellIs" dxfId="2976" priority="206" operator="equal">
      <formula>"Moderado"</formula>
    </cfRule>
    <cfRule type="cellIs" dxfId="2975" priority="207" operator="equal">
      <formula>"Bajo"</formula>
    </cfRule>
  </conditionalFormatting>
  <conditionalFormatting sqref="H58">
    <cfRule type="cellIs" dxfId="2974" priority="43" operator="equal">
      <formula>"Muy Alta"</formula>
    </cfRule>
    <cfRule type="cellIs" dxfId="2973" priority="44" operator="equal">
      <formula>"Alta"</formula>
    </cfRule>
    <cfRule type="cellIs" dxfId="2972" priority="45" operator="equal">
      <formula>"Media"</formula>
    </cfRule>
    <cfRule type="cellIs" dxfId="2971" priority="46" operator="equal">
      <formula>"Baja"</formula>
    </cfRule>
    <cfRule type="cellIs" dxfId="2970" priority="47" operator="equal">
      <formula>"Muy Baja"</formula>
    </cfRule>
  </conditionalFormatting>
  <conditionalFormatting sqref="N16">
    <cfRule type="cellIs" dxfId="2969" priority="200" operator="equal">
      <formula>"Extremo"</formula>
    </cfRule>
    <cfRule type="cellIs" dxfId="2968" priority="201" operator="equal">
      <formula>"Alto"</formula>
    </cfRule>
    <cfRule type="cellIs" dxfId="2967" priority="202" operator="equal">
      <formula>"Moderado"</formula>
    </cfRule>
    <cfRule type="cellIs" dxfId="2966" priority="203" operator="equal">
      <formula>"Bajo"</formula>
    </cfRule>
  </conditionalFormatting>
  <conditionalFormatting sqref="Y16:Y21">
    <cfRule type="cellIs" dxfId="2965" priority="195" operator="equal">
      <formula>"Muy Alta"</formula>
    </cfRule>
    <cfRule type="cellIs" dxfId="2964" priority="196" operator="equal">
      <formula>"Alta"</formula>
    </cfRule>
    <cfRule type="cellIs" dxfId="2963" priority="197" operator="equal">
      <formula>"Media"</formula>
    </cfRule>
    <cfRule type="cellIs" dxfId="2962" priority="198" operator="equal">
      <formula>"Baja"</formula>
    </cfRule>
    <cfRule type="cellIs" dxfId="2961" priority="199" operator="equal">
      <formula>"Muy Baja"</formula>
    </cfRule>
  </conditionalFormatting>
  <conditionalFormatting sqref="AA16:AA21">
    <cfRule type="cellIs" dxfId="2960" priority="190" operator="equal">
      <formula>"Catastrófico"</formula>
    </cfRule>
    <cfRule type="cellIs" dxfId="2959" priority="191" operator="equal">
      <formula>"Mayor"</formula>
    </cfRule>
    <cfRule type="cellIs" dxfId="2958" priority="192" operator="equal">
      <formula>"Moderado"</formula>
    </cfRule>
    <cfRule type="cellIs" dxfId="2957" priority="193" operator="equal">
      <formula>"Menor"</formula>
    </cfRule>
    <cfRule type="cellIs" dxfId="2956" priority="194" operator="equal">
      <formula>"Leve"</formula>
    </cfRule>
  </conditionalFormatting>
  <conditionalFormatting sqref="AC16:AC21">
    <cfRule type="cellIs" dxfId="2955" priority="186" operator="equal">
      <formula>"Extremo"</formula>
    </cfRule>
    <cfRule type="cellIs" dxfId="2954" priority="187" operator="equal">
      <formula>"Alto"</formula>
    </cfRule>
    <cfRule type="cellIs" dxfId="2953" priority="188" operator="equal">
      <formula>"Moderado"</formula>
    </cfRule>
    <cfRule type="cellIs" dxfId="2952" priority="189" operator="equal">
      <formula>"Bajo"</formula>
    </cfRule>
  </conditionalFormatting>
  <conditionalFormatting sqref="H22">
    <cfRule type="cellIs" dxfId="2951" priority="181" operator="equal">
      <formula>"Muy Alta"</formula>
    </cfRule>
    <cfRule type="cellIs" dxfId="2950" priority="182" operator="equal">
      <formula>"Alta"</formula>
    </cfRule>
    <cfRule type="cellIs" dxfId="2949" priority="183" operator="equal">
      <formula>"Media"</formula>
    </cfRule>
    <cfRule type="cellIs" dxfId="2948" priority="184" operator="equal">
      <formula>"Baja"</formula>
    </cfRule>
    <cfRule type="cellIs" dxfId="2947" priority="185" operator="equal">
      <formula>"Muy Baja"</formula>
    </cfRule>
  </conditionalFormatting>
  <conditionalFormatting sqref="N22">
    <cfRule type="cellIs" dxfId="2946" priority="177" operator="equal">
      <formula>"Extremo"</formula>
    </cfRule>
    <cfRule type="cellIs" dxfId="2945" priority="178" operator="equal">
      <formula>"Alto"</formula>
    </cfRule>
    <cfRule type="cellIs" dxfId="2944" priority="179" operator="equal">
      <formula>"Moderado"</formula>
    </cfRule>
    <cfRule type="cellIs" dxfId="2943" priority="180" operator="equal">
      <formula>"Bajo"</formula>
    </cfRule>
  </conditionalFormatting>
  <conditionalFormatting sqref="Y22:Y27">
    <cfRule type="cellIs" dxfId="2942" priority="172" operator="equal">
      <formula>"Muy Alta"</formula>
    </cfRule>
    <cfRule type="cellIs" dxfId="2941" priority="173" operator="equal">
      <formula>"Alta"</formula>
    </cfRule>
    <cfRule type="cellIs" dxfId="2940" priority="174" operator="equal">
      <formula>"Media"</formula>
    </cfRule>
    <cfRule type="cellIs" dxfId="2939" priority="175" operator="equal">
      <formula>"Baja"</formula>
    </cfRule>
    <cfRule type="cellIs" dxfId="2938" priority="176" operator="equal">
      <formula>"Muy Baja"</formula>
    </cfRule>
  </conditionalFormatting>
  <conditionalFormatting sqref="AA22:AA27">
    <cfRule type="cellIs" dxfId="2937" priority="167" operator="equal">
      <formula>"Catastrófico"</formula>
    </cfRule>
    <cfRule type="cellIs" dxfId="2936" priority="168" operator="equal">
      <formula>"Mayor"</formula>
    </cfRule>
    <cfRule type="cellIs" dxfId="2935" priority="169" operator="equal">
      <formula>"Moderado"</formula>
    </cfRule>
    <cfRule type="cellIs" dxfId="2934" priority="170" operator="equal">
      <formula>"Menor"</formula>
    </cfRule>
    <cfRule type="cellIs" dxfId="2933" priority="171" operator="equal">
      <formula>"Leve"</formula>
    </cfRule>
  </conditionalFormatting>
  <conditionalFormatting sqref="AC22:AC27">
    <cfRule type="cellIs" dxfId="2932" priority="163" operator="equal">
      <formula>"Extremo"</formula>
    </cfRule>
    <cfRule type="cellIs" dxfId="2931" priority="164" operator="equal">
      <formula>"Alto"</formula>
    </cfRule>
    <cfRule type="cellIs" dxfId="2930" priority="165" operator="equal">
      <formula>"Moderado"</formula>
    </cfRule>
    <cfRule type="cellIs" dxfId="2929" priority="166" operator="equal">
      <formula>"Bajo"</formula>
    </cfRule>
  </conditionalFormatting>
  <conditionalFormatting sqref="H28">
    <cfRule type="cellIs" dxfId="2928" priority="158" operator="equal">
      <formula>"Muy Alta"</formula>
    </cfRule>
    <cfRule type="cellIs" dxfId="2927" priority="159" operator="equal">
      <formula>"Alta"</formula>
    </cfRule>
    <cfRule type="cellIs" dxfId="2926" priority="160" operator="equal">
      <formula>"Media"</formula>
    </cfRule>
    <cfRule type="cellIs" dxfId="2925" priority="161" operator="equal">
      <formula>"Baja"</formula>
    </cfRule>
    <cfRule type="cellIs" dxfId="2924" priority="162" operator="equal">
      <formula>"Muy Baja"</formula>
    </cfRule>
  </conditionalFormatting>
  <conditionalFormatting sqref="N28">
    <cfRule type="cellIs" dxfId="2923" priority="154" operator="equal">
      <formula>"Extremo"</formula>
    </cfRule>
    <cfRule type="cellIs" dxfId="2922" priority="155" operator="equal">
      <formula>"Alto"</formula>
    </cfRule>
    <cfRule type="cellIs" dxfId="2921" priority="156" operator="equal">
      <formula>"Moderado"</formula>
    </cfRule>
    <cfRule type="cellIs" dxfId="2920" priority="157" operator="equal">
      <formula>"Bajo"</formula>
    </cfRule>
  </conditionalFormatting>
  <conditionalFormatting sqref="Y28:Y33">
    <cfRule type="cellIs" dxfId="2919" priority="149" operator="equal">
      <formula>"Muy Alta"</formula>
    </cfRule>
    <cfRule type="cellIs" dxfId="2918" priority="150" operator="equal">
      <formula>"Alta"</formula>
    </cfRule>
    <cfRule type="cellIs" dxfId="2917" priority="151" operator="equal">
      <formula>"Media"</formula>
    </cfRule>
    <cfRule type="cellIs" dxfId="2916" priority="152" operator="equal">
      <formula>"Baja"</formula>
    </cfRule>
    <cfRule type="cellIs" dxfId="2915" priority="153" operator="equal">
      <formula>"Muy Baja"</formula>
    </cfRule>
  </conditionalFormatting>
  <conditionalFormatting sqref="AA28:AA33">
    <cfRule type="cellIs" dxfId="2914" priority="144" operator="equal">
      <formula>"Catastrófico"</formula>
    </cfRule>
    <cfRule type="cellIs" dxfId="2913" priority="145" operator="equal">
      <formula>"Mayor"</formula>
    </cfRule>
    <cfRule type="cellIs" dxfId="2912" priority="146" operator="equal">
      <formula>"Moderado"</formula>
    </cfRule>
    <cfRule type="cellIs" dxfId="2911" priority="147" operator="equal">
      <formula>"Menor"</formula>
    </cfRule>
    <cfRule type="cellIs" dxfId="2910" priority="148" operator="equal">
      <formula>"Leve"</formula>
    </cfRule>
  </conditionalFormatting>
  <conditionalFormatting sqref="AC28:AC33">
    <cfRule type="cellIs" dxfId="2909" priority="140" operator="equal">
      <formula>"Extremo"</formula>
    </cfRule>
    <cfRule type="cellIs" dxfId="2908" priority="141" operator="equal">
      <formula>"Alto"</formula>
    </cfRule>
    <cfRule type="cellIs" dxfId="2907" priority="142" operator="equal">
      <formula>"Moderado"</formula>
    </cfRule>
    <cfRule type="cellIs" dxfId="2906" priority="143" operator="equal">
      <formula>"Bajo"</formula>
    </cfRule>
  </conditionalFormatting>
  <conditionalFormatting sqref="H34">
    <cfRule type="cellIs" dxfId="2905" priority="135" operator="equal">
      <formula>"Muy Alta"</formula>
    </cfRule>
    <cfRule type="cellIs" dxfId="2904" priority="136" operator="equal">
      <formula>"Alta"</formula>
    </cfRule>
    <cfRule type="cellIs" dxfId="2903" priority="137" operator="equal">
      <formula>"Media"</formula>
    </cfRule>
    <cfRule type="cellIs" dxfId="2902" priority="138" operator="equal">
      <formula>"Baja"</formula>
    </cfRule>
    <cfRule type="cellIs" dxfId="2901" priority="139" operator="equal">
      <formula>"Muy Baja"</formula>
    </cfRule>
  </conditionalFormatting>
  <conditionalFormatting sqref="N34">
    <cfRule type="cellIs" dxfId="2900" priority="131" operator="equal">
      <formula>"Extremo"</formula>
    </cfRule>
    <cfRule type="cellIs" dxfId="2899" priority="132" operator="equal">
      <formula>"Alto"</formula>
    </cfRule>
    <cfRule type="cellIs" dxfId="2898" priority="133" operator="equal">
      <formula>"Moderado"</formula>
    </cfRule>
    <cfRule type="cellIs" dxfId="2897" priority="134" operator="equal">
      <formula>"Bajo"</formula>
    </cfRule>
  </conditionalFormatting>
  <conditionalFormatting sqref="Y34:Y39">
    <cfRule type="cellIs" dxfId="2896" priority="126" operator="equal">
      <formula>"Muy Alta"</formula>
    </cfRule>
    <cfRule type="cellIs" dxfId="2895" priority="127" operator="equal">
      <formula>"Alta"</formula>
    </cfRule>
    <cfRule type="cellIs" dxfId="2894" priority="128" operator="equal">
      <formula>"Media"</formula>
    </cfRule>
    <cfRule type="cellIs" dxfId="2893" priority="129" operator="equal">
      <formula>"Baja"</formula>
    </cfRule>
    <cfRule type="cellIs" dxfId="2892" priority="130" operator="equal">
      <formula>"Muy Baja"</formula>
    </cfRule>
  </conditionalFormatting>
  <conditionalFormatting sqref="AA34:AA39">
    <cfRule type="cellIs" dxfId="2891" priority="121" operator="equal">
      <formula>"Catastrófico"</formula>
    </cfRule>
    <cfRule type="cellIs" dxfId="2890" priority="122" operator="equal">
      <formula>"Mayor"</formula>
    </cfRule>
    <cfRule type="cellIs" dxfId="2889" priority="123" operator="equal">
      <formula>"Moderado"</formula>
    </cfRule>
    <cfRule type="cellIs" dxfId="2888" priority="124" operator="equal">
      <formula>"Menor"</formula>
    </cfRule>
    <cfRule type="cellIs" dxfId="2887" priority="125" operator="equal">
      <formula>"Leve"</formula>
    </cfRule>
  </conditionalFormatting>
  <conditionalFormatting sqref="AC34:AC39">
    <cfRule type="cellIs" dxfId="2886" priority="117" operator="equal">
      <formula>"Extremo"</formula>
    </cfRule>
    <cfRule type="cellIs" dxfId="2885" priority="118" operator="equal">
      <formula>"Alto"</formula>
    </cfRule>
    <cfRule type="cellIs" dxfId="2884" priority="119" operator="equal">
      <formula>"Moderado"</formula>
    </cfRule>
    <cfRule type="cellIs" dxfId="2883" priority="120" operator="equal">
      <formula>"Bajo"</formula>
    </cfRule>
  </conditionalFormatting>
  <conditionalFormatting sqref="H40">
    <cfRule type="cellIs" dxfId="2882" priority="112" operator="equal">
      <formula>"Muy Alta"</formula>
    </cfRule>
    <cfRule type="cellIs" dxfId="2881" priority="113" operator="equal">
      <formula>"Alta"</formula>
    </cfRule>
    <cfRule type="cellIs" dxfId="2880" priority="114" operator="equal">
      <formula>"Media"</formula>
    </cfRule>
    <cfRule type="cellIs" dxfId="2879" priority="115" operator="equal">
      <formula>"Baja"</formula>
    </cfRule>
    <cfRule type="cellIs" dxfId="2878" priority="116" operator="equal">
      <formula>"Muy Baja"</formula>
    </cfRule>
  </conditionalFormatting>
  <conditionalFormatting sqref="N40">
    <cfRule type="cellIs" dxfId="2877" priority="108" operator="equal">
      <formula>"Extremo"</formula>
    </cfRule>
    <cfRule type="cellIs" dxfId="2876" priority="109" operator="equal">
      <formula>"Alto"</formula>
    </cfRule>
    <cfRule type="cellIs" dxfId="2875" priority="110" operator="equal">
      <formula>"Moderado"</formula>
    </cfRule>
    <cfRule type="cellIs" dxfId="2874" priority="111" operator="equal">
      <formula>"Bajo"</formula>
    </cfRule>
  </conditionalFormatting>
  <conditionalFormatting sqref="Y40:Y45">
    <cfRule type="cellIs" dxfId="2873" priority="103" operator="equal">
      <formula>"Muy Alta"</formula>
    </cfRule>
    <cfRule type="cellIs" dxfId="2872" priority="104" operator="equal">
      <formula>"Alta"</formula>
    </cfRule>
    <cfRule type="cellIs" dxfId="2871" priority="105" operator="equal">
      <formula>"Media"</formula>
    </cfRule>
    <cfRule type="cellIs" dxfId="2870" priority="106" operator="equal">
      <formula>"Baja"</formula>
    </cfRule>
    <cfRule type="cellIs" dxfId="2869" priority="107" operator="equal">
      <formula>"Muy Baja"</formula>
    </cfRule>
  </conditionalFormatting>
  <conditionalFormatting sqref="AA40:AA45">
    <cfRule type="cellIs" dxfId="2868" priority="98" operator="equal">
      <formula>"Catastrófico"</formula>
    </cfRule>
    <cfRule type="cellIs" dxfId="2867" priority="99" operator="equal">
      <formula>"Mayor"</formula>
    </cfRule>
    <cfRule type="cellIs" dxfId="2866" priority="100" operator="equal">
      <formula>"Moderado"</formula>
    </cfRule>
    <cfRule type="cellIs" dxfId="2865" priority="101" operator="equal">
      <formula>"Menor"</formula>
    </cfRule>
    <cfRule type="cellIs" dxfId="2864" priority="102" operator="equal">
      <formula>"Leve"</formula>
    </cfRule>
  </conditionalFormatting>
  <conditionalFormatting sqref="AC40:AC45">
    <cfRule type="cellIs" dxfId="2863" priority="94" operator="equal">
      <formula>"Extremo"</formula>
    </cfRule>
    <cfRule type="cellIs" dxfId="2862" priority="95" operator="equal">
      <formula>"Alto"</formula>
    </cfRule>
    <cfRule type="cellIs" dxfId="2861" priority="96" operator="equal">
      <formula>"Moderado"</formula>
    </cfRule>
    <cfRule type="cellIs" dxfId="2860" priority="97" operator="equal">
      <formula>"Bajo"</formula>
    </cfRule>
  </conditionalFormatting>
  <conditionalFormatting sqref="H46">
    <cfRule type="cellIs" dxfId="2859" priority="89" operator="equal">
      <formula>"Muy Alta"</formula>
    </cfRule>
    <cfRule type="cellIs" dxfId="2858" priority="90" operator="equal">
      <formula>"Alta"</formula>
    </cfRule>
    <cfRule type="cellIs" dxfId="2857" priority="91" operator="equal">
      <formula>"Media"</formula>
    </cfRule>
    <cfRule type="cellIs" dxfId="2856" priority="92" operator="equal">
      <formula>"Baja"</formula>
    </cfRule>
    <cfRule type="cellIs" dxfId="2855" priority="93" operator="equal">
      <formula>"Muy Baja"</formula>
    </cfRule>
  </conditionalFormatting>
  <conditionalFormatting sqref="N46">
    <cfRule type="cellIs" dxfId="2854" priority="85" operator="equal">
      <formula>"Extremo"</formula>
    </cfRule>
    <cfRule type="cellIs" dxfId="2853" priority="86" operator="equal">
      <formula>"Alto"</formula>
    </cfRule>
    <cfRule type="cellIs" dxfId="2852" priority="87" operator="equal">
      <formula>"Moderado"</formula>
    </cfRule>
    <cfRule type="cellIs" dxfId="2851" priority="88" operator="equal">
      <formula>"Bajo"</formula>
    </cfRule>
  </conditionalFormatting>
  <conditionalFormatting sqref="Y46:Y51">
    <cfRule type="cellIs" dxfId="2850" priority="80" operator="equal">
      <formula>"Muy Alta"</formula>
    </cfRule>
    <cfRule type="cellIs" dxfId="2849" priority="81" operator="equal">
      <formula>"Alta"</formula>
    </cfRule>
    <cfRule type="cellIs" dxfId="2848" priority="82" operator="equal">
      <formula>"Media"</formula>
    </cfRule>
    <cfRule type="cellIs" dxfId="2847" priority="83" operator="equal">
      <formula>"Baja"</formula>
    </cfRule>
    <cfRule type="cellIs" dxfId="2846" priority="84" operator="equal">
      <formula>"Muy Baja"</formula>
    </cfRule>
  </conditionalFormatting>
  <conditionalFormatting sqref="AA46:AA51">
    <cfRule type="cellIs" dxfId="2845" priority="75" operator="equal">
      <formula>"Catastrófico"</formula>
    </cfRule>
    <cfRule type="cellIs" dxfId="2844" priority="76" operator="equal">
      <formula>"Mayor"</formula>
    </cfRule>
    <cfRule type="cellIs" dxfId="2843" priority="77" operator="equal">
      <formula>"Moderado"</formula>
    </cfRule>
    <cfRule type="cellIs" dxfId="2842" priority="78" operator="equal">
      <formula>"Menor"</formula>
    </cfRule>
    <cfRule type="cellIs" dxfId="2841" priority="79" operator="equal">
      <formula>"Leve"</formula>
    </cfRule>
  </conditionalFormatting>
  <conditionalFormatting sqref="AC46:AC51">
    <cfRule type="cellIs" dxfId="2840" priority="71" operator="equal">
      <formula>"Extremo"</formula>
    </cfRule>
    <cfRule type="cellIs" dxfId="2839" priority="72" operator="equal">
      <formula>"Alto"</formula>
    </cfRule>
    <cfRule type="cellIs" dxfId="2838" priority="73" operator="equal">
      <formula>"Moderado"</formula>
    </cfRule>
    <cfRule type="cellIs" dxfId="2837" priority="74" operator="equal">
      <formula>"Bajo"</formula>
    </cfRule>
  </conditionalFormatting>
  <conditionalFormatting sqref="H52">
    <cfRule type="cellIs" dxfId="2836" priority="66" operator="equal">
      <formula>"Muy Alta"</formula>
    </cfRule>
    <cfRule type="cellIs" dxfId="2835" priority="67" operator="equal">
      <formula>"Alta"</formula>
    </cfRule>
    <cfRule type="cellIs" dxfId="2834" priority="68" operator="equal">
      <formula>"Media"</formula>
    </cfRule>
    <cfRule type="cellIs" dxfId="2833" priority="69" operator="equal">
      <formula>"Baja"</formula>
    </cfRule>
    <cfRule type="cellIs" dxfId="2832" priority="70" operator="equal">
      <formula>"Muy Baja"</formula>
    </cfRule>
  </conditionalFormatting>
  <conditionalFormatting sqref="N52">
    <cfRule type="cellIs" dxfId="2831" priority="62" operator="equal">
      <formula>"Extremo"</formula>
    </cfRule>
    <cfRule type="cellIs" dxfId="2830" priority="63" operator="equal">
      <formula>"Alto"</formula>
    </cfRule>
    <cfRule type="cellIs" dxfId="2829" priority="64" operator="equal">
      <formula>"Moderado"</formula>
    </cfRule>
    <cfRule type="cellIs" dxfId="2828" priority="65" operator="equal">
      <formula>"Bajo"</formula>
    </cfRule>
  </conditionalFormatting>
  <conditionalFormatting sqref="Y52:Y57">
    <cfRule type="cellIs" dxfId="2827" priority="57" operator="equal">
      <formula>"Muy Alta"</formula>
    </cfRule>
    <cfRule type="cellIs" dxfId="2826" priority="58" operator="equal">
      <formula>"Alta"</formula>
    </cfRule>
    <cfRule type="cellIs" dxfId="2825" priority="59" operator="equal">
      <formula>"Media"</formula>
    </cfRule>
    <cfRule type="cellIs" dxfId="2824" priority="60" operator="equal">
      <formula>"Baja"</formula>
    </cfRule>
    <cfRule type="cellIs" dxfId="2823" priority="61" operator="equal">
      <formula>"Muy Baja"</formula>
    </cfRule>
  </conditionalFormatting>
  <conditionalFormatting sqref="AA52:AA57">
    <cfRule type="cellIs" dxfId="2822" priority="52" operator="equal">
      <formula>"Catastrófico"</formula>
    </cfRule>
    <cfRule type="cellIs" dxfId="2821" priority="53" operator="equal">
      <formula>"Mayor"</formula>
    </cfRule>
    <cfRule type="cellIs" dxfId="2820" priority="54" operator="equal">
      <formula>"Moderado"</formula>
    </cfRule>
    <cfRule type="cellIs" dxfId="2819" priority="55" operator="equal">
      <formula>"Menor"</formula>
    </cfRule>
    <cfRule type="cellIs" dxfId="2818" priority="56" operator="equal">
      <formula>"Leve"</formula>
    </cfRule>
  </conditionalFormatting>
  <conditionalFormatting sqref="AC52:AC57">
    <cfRule type="cellIs" dxfId="2817" priority="48" operator="equal">
      <formula>"Extremo"</formula>
    </cfRule>
    <cfRule type="cellIs" dxfId="2816" priority="49" operator="equal">
      <formula>"Alto"</formula>
    </cfRule>
    <cfRule type="cellIs" dxfId="2815" priority="50" operator="equal">
      <formula>"Moderado"</formula>
    </cfRule>
    <cfRule type="cellIs" dxfId="2814" priority="51" operator="equal">
      <formula>"Bajo"</formula>
    </cfRule>
  </conditionalFormatting>
  <conditionalFormatting sqref="N58">
    <cfRule type="cellIs" dxfId="2813" priority="39" operator="equal">
      <formula>"Extremo"</formula>
    </cfRule>
    <cfRule type="cellIs" dxfId="2812" priority="40" operator="equal">
      <formula>"Alto"</formula>
    </cfRule>
    <cfRule type="cellIs" dxfId="2811" priority="41" operator="equal">
      <formula>"Moderado"</formula>
    </cfRule>
    <cfRule type="cellIs" dxfId="2810" priority="42" operator="equal">
      <formula>"Bajo"</formula>
    </cfRule>
  </conditionalFormatting>
  <conditionalFormatting sqref="Y58:Y63">
    <cfRule type="cellIs" dxfId="2809" priority="34" operator="equal">
      <formula>"Muy Alta"</formula>
    </cfRule>
    <cfRule type="cellIs" dxfId="2808" priority="35" operator="equal">
      <formula>"Alta"</formula>
    </cfRule>
    <cfRule type="cellIs" dxfId="2807" priority="36" operator="equal">
      <formula>"Media"</formula>
    </cfRule>
    <cfRule type="cellIs" dxfId="2806" priority="37" operator="equal">
      <formula>"Baja"</formula>
    </cfRule>
    <cfRule type="cellIs" dxfId="2805" priority="38" operator="equal">
      <formula>"Muy Baja"</formula>
    </cfRule>
  </conditionalFormatting>
  <conditionalFormatting sqref="AA58:AA63">
    <cfRule type="cellIs" dxfId="2804" priority="29" operator="equal">
      <formula>"Catastrófico"</formula>
    </cfRule>
    <cfRule type="cellIs" dxfId="2803" priority="30" operator="equal">
      <formula>"Mayor"</formula>
    </cfRule>
    <cfRule type="cellIs" dxfId="2802" priority="31" operator="equal">
      <formula>"Moderado"</formula>
    </cfRule>
    <cfRule type="cellIs" dxfId="2801" priority="32" operator="equal">
      <formula>"Menor"</formula>
    </cfRule>
    <cfRule type="cellIs" dxfId="2800" priority="33" operator="equal">
      <formula>"Leve"</formula>
    </cfRule>
  </conditionalFormatting>
  <conditionalFormatting sqref="AC58:AC63">
    <cfRule type="cellIs" dxfId="2799" priority="25" operator="equal">
      <formula>"Extremo"</formula>
    </cfRule>
    <cfRule type="cellIs" dxfId="2798" priority="26" operator="equal">
      <formula>"Alto"</formula>
    </cfRule>
    <cfRule type="cellIs" dxfId="2797" priority="27" operator="equal">
      <formula>"Moderado"</formula>
    </cfRule>
    <cfRule type="cellIs" dxfId="2796" priority="28" operator="equal">
      <formula>"Bajo"</formula>
    </cfRule>
  </conditionalFormatting>
  <conditionalFormatting sqref="H64">
    <cfRule type="cellIs" dxfId="2795" priority="20" operator="equal">
      <formula>"Muy Alta"</formula>
    </cfRule>
    <cfRule type="cellIs" dxfId="2794" priority="21" operator="equal">
      <formula>"Alta"</formula>
    </cfRule>
    <cfRule type="cellIs" dxfId="2793" priority="22" operator="equal">
      <formula>"Media"</formula>
    </cfRule>
    <cfRule type="cellIs" dxfId="2792" priority="23" operator="equal">
      <formula>"Baja"</formula>
    </cfRule>
    <cfRule type="cellIs" dxfId="2791" priority="24" operator="equal">
      <formula>"Muy Baja"</formula>
    </cfRule>
  </conditionalFormatting>
  <conditionalFormatting sqref="N64">
    <cfRule type="cellIs" dxfId="2790" priority="16" operator="equal">
      <formula>"Extremo"</formula>
    </cfRule>
    <cfRule type="cellIs" dxfId="2789" priority="17" operator="equal">
      <formula>"Alto"</formula>
    </cfRule>
    <cfRule type="cellIs" dxfId="2788" priority="18" operator="equal">
      <formula>"Moderado"</formula>
    </cfRule>
    <cfRule type="cellIs" dxfId="2787" priority="19" operator="equal">
      <formula>"Bajo"</formula>
    </cfRule>
  </conditionalFormatting>
  <conditionalFormatting sqref="Y64:Y69">
    <cfRule type="cellIs" dxfId="2786" priority="11" operator="equal">
      <formula>"Muy Alta"</formula>
    </cfRule>
    <cfRule type="cellIs" dxfId="2785" priority="12" operator="equal">
      <formula>"Alta"</formula>
    </cfRule>
    <cfRule type="cellIs" dxfId="2784" priority="13" operator="equal">
      <formula>"Media"</formula>
    </cfRule>
    <cfRule type="cellIs" dxfId="2783" priority="14" operator="equal">
      <formula>"Baja"</formula>
    </cfRule>
    <cfRule type="cellIs" dxfId="2782" priority="15" operator="equal">
      <formula>"Muy Baja"</formula>
    </cfRule>
  </conditionalFormatting>
  <conditionalFormatting sqref="AA64:AA69">
    <cfRule type="cellIs" dxfId="2781" priority="6" operator="equal">
      <formula>"Catastrófico"</formula>
    </cfRule>
    <cfRule type="cellIs" dxfId="2780" priority="7" operator="equal">
      <formula>"Mayor"</formula>
    </cfRule>
    <cfRule type="cellIs" dxfId="2779" priority="8" operator="equal">
      <formula>"Moderado"</formula>
    </cfRule>
    <cfRule type="cellIs" dxfId="2778" priority="9" operator="equal">
      <formula>"Menor"</formula>
    </cfRule>
    <cfRule type="cellIs" dxfId="2777" priority="10" operator="equal">
      <formula>"Leve"</formula>
    </cfRule>
  </conditionalFormatting>
  <conditionalFormatting sqref="AC64:AC69">
    <cfRule type="cellIs" dxfId="2776" priority="2" operator="equal">
      <formula>"Extremo"</formula>
    </cfRule>
    <cfRule type="cellIs" dxfId="2775" priority="3" operator="equal">
      <formula>"Alto"</formula>
    </cfRule>
    <cfRule type="cellIs" dxfId="2774" priority="4" operator="equal">
      <formula>"Moderado"</formula>
    </cfRule>
    <cfRule type="cellIs" dxfId="2773" priority="5" operator="equal">
      <formula>"Bajo"</formula>
    </cfRule>
  </conditionalFormatting>
  <conditionalFormatting sqref="K10:K69">
    <cfRule type="containsText" dxfId="2772" priority="1" operator="containsText" text="❌">
      <formula>NOT(ISERROR(SEARCH("❌",K10)))</formula>
    </cfRule>
  </conditionalFormatting>
  <pageMargins left="0.70866141732283472" right="0.70866141732283472" top="0.9055118110236221" bottom="0.94488188976377963" header="0.31496062992125984" footer="0.31496062992125984"/>
  <pageSetup paperSize="5" scale="19" fitToHeight="0" orientation="landscape" r:id="rId1"/>
  <headerFooter>
    <oddHeader>&amp;L&amp;G&amp;C&amp;"Montserrat,Negrita"&amp;14&amp;K0070C0
MATRIZ RIESGOS DE GESTIÓN 2023&amp;R&amp;G</oddHeader>
    <oddFooter>&amp;L&amp;"Montserrat,Normal"
Dirección: Calle 24A No. 59-42 Torre 4 Piso 3 
Centro Empresarial Sarmiento Angulo
Conmutador: (+601) 307 8038
Línea gratuita: 01 8000 119703&amp;C&amp;P de &amp;N
FOR-SIG-121-024
02/08/2023 Versión: 03
&amp;G&amp;R&amp;G</oddFooter>
  </headerFooter>
  <legacyDrawingHF r:id="rId2"/>
  <extLst>
    <ext xmlns:x14="http://schemas.microsoft.com/office/spreadsheetml/2009/9/main" uri="{CCE6A557-97BC-4b89-ADB6-D9C93CAAB3DF}">
      <x14:dataValidations xmlns:xm="http://schemas.microsoft.com/office/excel/2006/main" count="8">
        <x14:dataValidation type="custom" allowBlank="1" showInputMessage="1" showErrorMessage="1" error="Recuerde que las acciones se generan bajo la medida de mitigar el riesgo">
          <x14:formula1>
            <xm:f>IF(OR(AD10='https://supervigilanciagovco-my.sharepoint.com/personal/krivera_supervigilancia_gov_co/Documents/Documentos - copia/2023/PLAN DE RIESGOS/RIESGOS DE GESTION 2023/[MATRIZ RIESGOS DE GESTION JURIDICA.xlsx]Opciones Tratamiento'!#REF!,AD10='https://supervigilanciagovco-my.sharepoint.com/personal/krivera_supervigilancia_gov_co/Documents/Documentos - copia/2023/PLAN DE RIESGOS/RIESGOS DE GESTION 2023/[MATRIZ RIESGOS DE GESTION JURIDICA.xlsx]Opciones Tratamiento'!#REF!,AD10='https://supervigilanciagovco-my.sharepoint.com/personal/krivera_supervigilancia_gov_co/Documents/Documentos - copia/2023/PLAN DE RIESGOS/RIESGOS DE GESTION 2023/[MATRIZ RIESGOS DE GESTION JURIDICA.xlsx]Opciones Tratamiento'!#REF!),ISBLANK(AD10),ISTEXT(AD10))</xm:f>
          </x14:formula1>
          <xm:sqref>AH10:AH23 AH26:AH69</xm:sqref>
        </x14:dataValidation>
        <x14:dataValidation type="custom" allowBlank="1" showInputMessage="1" showErrorMessage="1" error="Recuerde que las acciones se generan bajo la medida de mitigar el riesgo">
          <x14:formula1>
            <xm:f>IF(OR(AD10='https://supervigilanciagovco-my.sharepoint.com/personal/krivera_supervigilancia_gov_co/Documents/Documentos - copia/2023/PLAN DE RIESGOS/RIESGOS DE GESTION 2023/[MATRIZ RIESGOS DE GESTION JURIDICA.xlsx]Opciones Tratamiento'!#REF!,AD10='https://supervigilanciagovco-my.sharepoint.com/personal/krivera_supervigilancia_gov_co/Documents/Documentos - copia/2023/PLAN DE RIESGOS/RIESGOS DE GESTION 2023/[MATRIZ RIESGOS DE GESTION JURIDICA.xlsx]Opciones Tratamiento'!#REF!,AD10='https://supervigilanciagovco-my.sharepoint.com/personal/krivera_supervigilancia_gov_co/Documents/Documentos - copia/2023/PLAN DE RIESGOS/RIESGOS DE GESTION 2023/[MATRIZ RIESGOS DE GESTION JURIDICA.xlsx]Opciones Tratamiento'!#REF!),ISBLANK(AD10),ISTEXT(AD10))</xm:f>
          </x14:formula1>
          <xm:sqref>AI10:AI69</xm:sqref>
        </x14:dataValidation>
        <x14:dataValidation type="custom" allowBlank="1" showInputMessage="1" showErrorMessage="1" error="Recuerde que las acciones se generan bajo la medida de mitigar el riesgo">
          <x14:formula1>
            <xm:f>IF(OR(AD10='https://supervigilanciagovco-my.sharepoint.com/personal/krivera_supervigilancia_gov_co/Documents/Documentos - copia/2023/PLAN DE RIESGOS/RIESGOS DE GESTION 2023/[MATRIZ RIESGOS DE GESTION JURIDICA.xlsx]Opciones Tratamiento'!#REF!,AD10='https://supervigilanciagovco-my.sharepoint.com/personal/krivera_supervigilancia_gov_co/Documents/Documentos - copia/2023/PLAN DE RIESGOS/RIESGOS DE GESTION 2023/[MATRIZ RIESGOS DE GESTION JURIDICA.xlsx]Opciones Tratamiento'!#REF!,AD10='https://supervigilanciagovco-my.sharepoint.com/personal/krivera_supervigilancia_gov_co/Documents/Documentos - copia/2023/PLAN DE RIESGOS/RIESGOS DE GESTION 2023/[MATRIZ RIESGOS DE GESTION JURIDICA.xlsx]Opciones Tratamiento'!#REF!),ISBLANK(AD10),ISTEXT(AD10))</xm:f>
          </x14:formula1>
          <xm:sqref>AG10:AG69</xm:sqref>
        </x14:dataValidation>
        <x14:dataValidation type="custom" allowBlank="1" showInputMessage="1" showErrorMessage="1" error="Recuerde que las acciones se generan bajo la medida de mitigar el riesgo">
          <x14:formula1>
            <xm:f>IF(OR(AD10='https://supervigilanciagovco-my.sharepoint.com/personal/krivera_supervigilancia_gov_co/Documents/Documentos - copia/2023/PLAN DE RIESGOS/RIESGOS DE GESTION 2023/[MATRIZ RIESGOS DE GESTION JURIDICA.xlsx]Opciones Tratamiento'!#REF!,AD10='https://supervigilanciagovco-my.sharepoint.com/personal/krivera_supervigilancia_gov_co/Documents/Documentos - copia/2023/PLAN DE RIESGOS/RIESGOS DE GESTION 2023/[MATRIZ RIESGOS DE GESTION JURIDICA.xlsx]Opciones Tratamiento'!#REF!,AD10='https://supervigilanciagovco-my.sharepoint.com/personal/krivera_supervigilancia_gov_co/Documents/Documentos - copia/2023/PLAN DE RIESGOS/RIESGOS DE GESTION 2023/[MATRIZ RIESGOS DE GESTION JURIDICA.xlsx]Opciones Tratamiento'!#REF!),ISBLANK(AD10),ISTEXT(AD10))</xm:f>
          </x14:formula1>
          <xm:sqref>AF10:AF69</xm:sqref>
        </x14:dataValidation>
        <x14:dataValidation type="custom" allowBlank="1" showInputMessage="1" showErrorMessage="1" error="Recuerde que las acciones se generan bajo la medida de mitigar el riesgo">
          <x14:formula1>
            <xm:f>IF(OR(AD10='https://supervigilanciagovco-my.sharepoint.com/personal/krivera_supervigilancia_gov_co/Documents/Documentos - copia/2023/PLAN DE RIESGOS/RIESGOS DE GESTION 2023/[MATRIZ RIESGOS DE GESTION JURIDICA.xlsx]Opciones Tratamiento'!#REF!,AD10='https://supervigilanciagovco-my.sharepoint.com/personal/krivera_supervigilancia_gov_co/Documents/Documentos - copia/2023/PLAN DE RIESGOS/RIESGOS DE GESTION 2023/[MATRIZ RIESGOS DE GESTION JURIDICA.xlsx]Opciones Tratamiento'!#REF!,AD10='https://supervigilanciagovco-my.sharepoint.com/personal/krivera_supervigilancia_gov_co/Documents/Documentos - copia/2023/PLAN DE RIESGOS/RIESGOS DE GESTION 2023/[MATRIZ RIESGOS DE GESTION JURIDICA.xlsx]Opciones Tratamiento'!#REF!),ISBLANK(AD10),ISTEXT(AD10))</xm:f>
          </x14:formula1>
          <xm:sqref>AE10:AE17 AE19:AE69</xm:sqref>
        </x14:dataValidation>
        <x14:dataValidation type="list" allowBlank="1" showInputMessage="1" showErrorMessage="1">
          <x14:formula1>
            <xm:f>'https://supervigilanciagovco-my.sharepoint.com/personal/krivera_supervigilancia_gov_co/Documents/Documentos - copia/2023/PLAN DE RIESGOS/RIESGOS DE GESTION 2023/[MATRIZ RIESGOS DE GESTION JURIDICA.xlsx]Tabla Impacto'!#REF!</xm:f>
          </x14:formula1>
          <xm:sqref>J10:J69</xm:sqref>
        </x14:dataValidation>
        <x14:dataValidation type="list" allowBlank="1" showInputMessage="1" showErrorMessage="1">
          <x14:formula1>
            <xm:f>'https://supervigilanciagovco-my.sharepoint.com/personal/krivera_supervigilancia_gov_co/Documents/Documentos - copia/2023/PLAN DE RIESGOS/RIESGOS DE GESTION 2023/[MATRIZ RIESGOS DE GESTION JURIDICA.xlsx]Opciones Tratamiento'!#REF!</xm:f>
          </x14:formula1>
          <xm:sqref>AD10:AD69 AJ10:AJ11 AJ13:AJ14 AJ16:AJ17 AJ19:AJ20 AJ22:AJ23 AJ25:AJ26 AJ28:AJ29 AJ31:AJ32 AJ34:AJ35 AJ37:AJ38 AJ40:AJ41 AJ43:AJ44 AJ46:AJ47 AJ49:AJ50 AJ52:AJ53 AJ55:AJ56 AJ58:AJ59 AJ61:AJ62 AJ64:AJ65 AJ67:AJ68 F10:F69 B10:B69</xm:sqref>
        </x14:dataValidation>
        <x14:dataValidation type="list" allowBlank="1" showInputMessage="1" showErrorMessage="1">
          <x14:formula1>
            <xm:f>'https://supervigilanciagovco-my.sharepoint.com/personal/krivera_supervigilancia_gov_co/Documents/Documentos - copia/2023/PLAN DE RIESGOS/RIESGOS DE GESTION 2023/[MATRIZ RIESGOS DE GESTION JURIDICA.xlsx]Tabla Valoración controles'!#REF!</xm:f>
          </x14:formula1>
          <xm:sqref>R10:S69 U10:W69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pageSetUpPr fitToPage="1"/>
  </sheetPr>
  <dimension ref="A1:BP72"/>
  <sheetViews>
    <sheetView view="pageLayout" topLeftCell="L23" zoomScale="90" zoomScaleNormal="40" zoomScaleSheetLayoutView="40" zoomScalePageLayoutView="90" workbookViewId="0">
      <selection activeCell="AE23" sqref="AE23"/>
    </sheetView>
  </sheetViews>
  <sheetFormatPr baseColWidth="10" defaultColWidth="11.42578125" defaultRowHeight="16.5" x14ac:dyDescent="0.3"/>
  <cols>
    <col min="1" max="1" width="4" style="29" bestFit="1" customWidth="1"/>
    <col min="2" max="2" width="14.140625" style="29" customWidth="1"/>
    <col min="3" max="3" width="13.140625" style="29" customWidth="1"/>
    <col min="4" max="4" width="16.140625" style="29" customWidth="1"/>
    <col min="5" max="5" width="32.42578125" style="2" customWidth="1"/>
    <col min="6" max="6" width="19" style="30" customWidth="1"/>
    <col min="7" max="7" width="17.85546875" style="2" customWidth="1"/>
    <col min="8" max="8" width="16.5703125" style="2" customWidth="1"/>
    <col min="9" max="9" width="6.28515625" style="2" bestFit="1" customWidth="1"/>
    <col min="10" max="10" width="27.28515625" style="2" bestFit="1" customWidth="1"/>
    <col min="11" max="11" width="30.5703125" style="2" hidden="1" customWidth="1"/>
    <col min="12" max="12" width="17.5703125" style="2" customWidth="1"/>
    <col min="13" max="13" width="6.28515625" style="2" bestFit="1" customWidth="1"/>
    <col min="14" max="14" width="16" style="2" customWidth="1"/>
    <col min="15" max="15" width="5.85546875" style="2" customWidth="1"/>
    <col min="16" max="16" width="31" style="2" customWidth="1"/>
    <col min="17" max="17" width="15.140625" style="2" bestFit="1" customWidth="1"/>
    <col min="18" max="18" width="6.85546875" style="2" customWidth="1"/>
    <col min="19" max="19" width="5" style="2" customWidth="1"/>
    <col min="20" max="20" width="5.5703125" style="2" customWidth="1"/>
    <col min="21" max="21" width="7.140625" style="2" customWidth="1"/>
    <col min="22" max="22" width="6.7109375" style="2" customWidth="1"/>
    <col min="23" max="23" width="7.5703125" style="2" customWidth="1"/>
    <col min="24" max="24" width="38.28515625" style="2" hidden="1" customWidth="1"/>
    <col min="25" max="25" width="8.7109375" style="2" customWidth="1"/>
    <col min="26" max="26" width="10.42578125" style="2" customWidth="1"/>
    <col min="27" max="27" width="9.28515625" style="2" customWidth="1"/>
    <col min="28" max="28" width="9.140625" style="2" customWidth="1"/>
    <col min="29" max="29" width="8.42578125" style="2" customWidth="1"/>
    <col min="30" max="30" width="7.28515625" style="2" customWidth="1"/>
    <col min="31" max="31" width="23" style="2" customWidth="1"/>
    <col min="32" max="32" width="18.85546875" style="2" customWidth="1"/>
    <col min="33" max="33" width="16.85546875" style="2" customWidth="1"/>
    <col min="34" max="34" width="14.85546875" style="2" customWidth="1"/>
    <col min="35" max="35" width="18.5703125" style="2" customWidth="1"/>
    <col min="36" max="36" width="21" style="2" customWidth="1"/>
    <col min="37" max="16384" width="11.42578125" style="2"/>
  </cols>
  <sheetData>
    <row r="1" spans="1:68" ht="16.5" customHeight="1" x14ac:dyDescent="0.3">
      <c r="A1" s="50" t="s">
        <v>0</v>
      </c>
      <c r="B1" s="51"/>
      <c r="C1" s="51"/>
      <c r="D1" s="51"/>
      <c r="E1" s="51"/>
      <c r="F1" s="51"/>
      <c r="G1" s="51"/>
      <c r="H1" s="51"/>
      <c r="I1" s="51"/>
      <c r="J1" s="51"/>
      <c r="K1" s="51"/>
      <c r="L1" s="51"/>
      <c r="M1" s="51"/>
      <c r="N1" s="51"/>
      <c r="O1" s="51"/>
      <c r="P1" s="51"/>
      <c r="Q1" s="51"/>
      <c r="R1" s="51"/>
      <c r="S1" s="51"/>
      <c r="T1" s="51"/>
      <c r="U1" s="51"/>
      <c r="V1" s="51"/>
      <c r="W1" s="51"/>
      <c r="X1" s="51"/>
      <c r="Y1" s="51"/>
      <c r="Z1" s="51"/>
      <c r="AA1" s="51"/>
      <c r="AB1" s="51"/>
      <c r="AC1" s="51"/>
      <c r="AD1" s="51"/>
      <c r="AE1" s="51"/>
      <c r="AF1" s="51"/>
      <c r="AG1" s="51"/>
      <c r="AH1" s="51"/>
      <c r="AI1" s="51"/>
      <c r="AJ1" s="52"/>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row>
    <row r="2" spans="1:68" ht="24" customHeight="1" x14ac:dyDescent="0.3">
      <c r="A2" s="53"/>
      <c r="B2" s="54"/>
      <c r="C2" s="54"/>
      <c r="D2" s="54"/>
      <c r="E2" s="54"/>
      <c r="F2" s="54"/>
      <c r="G2" s="54"/>
      <c r="H2" s="54"/>
      <c r="I2" s="54"/>
      <c r="J2" s="54"/>
      <c r="K2" s="54"/>
      <c r="L2" s="54"/>
      <c r="M2" s="54"/>
      <c r="N2" s="54"/>
      <c r="O2" s="54"/>
      <c r="P2" s="54"/>
      <c r="Q2" s="54"/>
      <c r="R2" s="54"/>
      <c r="S2" s="54"/>
      <c r="T2" s="54"/>
      <c r="U2" s="54"/>
      <c r="V2" s="54"/>
      <c r="W2" s="54"/>
      <c r="X2" s="54"/>
      <c r="Y2" s="54"/>
      <c r="Z2" s="54"/>
      <c r="AA2" s="54"/>
      <c r="AB2" s="54"/>
      <c r="AC2" s="54"/>
      <c r="AD2" s="54"/>
      <c r="AE2" s="54"/>
      <c r="AF2" s="54"/>
      <c r="AG2" s="54"/>
      <c r="AH2" s="54"/>
      <c r="AI2" s="54"/>
      <c r="AJ2" s="55"/>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row>
    <row r="3" spans="1:68" x14ac:dyDescent="0.3">
      <c r="A3" s="3"/>
      <c r="B3" s="4"/>
      <c r="C3" s="3"/>
      <c r="D3" s="3"/>
      <c r="E3" s="1"/>
      <c r="F3" s="5"/>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row>
    <row r="4" spans="1:68" ht="26.25" customHeight="1" x14ac:dyDescent="0.3">
      <c r="A4" s="42" t="s">
        <v>1</v>
      </c>
      <c r="B4" s="43"/>
      <c r="C4" s="56" t="s">
        <v>138</v>
      </c>
      <c r="D4" s="57"/>
      <c r="E4" s="57"/>
      <c r="F4" s="57"/>
      <c r="G4" s="57"/>
      <c r="H4" s="57"/>
      <c r="I4" s="57"/>
      <c r="J4" s="57"/>
      <c r="K4" s="57"/>
      <c r="L4" s="57"/>
      <c r="M4" s="57"/>
      <c r="N4" s="58"/>
      <c r="O4" s="59"/>
      <c r="P4" s="59"/>
      <c r="Q4" s="59"/>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row>
    <row r="5" spans="1:68" ht="30" customHeight="1" x14ac:dyDescent="0.3">
      <c r="A5" s="42" t="s">
        <v>3</v>
      </c>
      <c r="B5" s="43"/>
      <c r="C5" s="56" t="s">
        <v>139</v>
      </c>
      <c r="D5" s="57"/>
      <c r="E5" s="57"/>
      <c r="F5" s="57"/>
      <c r="G5" s="57"/>
      <c r="H5" s="57"/>
      <c r="I5" s="57"/>
      <c r="J5" s="57"/>
      <c r="K5" s="57"/>
      <c r="L5" s="57"/>
      <c r="M5" s="57"/>
      <c r="N5" s="58"/>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row>
    <row r="6" spans="1:68" ht="49.5" customHeight="1" x14ac:dyDescent="0.3">
      <c r="A6" s="42" t="s">
        <v>5</v>
      </c>
      <c r="B6" s="43"/>
      <c r="C6" s="44" t="s">
        <v>140</v>
      </c>
      <c r="D6" s="45"/>
      <c r="E6" s="45"/>
      <c r="F6" s="45"/>
      <c r="G6" s="45"/>
      <c r="H6" s="45"/>
      <c r="I6" s="45"/>
      <c r="J6" s="45"/>
      <c r="K6" s="45"/>
      <c r="L6" s="45"/>
      <c r="M6" s="45"/>
      <c r="N6" s="46"/>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row>
    <row r="7" spans="1:68" x14ac:dyDescent="0.3">
      <c r="A7" s="47" t="s">
        <v>7</v>
      </c>
      <c r="B7" s="48"/>
      <c r="C7" s="48"/>
      <c r="D7" s="48"/>
      <c r="E7" s="48"/>
      <c r="F7" s="48"/>
      <c r="G7" s="49"/>
      <c r="H7" s="47" t="s">
        <v>8</v>
      </c>
      <c r="I7" s="48"/>
      <c r="J7" s="48"/>
      <c r="K7" s="48"/>
      <c r="L7" s="48"/>
      <c r="M7" s="48"/>
      <c r="N7" s="49"/>
      <c r="O7" s="47" t="s">
        <v>9</v>
      </c>
      <c r="P7" s="48"/>
      <c r="Q7" s="48"/>
      <c r="R7" s="48"/>
      <c r="S7" s="48"/>
      <c r="T7" s="48"/>
      <c r="U7" s="48"/>
      <c r="V7" s="48"/>
      <c r="W7" s="49"/>
      <c r="X7" s="47" t="s">
        <v>10</v>
      </c>
      <c r="Y7" s="48"/>
      <c r="Z7" s="48"/>
      <c r="AA7" s="48"/>
      <c r="AB7" s="48"/>
      <c r="AC7" s="48"/>
      <c r="AD7" s="49"/>
      <c r="AE7" s="47" t="s">
        <v>11</v>
      </c>
      <c r="AF7" s="48"/>
      <c r="AG7" s="48"/>
      <c r="AH7" s="48"/>
      <c r="AI7" s="48"/>
      <c r="AJ7" s="49"/>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row>
    <row r="8" spans="1:68" ht="16.5" customHeight="1" x14ac:dyDescent="0.3">
      <c r="A8" s="68" t="s">
        <v>12</v>
      </c>
      <c r="B8" s="70" t="s">
        <v>13</v>
      </c>
      <c r="C8" s="61" t="s">
        <v>14</v>
      </c>
      <c r="D8" s="61" t="s">
        <v>15</v>
      </c>
      <c r="E8" s="71" t="s">
        <v>16</v>
      </c>
      <c r="F8" s="60" t="s">
        <v>17</v>
      </c>
      <c r="G8" s="61" t="s">
        <v>18</v>
      </c>
      <c r="H8" s="72" t="s">
        <v>19</v>
      </c>
      <c r="I8" s="64" t="s">
        <v>20</v>
      </c>
      <c r="J8" s="60" t="s">
        <v>21</v>
      </c>
      <c r="K8" s="60" t="s">
        <v>22</v>
      </c>
      <c r="L8" s="62" t="s">
        <v>23</v>
      </c>
      <c r="M8" s="64" t="s">
        <v>20</v>
      </c>
      <c r="N8" s="61" t="s">
        <v>24</v>
      </c>
      <c r="O8" s="66" t="s">
        <v>25</v>
      </c>
      <c r="P8" s="65" t="s">
        <v>26</v>
      </c>
      <c r="Q8" s="60" t="s">
        <v>27</v>
      </c>
      <c r="R8" s="65" t="s">
        <v>28</v>
      </c>
      <c r="S8" s="65"/>
      <c r="T8" s="65"/>
      <c r="U8" s="65"/>
      <c r="V8" s="65"/>
      <c r="W8" s="65"/>
      <c r="X8" s="73" t="s">
        <v>29</v>
      </c>
      <c r="Y8" s="73" t="s">
        <v>30</v>
      </c>
      <c r="Z8" s="73" t="s">
        <v>20</v>
      </c>
      <c r="AA8" s="73" t="s">
        <v>31</v>
      </c>
      <c r="AB8" s="73" t="s">
        <v>20</v>
      </c>
      <c r="AC8" s="73" t="s">
        <v>32</v>
      </c>
      <c r="AD8" s="66" t="s">
        <v>33</v>
      </c>
      <c r="AE8" s="65" t="s">
        <v>11</v>
      </c>
      <c r="AF8" s="65" t="s">
        <v>34</v>
      </c>
      <c r="AG8" s="65" t="s">
        <v>35</v>
      </c>
      <c r="AH8" s="65" t="s">
        <v>36</v>
      </c>
      <c r="AI8" s="65" t="s">
        <v>37</v>
      </c>
      <c r="AJ8" s="65" t="s">
        <v>38</v>
      </c>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row>
    <row r="9" spans="1:68" s="8" customFormat="1" ht="94.5" customHeight="1" x14ac:dyDescent="0.25">
      <c r="A9" s="69"/>
      <c r="B9" s="70"/>
      <c r="C9" s="65"/>
      <c r="D9" s="65"/>
      <c r="E9" s="70"/>
      <c r="F9" s="61"/>
      <c r="G9" s="65"/>
      <c r="H9" s="61"/>
      <c r="I9" s="63"/>
      <c r="J9" s="61"/>
      <c r="K9" s="61"/>
      <c r="L9" s="63"/>
      <c r="M9" s="63"/>
      <c r="N9" s="65"/>
      <c r="O9" s="67"/>
      <c r="P9" s="65"/>
      <c r="Q9" s="61"/>
      <c r="R9" s="6" t="s">
        <v>39</v>
      </c>
      <c r="S9" s="6" t="s">
        <v>40</v>
      </c>
      <c r="T9" s="6" t="s">
        <v>41</v>
      </c>
      <c r="U9" s="6" t="s">
        <v>42</v>
      </c>
      <c r="V9" s="6" t="s">
        <v>43</v>
      </c>
      <c r="W9" s="6" t="s">
        <v>44</v>
      </c>
      <c r="X9" s="73"/>
      <c r="Y9" s="73"/>
      <c r="Z9" s="73"/>
      <c r="AA9" s="73"/>
      <c r="AB9" s="73"/>
      <c r="AC9" s="73"/>
      <c r="AD9" s="67"/>
      <c r="AE9" s="65"/>
      <c r="AF9" s="65"/>
      <c r="AG9" s="65"/>
      <c r="AH9" s="65"/>
      <c r="AI9" s="65"/>
      <c r="AJ9" s="65"/>
      <c r="AK9" s="7"/>
      <c r="AL9" s="7"/>
      <c r="AM9" s="7"/>
      <c r="AN9" s="7"/>
      <c r="AO9" s="7"/>
      <c r="AP9" s="7"/>
      <c r="AQ9" s="7"/>
      <c r="AR9" s="7"/>
      <c r="AS9" s="7"/>
      <c r="AT9" s="7"/>
      <c r="AU9" s="7"/>
      <c r="AV9" s="7"/>
      <c r="AW9" s="7"/>
      <c r="AX9" s="7"/>
      <c r="AY9" s="7"/>
      <c r="AZ9" s="7"/>
      <c r="BA9" s="7"/>
      <c r="BB9" s="7"/>
      <c r="BC9" s="7"/>
      <c r="BD9" s="7"/>
      <c r="BE9" s="7"/>
      <c r="BF9" s="7"/>
      <c r="BG9" s="7"/>
      <c r="BH9" s="7"/>
      <c r="BI9" s="7"/>
      <c r="BJ9" s="7"/>
      <c r="BK9" s="7"/>
      <c r="BL9" s="7"/>
      <c r="BM9" s="7"/>
      <c r="BN9" s="7"/>
      <c r="BO9" s="7"/>
      <c r="BP9" s="7"/>
    </row>
    <row r="10" spans="1:68" s="23" customFormat="1" ht="167.25" customHeight="1" x14ac:dyDescent="0.25">
      <c r="A10" s="80">
        <v>1</v>
      </c>
      <c r="B10" s="83" t="s">
        <v>103</v>
      </c>
      <c r="C10" s="83" t="s">
        <v>141</v>
      </c>
      <c r="D10" s="83" t="s">
        <v>142</v>
      </c>
      <c r="E10" s="86" t="s">
        <v>143</v>
      </c>
      <c r="F10" s="83" t="s">
        <v>94</v>
      </c>
      <c r="G10" s="89">
        <v>800</v>
      </c>
      <c r="H10" s="92" t="str">
        <f>IF(G10&lt;=0,"",IF(G10&lt;=2,"Muy Baja",IF(G10&lt;=24,"Baja",IF(G10&lt;=500,"Media",IF(G10&lt;=5000,"Alta","Muy Alta")))))</f>
        <v>Alta</v>
      </c>
      <c r="I10" s="77">
        <f>IF(H10="","",IF(H10="Muy Baja",0.2,IF(H10="Baja",0.4,IF(H10="Media",0.6,IF(H10="Alta",0.8,IF(H10="Muy Alta",1,))))))</f>
        <v>0.8</v>
      </c>
      <c r="J10" s="95" t="s">
        <v>107</v>
      </c>
      <c r="K10" s="77" t="str">
        <f>IF(NOT(ISERROR(MATCH(J10,'[6]Tabla Impacto'!$B$221:$B$223,0))),'[6]Tabla Impacto'!$F$223&amp;"Por favor no seleccionar los criterios de impacto(Afectación Económica o presupuestal y Pérdida Reputacional)",J10)</f>
        <v xml:space="preserve">     Entre 50 y 100 SMLMV </v>
      </c>
      <c r="L10" s="92" t="str">
        <f>IF(OR(K10='[6]Tabla Impacto'!$C$11,K10='[6]Tabla Impacto'!$D$11),"Leve",IF(OR(K10='[6]Tabla Impacto'!$C$12,K10='[6]Tabla Impacto'!$D$12),"Menor",IF(OR(K10='[6]Tabla Impacto'!$C$13,K10='[6]Tabla Impacto'!$D$13),"Moderado",IF(OR(K10='[6]Tabla Impacto'!$C$14,K10='[6]Tabla Impacto'!$D$14),"Mayor",IF(OR(K10='[6]Tabla Impacto'!$C$15,K10='[6]Tabla Impacto'!$D$15),"Catastrófico","")))))</f>
        <v>Moderado</v>
      </c>
      <c r="M10" s="77">
        <f>IF(L10="","",IF(L10="Leve",0.2,IF(L10="Menor",0.4,IF(L10="Moderado",0.6,IF(L10="Mayor",0.8,IF(L10="Catastrófico",1,))))))</f>
        <v>0.6</v>
      </c>
      <c r="N10" s="74" t="str">
        <f>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Alto</v>
      </c>
      <c r="O10" s="9">
        <v>1</v>
      </c>
      <c r="P10" s="34" t="s">
        <v>144</v>
      </c>
      <c r="Q10" s="11" t="str">
        <f>IF(OR(R10="Preventivo",R10="Detectivo"),"Probabilidad",IF(R10="Correctivo","Impacto",""))</f>
        <v>Probabilidad</v>
      </c>
      <c r="R10" s="12" t="s">
        <v>52</v>
      </c>
      <c r="S10" s="12" t="s">
        <v>53</v>
      </c>
      <c r="T10" s="13" t="str">
        <f>IF(AND(R10="Preventivo",S10="Automático"),"50%",IF(AND(R10="Preventivo",S10="Manual"),"40%",IF(AND(R10="Detectivo",S10="Automático"),"40%",IF(AND(R10="Detectivo",S10="Manual"),"30%",IF(AND(R10="Correctivo",S10="Automático"),"35%",IF(AND(R10="Correctivo",S10="Manual"),"25%",""))))))</f>
        <v>40%</v>
      </c>
      <c r="U10" s="12" t="s">
        <v>145</v>
      </c>
      <c r="V10" s="12" t="s">
        <v>55</v>
      </c>
      <c r="W10" s="12" t="s">
        <v>56</v>
      </c>
      <c r="X10" s="14">
        <f>IFERROR(IF(Q10="Probabilidad",(I10-(+I10*T10)),IF(Q10="Impacto",I10,"")),"")</f>
        <v>0.48</v>
      </c>
      <c r="Y10" s="15" t="str">
        <f>IFERROR(IF(X10="","",IF(X10&lt;=0.2,"Muy Baja",IF(X10&lt;=0.4,"Baja",IF(X10&lt;=0.6,"Media",IF(X10&lt;=0.8,"Alta","Muy Alta"))))),"")</f>
        <v>Media</v>
      </c>
      <c r="Z10" s="16">
        <f>+X10</f>
        <v>0.48</v>
      </c>
      <c r="AA10" s="15" t="str">
        <f>IFERROR(IF(AB10="","",IF(AB10&lt;=0.2,"Leve",IF(AB10&lt;=0.4,"Menor",IF(AB10&lt;=0.6,"Moderado",IF(AB10&lt;=0.8,"Mayor","Catastrófico"))))),"")</f>
        <v>Moderado</v>
      </c>
      <c r="AB10" s="16">
        <f>IFERROR(IF(Q10="Impacto",(M10-(+M10*T10)),IF(Q10="Probabilidad",M10,"")),"")</f>
        <v>0.6</v>
      </c>
      <c r="AC10" s="17" t="str">
        <f>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Moderado</v>
      </c>
      <c r="AD10" s="18" t="s">
        <v>69</v>
      </c>
      <c r="AE10" s="39" t="s">
        <v>146</v>
      </c>
      <c r="AF10" s="19" t="s">
        <v>147</v>
      </c>
      <c r="AG10" s="20" t="s">
        <v>90</v>
      </c>
      <c r="AH10" s="20">
        <v>45291</v>
      </c>
      <c r="AI10" s="19" t="s">
        <v>59</v>
      </c>
      <c r="AJ10" s="21" t="s">
        <v>60</v>
      </c>
      <c r="AK10" s="22"/>
      <c r="AL10" s="22"/>
      <c r="AM10" s="22"/>
      <c r="AN10" s="22"/>
      <c r="AO10" s="22"/>
      <c r="AP10" s="22"/>
      <c r="AQ10" s="22"/>
      <c r="AR10" s="22"/>
      <c r="AS10" s="22"/>
      <c r="AT10" s="22"/>
      <c r="AU10" s="22"/>
      <c r="AV10" s="22"/>
      <c r="AW10" s="22"/>
      <c r="AX10" s="22"/>
      <c r="AY10" s="22"/>
      <c r="AZ10" s="22"/>
      <c r="BA10" s="22"/>
      <c r="BB10" s="22"/>
      <c r="BC10" s="22"/>
      <c r="BD10" s="22"/>
      <c r="BE10" s="22"/>
      <c r="BF10" s="22"/>
      <c r="BG10" s="22"/>
      <c r="BH10" s="22"/>
      <c r="BI10" s="22"/>
      <c r="BJ10" s="22"/>
      <c r="BK10" s="22"/>
      <c r="BL10" s="22"/>
      <c r="BM10" s="22"/>
      <c r="BN10" s="22"/>
      <c r="BO10" s="22"/>
      <c r="BP10" s="22"/>
    </row>
    <row r="11" spans="1:68" ht="151.5" customHeight="1" x14ac:dyDescent="0.3">
      <c r="A11" s="81"/>
      <c r="B11" s="84"/>
      <c r="C11" s="84"/>
      <c r="D11" s="84"/>
      <c r="E11" s="87"/>
      <c r="F11" s="84"/>
      <c r="G11" s="90"/>
      <c r="H11" s="93"/>
      <c r="I11" s="78"/>
      <c r="J11" s="96"/>
      <c r="K11" s="78">
        <f ca="1">IF(NOT(ISERROR(MATCH(J11,_xlfn.ANCHORARRAY(E22),0))),I24&amp;"Por favor no seleccionar los criterios de impacto",J11)</f>
        <v>0</v>
      </c>
      <c r="L11" s="93"/>
      <c r="M11" s="78"/>
      <c r="N11" s="75"/>
      <c r="O11" s="9">
        <v>2</v>
      </c>
      <c r="P11" s="34" t="s">
        <v>148</v>
      </c>
      <c r="Q11" s="11" t="str">
        <f>IF(OR(R11="Preventivo",R11="Detectivo"),"Probabilidad",IF(R11="Correctivo","Impacto",""))</f>
        <v>Probabilidad</v>
      </c>
      <c r="R11" s="12" t="s">
        <v>84</v>
      </c>
      <c r="S11" s="12" t="s">
        <v>53</v>
      </c>
      <c r="T11" s="13" t="str">
        <f t="shared" ref="T11:T15" si="0">IF(AND(R11="Preventivo",S11="Automático"),"50%",IF(AND(R11="Preventivo",S11="Manual"),"40%",IF(AND(R11="Detectivo",S11="Automático"),"40%",IF(AND(R11="Detectivo",S11="Manual"),"30%",IF(AND(R11="Correctivo",S11="Automático"),"35%",IF(AND(R11="Correctivo",S11="Manual"),"25%",""))))))</f>
        <v>30%</v>
      </c>
      <c r="U11" s="12" t="s">
        <v>145</v>
      </c>
      <c r="V11" s="12" t="s">
        <v>55</v>
      </c>
      <c r="W11" s="12" t="s">
        <v>56</v>
      </c>
      <c r="X11" s="14">
        <f>IFERROR(IF(AND(Q10="Probabilidad",Q11="Probabilidad"),(Z10-(+Z10*T11)),IF(Q11="Probabilidad",(I10-(+I10*T11)),IF(Q11="Impacto",Z10,""))),"")</f>
        <v>0.33599999999999997</v>
      </c>
      <c r="Y11" s="15" t="str">
        <f t="shared" ref="Y11:Y69" si="1">IFERROR(IF(X11="","",IF(X11&lt;=0.2,"Muy Baja",IF(X11&lt;=0.4,"Baja",IF(X11&lt;=0.6,"Media",IF(X11&lt;=0.8,"Alta","Muy Alta"))))),"")</f>
        <v>Baja</v>
      </c>
      <c r="Z11" s="16">
        <f t="shared" ref="Z11:Z15" si="2">+X11</f>
        <v>0.33599999999999997</v>
      </c>
      <c r="AA11" s="15" t="str">
        <f t="shared" ref="AA11:AA69" si="3">IFERROR(IF(AB11="","",IF(AB11&lt;=0.2,"Leve",IF(AB11&lt;=0.4,"Menor",IF(AB11&lt;=0.6,"Moderado",IF(AB11&lt;=0.8,"Mayor","Catastrófico"))))),"")</f>
        <v>Moderado</v>
      </c>
      <c r="AB11" s="16">
        <f>IFERROR(IF(AND(Q10="Impacto",Q11="Impacto"),(AB10-(+AB10*T11)),IF(Q11="Impacto",($M$10-(+$M$10*T11)),IF(Q11="Probabilidad",AB10,""))),"")</f>
        <v>0.6</v>
      </c>
      <c r="AC11" s="17" t="str">
        <f t="shared" ref="AC11:AC15" si="4">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Moderado</v>
      </c>
      <c r="AD11" s="18" t="s">
        <v>69</v>
      </c>
      <c r="AE11" s="39" t="s">
        <v>149</v>
      </c>
      <c r="AF11" s="19" t="s">
        <v>147</v>
      </c>
      <c r="AG11" s="20" t="s">
        <v>87</v>
      </c>
      <c r="AH11" s="20">
        <v>45291</v>
      </c>
      <c r="AI11" s="19" t="s">
        <v>59</v>
      </c>
      <c r="AJ11" s="21" t="s">
        <v>60</v>
      </c>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row>
    <row r="12" spans="1:68" ht="151.5" customHeight="1" x14ac:dyDescent="0.3">
      <c r="A12" s="81"/>
      <c r="B12" s="84"/>
      <c r="C12" s="84"/>
      <c r="D12" s="84"/>
      <c r="E12" s="87"/>
      <c r="F12" s="84"/>
      <c r="G12" s="90"/>
      <c r="H12" s="93"/>
      <c r="I12" s="78"/>
      <c r="J12" s="96"/>
      <c r="K12" s="78">
        <f ca="1">IF(NOT(ISERROR(MATCH(J12,_xlfn.ANCHORARRAY(E23),0))),I25&amp;"Por favor no seleccionar los criterios de impacto",J12)</f>
        <v>0</v>
      </c>
      <c r="L12" s="93"/>
      <c r="M12" s="78"/>
      <c r="N12" s="75"/>
      <c r="O12" s="9">
        <v>3</v>
      </c>
      <c r="P12" s="10"/>
      <c r="Q12" s="11" t="str">
        <f>IF(OR(R12="Preventivo",R12="Detectivo"),"Probabilidad",IF(R12="Correctivo","Impacto",""))</f>
        <v/>
      </c>
      <c r="R12" s="12"/>
      <c r="S12" s="12"/>
      <c r="T12" s="13" t="str">
        <f t="shared" si="0"/>
        <v/>
      </c>
      <c r="U12" s="12"/>
      <c r="V12" s="12"/>
      <c r="W12" s="12"/>
      <c r="X12" s="14" t="str">
        <f>IFERROR(IF(AND(Q11="Probabilidad",Q12="Probabilidad"),(Z11-(+Z11*T12)),IF(AND(Q11="Impacto",Q12="Probabilidad"),(Z10-(+Z10*T12)),IF(Q12="Impacto",Z11,""))),"")</f>
        <v/>
      </c>
      <c r="Y12" s="15" t="str">
        <f t="shared" si="1"/>
        <v/>
      </c>
      <c r="Z12" s="16" t="str">
        <f t="shared" si="2"/>
        <v/>
      </c>
      <c r="AA12" s="15" t="str">
        <f t="shared" si="3"/>
        <v/>
      </c>
      <c r="AB12" s="16" t="str">
        <f>IFERROR(IF(AND(Q11="Impacto",Q12="Impacto"),(AB11-(+AB11*T12)),IF(AND(Q11="Probabilidad",Q12="Impacto"),(AB10-(+AB10*T12)),IF(Q12="Probabilidad",AB11,""))),"")</f>
        <v/>
      </c>
      <c r="AC12" s="17" t="str">
        <f t="shared" si="4"/>
        <v/>
      </c>
      <c r="AD12" s="18"/>
      <c r="AE12" s="19"/>
      <c r="AF12" s="21"/>
      <c r="AG12" s="20"/>
      <c r="AH12" s="24"/>
      <c r="AI12" s="19"/>
      <c r="AJ12" s="2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row>
    <row r="13" spans="1:68" ht="151.5" customHeight="1" x14ac:dyDescent="0.3">
      <c r="A13" s="81"/>
      <c r="B13" s="84"/>
      <c r="C13" s="84"/>
      <c r="D13" s="84"/>
      <c r="E13" s="87"/>
      <c r="F13" s="84"/>
      <c r="G13" s="90"/>
      <c r="H13" s="93"/>
      <c r="I13" s="78"/>
      <c r="J13" s="96"/>
      <c r="K13" s="78">
        <f ca="1">IF(NOT(ISERROR(MATCH(J13,_xlfn.ANCHORARRAY(E24),0))),I26&amp;"Por favor no seleccionar los criterios de impacto",J13)</f>
        <v>0</v>
      </c>
      <c r="L13" s="93"/>
      <c r="M13" s="78"/>
      <c r="N13" s="75"/>
      <c r="O13" s="9">
        <v>4</v>
      </c>
      <c r="P13" s="10"/>
      <c r="Q13" s="11" t="str">
        <f t="shared" ref="Q13:Q15" si="5">IF(OR(R13="Preventivo",R13="Detectivo"),"Probabilidad",IF(R13="Correctivo","Impacto",""))</f>
        <v/>
      </c>
      <c r="R13" s="12"/>
      <c r="S13" s="12"/>
      <c r="T13" s="13" t="str">
        <f t="shared" si="0"/>
        <v/>
      </c>
      <c r="U13" s="12"/>
      <c r="V13" s="12"/>
      <c r="W13" s="12"/>
      <c r="X13" s="14" t="str">
        <f t="shared" ref="X13:X15" si="6">IFERROR(IF(AND(Q12="Probabilidad",Q13="Probabilidad"),(Z12-(+Z12*T13)),IF(AND(Q12="Impacto",Q13="Probabilidad"),(Z11-(+Z11*T13)),IF(Q13="Impacto",Z12,""))),"")</f>
        <v/>
      </c>
      <c r="Y13" s="15" t="str">
        <f t="shared" si="1"/>
        <v/>
      </c>
      <c r="Z13" s="16" t="str">
        <f t="shared" si="2"/>
        <v/>
      </c>
      <c r="AA13" s="15" t="str">
        <f t="shared" si="3"/>
        <v/>
      </c>
      <c r="AB13" s="16" t="str">
        <f t="shared" ref="AB13:AB15" si="7">IFERROR(IF(AND(Q12="Impacto",Q13="Impacto"),(AB12-(+AB12*T13)),IF(AND(Q12="Probabilidad",Q13="Impacto"),(AB11-(+AB11*T13)),IF(Q13="Probabilidad",AB12,""))),"")</f>
        <v/>
      </c>
      <c r="AC13" s="17" t="str">
        <f>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
      </c>
      <c r="AD13" s="18"/>
      <c r="AE13" s="19"/>
      <c r="AF13" s="21"/>
      <c r="AG13" s="24"/>
      <c r="AH13" s="24"/>
      <c r="AI13" s="19"/>
      <c r="AJ13" s="2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row>
    <row r="14" spans="1:68" ht="151.5" customHeight="1" x14ac:dyDescent="0.3">
      <c r="A14" s="81"/>
      <c r="B14" s="84"/>
      <c r="C14" s="84"/>
      <c r="D14" s="84"/>
      <c r="E14" s="87"/>
      <c r="F14" s="84"/>
      <c r="G14" s="90"/>
      <c r="H14" s="93"/>
      <c r="I14" s="78"/>
      <c r="J14" s="96"/>
      <c r="K14" s="78">
        <f ca="1">IF(NOT(ISERROR(MATCH(J14,_xlfn.ANCHORARRAY(E25),0))),I27&amp;"Por favor no seleccionar los criterios de impacto",J14)</f>
        <v>0</v>
      </c>
      <c r="L14" s="93"/>
      <c r="M14" s="78"/>
      <c r="N14" s="75"/>
      <c r="O14" s="9">
        <v>5</v>
      </c>
      <c r="P14" s="10"/>
      <c r="Q14" s="11" t="str">
        <f t="shared" si="5"/>
        <v/>
      </c>
      <c r="R14" s="12"/>
      <c r="S14" s="12"/>
      <c r="T14" s="13" t="str">
        <f t="shared" si="0"/>
        <v/>
      </c>
      <c r="U14" s="12"/>
      <c r="V14" s="12"/>
      <c r="W14" s="12"/>
      <c r="X14" s="14" t="str">
        <f t="shared" si="6"/>
        <v/>
      </c>
      <c r="Y14" s="15" t="str">
        <f t="shared" si="1"/>
        <v/>
      </c>
      <c r="Z14" s="16" t="str">
        <f t="shared" si="2"/>
        <v/>
      </c>
      <c r="AA14" s="15" t="str">
        <f t="shared" si="3"/>
        <v/>
      </c>
      <c r="AB14" s="16" t="str">
        <f t="shared" si="7"/>
        <v/>
      </c>
      <c r="AC14" s="17" t="str">
        <f t="shared" si="4"/>
        <v/>
      </c>
      <c r="AD14" s="18"/>
      <c r="AE14" s="19"/>
      <c r="AF14" s="21"/>
      <c r="AG14" s="24"/>
      <c r="AH14" s="24"/>
      <c r="AI14" s="19"/>
      <c r="AJ14" s="2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row>
    <row r="15" spans="1:68" ht="151.5" customHeight="1" x14ac:dyDescent="0.3">
      <c r="A15" s="82"/>
      <c r="B15" s="85"/>
      <c r="C15" s="85"/>
      <c r="D15" s="85"/>
      <c r="E15" s="88"/>
      <c r="F15" s="85"/>
      <c r="G15" s="91"/>
      <c r="H15" s="94"/>
      <c r="I15" s="79"/>
      <c r="J15" s="97"/>
      <c r="K15" s="79">
        <f ca="1">IF(NOT(ISERROR(MATCH(J15,_xlfn.ANCHORARRAY(E26),0))),I28&amp;"Por favor no seleccionar los criterios de impacto",J15)</f>
        <v>0</v>
      </c>
      <c r="L15" s="94"/>
      <c r="M15" s="79"/>
      <c r="N15" s="76"/>
      <c r="O15" s="9">
        <v>6</v>
      </c>
      <c r="P15" s="10"/>
      <c r="Q15" s="11" t="str">
        <f t="shared" si="5"/>
        <v/>
      </c>
      <c r="R15" s="12"/>
      <c r="S15" s="12"/>
      <c r="T15" s="13" t="str">
        <f t="shared" si="0"/>
        <v/>
      </c>
      <c r="U15" s="12"/>
      <c r="V15" s="12"/>
      <c r="W15" s="12"/>
      <c r="X15" s="14" t="str">
        <f t="shared" si="6"/>
        <v/>
      </c>
      <c r="Y15" s="15" t="str">
        <f t="shared" si="1"/>
        <v/>
      </c>
      <c r="Z15" s="16" t="str">
        <f t="shared" si="2"/>
        <v/>
      </c>
      <c r="AA15" s="15" t="str">
        <f t="shared" si="3"/>
        <v/>
      </c>
      <c r="AB15" s="16" t="str">
        <f t="shared" si="7"/>
        <v/>
      </c>
      <c r="AC15" s="17" t="str">
        <f t="shared" si="4"/>
        <v/>
      </c>
      <c r="AD15" s="18"/>
      <c r="AE15" s="19"/>
      <c r="AF15" s="21"/>
      <c r="AG15" s="24"/>
      <c r="AH15" s="24"/>
      <c r="AI15" s="19"/>
      <c r="AJ15" s="2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row>
    <row r="16" spans="1:68" ht="151.5" customHeight="1" x14ac:dyDescent="0.3">
      <c r="A16" s="80">
        <v>2</v>
      </c>
      <c r="B16" s="83" t="s">
        <v>103</v>
      </c>
      <c r="C16" s="83" t="s">
        <v>150</v>
      </c>
      <c r="D16" s="83" t="s">
        <v>151</v>
      </c>
      <c r="E16" s="86" t="s">
        <v>152</v>
      </c>
      <c r="F16" s="83" t="s">
        <v>49</v>
      </c>
      <c r="G16" s="89">
        <v>400</v>
      </c>
      <c r="H16" s="92" t="str">
        <f>IF(G16&lt;=0,"",IF(G16&lt;=2,"Muy Baja",IF(G16&lt;=24,"Baja",IF(G16&lt;=500,"Media",IF(G16&lt;=5000,"Alta","Muy Alta")))))</f>
        <v>Media</v>
      </c>
      <c r="I16" s="77">
        <f>IF(H16="","",IF(H16="Muy Baja",0.2,IF(H16="Baja",0.4,IF(H16="Media",0.6,IF(H16="Alta",0.8,IF(H16="Muy Alta",1,))))))</f>
        <v>0.6</v>
      </c>
      <c r="J16" s="95" t="s">
        <v>130</v>
      </c>
      <c r="K16" s="77" t="str">
        <f>IF(NOT(ISERROR(MATCH(J16,'[6]Tabla Impacto'!$B$221:$B$223,0))),'[6]Tabla Impacto'!$F$223&amp;"Por favor no seleccionar los criterios de impacto(Afectación Económica o presupuestal y Pérdida Reputacional)",J16)</f>
        <v xml:space="preserve">     Entre 100 y 500 SMLMV </v>
      </c>
      <c r="L16" s="92" t="str">
        <f>IF(OR(K16='[6]Tabla Impacto'!$C$11,K16='[6]Tabla Impacto'!$D$11),"Leve",IF(OR(K16='[6]Tabla Impacto'!$C$12,K16='[6]Tabla Impacto'!$D$12),"Menor",IF(OR(K16='[6]Tabla Impacto'!$C$13,K16='[6]Tabla Impacto'!$D$13),"Moderado",IF(OR(K16='[6]Tabla Impacto'!$C$14,K16='[6]Tabla Impacto'!$D$14),"Mayor",IF(OR(K16='[6]Tabla Impacto'!$C$15,K16='[6]Tabla Impacto'!$D$15),"Catastrófico","")))))</f>
        <v>Mayor</v>
      </c>
      <c r="M16" s="77">
        <f>IF(L16="","",IF(L16="Leve",0.2,IF(L16="Menor",0.4,IF(L16="Moderado",0.6,IF(L16="Mayor",0.8,IF(L16="Catastrófico",1,))))))</f>
        <v>0.8</v>
      </c>
      <c r="N16" s="74" t="str">
        <f>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Alto</v>
      </c>
      <c r="O16" s="9">
        <v>1</v>
      </c>
      <c r="P16" s="32" t="s">
        <v>153</v>
      </c>
      <c r="Q16" s="11" t="str">
        <f>IF(OR(R16="Preventivo",R16="Detectivo"),"Probabilidad",IF(R16="Correctivo","Impacto",""))</f>
        <v>Probabilidad</v>
      </c>
      <c r="R16" s="12" t="s">
        <v>84</v>
      </c>
      <c r="S16" s="12" t="s">
        <v>53</v>
      </c>
      <c r="T16" s="13" t="str">
        <f>IF(AND(R16="Preventivo",S16="Automático"),"50%",IF(AND(R16="Preventivo",S16="Manual"),"40%",IF(AND(R16="Detectivo",S16="Automático"),"40%",IF(AND(R16="Detectivo",S16="Manual"),"30%",IF(AND(R16="Correctivo",S16="Automático"),"35%",IF(AND(R16="Correctivo",S16="Manual"),"25%",""))))))</f>
        <v>30%</v>
      </c>
      <c r="U16" s="12" t="s">
        <v>145</v>
      </c>
      <c r="V16" s="12" t="s">
        <v>55</v>
      </c>
      <c r="W16" s="12" t="s">
        <v>56</v>
      </c>
      <c r="X16" s="14">
        <f>IFERROR(IF(Q16="Probabilidad",(I16-(+I16*T16)),IF(Q16="Impacto",I16,"")),"")</f>
        <v>0.42</v>
      </c>
      <c r="Y16" s="15" t="str">
        <f>IFERROR(IF(X16="","",IF(X16&lt;=0.2,"Muy Baja",IF(X16&lt;=0.4,"Baja",IF(X16&lt;=0.6,"Media",IF(X16&lt;=0.8,"Alta","Muy Alta"))))),"")</f>
        <v>Media</v>
      </c>
      <c r="Z16" s="16">
        <f>+X16</f>
        <v>0.42</v>
      </c>
      <c r="AA16" s="15" t="str">
        <f>IFERROR(IF(AB16="","",IF(AB16&lt;=0.2,"Leve",IF(AB16&lt;=0.4,"Menor",IF(AB16&lt;=0.6,"Moderado",IF(AB16&lt;=0.8,"Mayor","Catastrófico"))))),"")</f>
        <v>Mayor</v>
      </c>
      <c r="AB16" s="16">
        <f>IFERROR(IF(Q16="Impacto",(M16-(+M16*T16)),IF(Q16="Probabilidad",M16,"")),"")</f>
        <v>0.8</v>
      </c>
      <c r="AC16" s="17" t="str">
        <f>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Alto</v>
      </c>
      <c r="AD16" s="18" t="s">
        <v>69</v>
      </c>
      <c r="AE16" s="39" t="s">
        <v>154</v>
      </c>
      <c r="AF16" s="19" t="s">
        <v>147</v>
      </c>
      <c r="AG16" s="20">
        <v>45107</v>
      </c>
      <c r="AH16" s="20">
        <v>45291</v>
      </c>
      <c r="AI16" s="19" t="s">
        <v>59</v>
      </c>
      <c r="AJ16" s="21" t="s">
        <v>60</v>
      </c>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row>
    <row r="17" spans="1:68" ht="151.5" customHeight="1" x14ac:dyDescent="0.3">
      <c r="A17" s="81"/>
      <c r="B17" s="84"/>
      <c r="C17" s="84"/>
      <c r="D17" s="84"/>
      <c r="E17" s="87"/>
      <c r="F17" s="84"/>
      <c r="G17" s="90"/>
      <c r="H17" s="93"/>
      <c r="I17" s="78"/>
      <c r="J17" s="96"/>
      <c r="K17" s="78">
        <f ca="1">IF(NOT(ISERROR(MATCH(J17,_xlfn.ANCHORARRAY(E28),0))),I30&amp;"Por favor no seleccionar los criterios de impacto",J17)</f>
        <v>0</v>
      </c>
      <c r="L17" s="93"/>
      <c r="M17" s="78"/>
      <c r="N17" s="75"/>
      <c r="O17" s="9">
        <v>2</v>
      </c>
      <c r="P17" s="32"/>
      <c r="Q17" s="11" t="str">
        <f>IF(OR(R17="Preventivo",R17="Detectivo"),"Probabilidad",IF(R17="Correctivo","Impacto",""))</f>
        <v/>
      </c>
      <c r="R17" s="12"/>
      <c r="S17" s="12"/>
      <c r="T17" s="13" t="str">
        <f t="shared" ref="T17:T21" si="8">IF(AND(R17="Preventivo",S17="Automático"),"50%",IF(AND(R17="Preventivo",S17="Manual"),"40%",IF(AND(R17="Detectivo",S17="Automático"),"40%",IF(AND(R17="Detectivo",S17="Manual"),"30%",IF(AND(R17="Correctivo",S17="Automático"),"35%",IF(AND(R17="Correctivo",S17="Manual"),"25%",""))))))</f>
        <v/>
      </c>
      <c r="U17" s="12"/>
      <c r="V17" s="12"/>
      <c r="W17" s="12"/>
      <c r="X17" s="14" t="str">
        <f>IFERROR(IF(AND(Q16="Probabilidad",Q17="Probabilidad"),(Z16-(+Z16*T17)),IF(Q17="Probabilidad",(I16-(+I16*T17)),IF(Q17="Impacto",Z16,""))),"")</f>
        <v/>
      </c>
      <c r="Y17" s="15" t="str">
        <f t="shared" si="1"/>
        <v/>
      </c>
      <c r="Z17" s="16" t="str">
        <f t="shared" ref="Z17:Z21" si="9">+X17</f>
        <v/>
      </c>
      <c r="AA17" s="15" t="str">
        <f t="shared" si="3"/>
        <v/>
      </c>
      <c r="AB17" s="16" t="str">
        <f>IFERROR(IF(AND(Q16="Impacto",Q17="Impacto"),(AB10-(+AB10*T17)),IF(Q17="Impacto",($M$16-(+$M$16*T17)),IF(Q17="Probabilidad",AB10,""))),"")</f>
        <v/>
      </c>
      <c r="AC17" s="17" t="str">
        <f t="shared" ref="AC17:AC18" si="10">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
      </c>
      <c r="AD17" s="18"/>
      <c r="AE17" s="39" t="s">
        <v>155</v>
      </c>
      <c r="AF17" s="19" t="s">
        <v>147</v>
      </c>
      <c r="AG17" s="20" t="s">
        <v>63</v>
      </c>
      <c r="AH17" s="20">
        <v>45291</v>
      </c>
      <c r="AI17" s="19" t="s">
        <v>59</v>
      </c>
      <c r="AJ17" s="21" t="s">
        <v>60</v>
      </c>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row>
    <row r="18" spans="1:68" ht="151.5" customHeight="1" x14ac:dyDescent="0.3">
      <c r="A18" s="81"/>
      <c r="B18" s="84"/>
      <c r="C18" s="84"/>
      <c r="D18" s="84"/>
      <c r="E18" s="87"/>
      <c r="F18" s="84"/>
      <c r="G18" s="90"/>
      <c r="H18" s="93"/>
      <c r="I18" s="78"/>
      <c r="J18" s="96"/>
      <c r="K18" s="78">
        <f ca="1">IF(NOT(ISERROR(MATCH(J18,_xlfn.ANCHORARRAY(E29),0))),I31&amp;"Por favor no seleccionar los criterios de impacto",J18)</f>
        <v>0</v>
      </c>
      <c r="L18" s="93"/>
      <c r="M18" s="78"/>
      <c r="N18" s="75"/>
      <c r="O18" s="9">
        <v>3</v>
      </c>
      <c r="P18" s="26"/>
      <c r="Q18" s="11" t="str">
        <f>IF(OR(R18="Preventivo",R18="Detectivo"),"Probabilidad",IF(R18="Correctivo","Impacto",""))</f>
        <v/>
      </c>
      <c r="R18" s="12"/>
      <c r="S18" s="12"/>
      <c r="T18" s="13" t="str">
        <f t="shared" si="8"/>
        <v/>
      </c>
      <c r="U18" s="12"/>
      <c r="V18" s="12"/>
      <c r="W18" s="12"/>
      <c r="X18" s="14" t="str">
        <f>IFERROR(IF(AND(Q17="Probabilidad",Q18="Probabilidad"),(Z17-(+Z17*T18)),IF(AND(Q17="Impacto",Q18="Probabilidad"),(Z16-(+Z16*T18)),IF(Q18="Impacto",Z17,""))),"")</f>
        <v/>
      </c>
      <c r="Y18" s="15" t="str">
        <f t="shared" si="1"/>
        <v/>
      </c>
      <c r="Z18" s="16" t="str">
        <f t="shared" si="9"/>
        <v/>
      </c>
      <c r="AA18" s="15" t="str">
        <f t="shared" si="3"/>
        <v/>
      </c>
      <c r="AB18" s="16" t="str">
        <f>IFERROR(IF(AND(Q17="Impacto",Q18="Impacto"),(AB17-(+AB17*T18)),IF(AND(Q17="Probabilidad",Q18="Impacto"),(AB16-(+AB16*T18)),IF(Q18="Probabilidad",AB17,""))),"")</f>
        <v/>
      </c>
      <c r="AC18" s="17" t="str">
        <f t="shared" si="10"/>
        <v/>
      </c>
      <c r="AD18" s="18"/>
      <c r="AE18" s="39" t="s">
        <v>156</v>
      </c>
      <c r="AF18" s="19" t="s">
        <v>147</v>
      </c>
      <c r="AG18" s="20" t="s">
        <v>87</v>
      </c>
      <c r="AH18" s="20">
        <v>45291</v>
      </c>
      <c r="AI18" s="19" t="s">
        <v>59</v>
      </c>
      <c r="AJ18" s="21" t="s">
        <v>60</v>
      </c>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row>
    <row r="19" spans="1:68" ht="151.5" customHeight="1" x14ac:dyDescent="0.3">
      <c r="A19" s="81"/>
      <c r="B19" s="84"/>
      <c r="C19" s="84"/>
      <c r="D19" s="84"/>
      <c r="E19" s="87"/>
      <c r="F19" s="84"/>
      <c r="G19" s="90"/>
      <c r="H19" s="93"/>
      <c r="I19" s="78"/>
      <c r="J19" s="96"/>
      <c r="K19" s="78">
        <f ca="1">IF(NOT(ISERROR(MATCH(J19,_xlfn.ANCHORARRAY(E30),0))),I32&amp;"Por favor no seleccionar los criterios de impacto",J19)</f>
        <v>0</v>
      </c>
      <c r="L19" s="93"/>
      <c r="M19" s="78"/>
      <c r="N19" s="75"/>
      <c r="O19" s="9">
        <v>4</v>
      </c>
      <c r="P19" s="26"/>
      <c r="Q19" s="11" t="str">
        <f t="shared" ref="Q19:Q21" si="11">IF(OR(R19="Preventivo",R19="Detectivo"),"Probabilidad",IF(R19="Correctivo","Impacto",""))</f>
        <v/>
      </c>
      <c r="R19" s="12"/>
      <c r="S19" s="12"/>
      <c r="T19" s="13" t="str">
        <f t="shared" si="8"/>
        <v/>
      </c>
      <c r="U19" s="12"/>
      <c r="V19" s="12"/>
      <c r="W19" s="12"/>
      <c r="X19" s="14" t="str">
        <f t="shared" ref="X19:X21" si="12">IFERROR(IF(AND(Q18="Probabilidad",Q19="Probabilidad"),(Z18-(+Z18*T19)),IF(AND(Q18="Impacto",Q19="Probabilidad"),(Z17-(+Z17*T19)),IF(Q19="Impacto",Z18,""))),"")</f>
        <v/>
      </c>
      <c r="Y19" s="15" t="str">
        <f t="shared" si="1"/>
        <v/>
      </c>
      <c r="Z19" s="16" t="str">
        <f t="shared" si="9"/>
        <v/>
      </c>
      <c r="AA19" s="15" t="str">
        <f t="shared" si="3"/>
        <v/>
      </c>
      <c r="AB19" s="16" t="str">
        <f t="shared" ref="AB19:AB21" si="13">IFERROR(IF(AND(Q18="Impacto",Q19="Impacto"),(AB18-(+AB18*T19)),IF(AND(Q18="Probabilidad",Q19="Impacto"),(AB17-(+AB17*T19)),IF(Q19="Probabilidad",AB18,""))),"")</f>
        <v/>
      </c>
      <c r="AC19" s="17"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18"/>
      <c r="AE19" s="19"/>
      <c r="AF19" s="21"/>
      <c r="AG19" s="24"/>
      <c r="AH19" s="24"/>
      <c r="AI19" s="19"/>
      <c r="AJ19" s="2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row>
    <row r="20" spans="1:68" ht="151.5" customHeight="1" x14ac:dyDescent="0.3">
      <c r="A20" s="81"/>
      <c r="B20" s="84"/>
      <c r="C20" s="84"/>
      <c r="D20" s="84"/>
      <c r="E20" s="87"/>
      <c r="F20" s="84"/>
      <c r="G20" s="90"/>
      <c r="H20" s="93"/>
      <c r="I20" s="78"/>
      <c r="J20" s="96"/>
      <c r="K20" s="78">
        <f ca="1">IF(NOT(ISERROR(MATCH(J20,_xlfn.ANCHORARRAY(E31),0))),I33&amp;"Por favor no seleccionar los criterios de impacto",J20)</f>
        <v>0</v>
      </c>
      <c r="L20" s="93"/>
      <c r="M20" s="78"/>
      <c r="N20" s="75"/>
      <c r="O20" s="9">
        <v>5</v>
      </c>
      <c r="P20" s="10"/>
      <c r="Q20" s="11" t="str">
        <f t="shared" si="11"/>
        <v/>
      </c>
      <c r="R20" s="12"/>
      <c r="S20" s="12"/>
      <c r="T20" s="13" t="str">
        <f t="shared" si="8"/>
        <v/>
      </c>
      <c r="U20" s="12"/>
      <c r="V20" s="12"/>
      <c r="W20" s="12"/>
      <c r="X20" s="14" t="str">
        <f t="shared" si="12"/>
        <v/>
      </c>
      <c r="Y20" s="15" t="str">
        <f t="shared" si="1"/>
        <v/>
      </c>
      <c r="Z20" s="16" t="str">
        <f t="shared" si="9"/>
        <v/>
      </c>
      <c r="AA20" s="15" t="str">
        <f t="shared" si="3"/>
        <v/>
      </c>
      <c r="AB20" s="16" t="str">
        <f t="shared" si="13"/>
        <v/>
      </c>
      <c r="AC20" s="17" t="str">
        <f t="shared" ref="AC20:AC21" si="14">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18"/>
      <c r="AE20" s="19"/>
      <c r="AF20" s="21"/>
      <c r="AG20" s="24"/>
      <c r="AH20" s="24"/>
      <c r="AI20" s="19"/>
      <c r="AJ20" s="2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row>
    <row r="21" spans="1:68" ht="151.5" customHeight="1" x14ac:dyDescent="0.3">
      <c r="A21" s="82"/>
      <c r="B21" s="85"/>
      <c r="C21" s="85"/>
      <c r="D21" s="85"/>
      <c r="E21" s="88"/>
      <c r="F21" s="85"/>
      <c r="G21" s="91"/>
      <c r="H21" s="94"/>
      <c r="I21" s="79"/>
      <c r="J21" s="97"/>
      <c r="K21" s="79">
        <f ca="1">IF(NOT(ISERROR(MATCH(J21,_xlfn.ANCHORARRAY(E32),0))),I34&amp;"Por favor no seleccionar los criterios de impacto",J21)</f>
        <v>0</v>
      </c>
      <c r="L21" s="94"/>
      <c r="M21" s="79"/>
      <c r="N21" s="76"/>
      <c r="O21" s="9">
        <v>6</v>
      </c>
      <c r="P21" s="10"/>
      <c r="Q21" s="11" t="str">
        <f t="shared" si="11"/>
        <v/>
      </c>
      <c r="R21" s="12"/>
      <c r="S21" s="12"/>
      <c r="T21" s="13" t="str">
        <f t="shared" si="8"/>
        <v/>
      </c>
      <c r="U21" s="12"/>
      <c r="V21" s="12"/>
      <c r="W21" s="12"/>
      <c r="X21" s="14" t="str">
        <f t="shared" si="12"/>
        <v/>
      </c>
      <c r="Y21" s="15" t="str">
        <f t="shared" si="1"/>
        <v/>
      </c>
      <c r="Z21" s="16" t="str">
        <f t="shared" si="9"/>
        <v/>
      </c>
      <c r="AA21" s="15" t="str">
        <f t="shared" si="3"/>
        <v/>
      </c>
      <c r="AB21" s="16" t="str">
        <f t="shared" si="13"/>
        <v/>
      </c>
      <c r="AC21" s="17" t="str">
        <f t="shared" si="14"/>
        <v/>
      </c>
      <c r="AD21" s="18"/>
      <c r="AE21" s="19"/>
      <c r="AF21" s="21"/>
      <c r="AG21" s="24"/>
      <c r="AH21" s="24"/>
      <c r="AI21" s="19"/>
      <c r="AJ21" s="2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row>
    <row r="22" spans="1:68" ht="151.5" customHeight="1" x14ac:dyDescent="0.3">
      <c r="A22" s="80">
        <v>3</v>
      </c>
      <c r="B22" s="83" t="s">
        <v>64</v>
      </c>
      <c r="C22" s="83" t="s">
        <v>157</v>
      </c>
      <c r="D22" s="83" t="s">
        <v>158</v>
      </c>
      <c r="E22" s="86" t="s">
        <v>159</v>
      </c>
      <c r="F22" s="83" t="s">
        <v>94</v>
      </c>
      <c r="G22" s="89">
        <v>2</v>
      </c>
      <c r="H22" s="92" t="str">
        <f>IF(G22&lt;=0,"",IF(G22&lt;=2,"Muy Baja",IF(G22&lt;=24,"Baja",IF(G22&lt;=500,"Media",IF(G22&lt;=5000,"Alta","Muy Alta")))))</f>
        <v>Muy Baja</v>
      </c>
      <c r="I22" s="77">
        <f>IF(H22="","",IF(H22="Muy Baja",0.2,IF(H22="Baja",0.4,IF(H22="Media",0.6,IF(H22="Alta",0.8,IF(H22="Muy Alta",1,))))))</f>
        <v>0.2</v>
      </c>
      <c r="J22" s="95" t="s">
        <v>130</v>
      </c>
      <c r="K22" s="77" t="str">
        <f>IF(NOT(ISERROR(MATCH(J22,'[6]Tabla Impacto'!$B$221:$B$223,0))),'[6]Tabla Impacto'!$F$223&amp;"Por favor no seleccionar los criterios de impacto(Afectación Económica o presupuestal y Pérdida Reputacional)",J22)</f>
        <v xml:space="preserve">     Entre 100 y 500 SMLMV </v>
      </c>
      <c r="L22" s="92" t="str">
        <f>IF(OR(K22='[6]Tabla Impacto'!$C$11,K22='[6]Tabla Impacto'!$D$11),"Leve",IF(OR(K22='[6]Tabla Impacto'!$C$12,K22='[6]Tabla Impacto'!$D$12),"Menor",IF(OR(K22='[6]Tabla Impacto'!$C$13,K22='[6]Tabla Impacto'!$D$13),"Moderado",IF(OR(K22='[6]Tabla Impacto'!$C$14,K22='[6]Tabla Impacto'!$D$14),"Mayor",IF(OR(K22='[6]Tabla Impacto'!$C$15,K22='[6]Tabla Impacto'!$D$15),"Catastrófico","")))))</f>
        <v>Mayor</v>
      </c>
      <c r="M22" s="77">
        <f>IF(L22="","",IF(L22="Leve",0.2,IF(L22="Menor",0.4,IF(L22="Moderado",0.6,IF(L22="Mayor",0.8,IF(L22="Catastrófico",1,))))))</f>
        <v>0.8</v>
      </c>
      <c r="N22" s="74" t="str">
        <f>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Alto</v>
      </c>
      <c r="O22" s="9">
        <v>1</v>
      </c>
      <c r="P22" s="10" t="s">
        <v>160</v>
      </c>
      <c r="Q22" s="11" t="str">
        <f>IF(OR(R22="Preventivo",R22="Detectivo"),"Probabilidad",IF(R22="Correctivo","Impacto",""))</f>
        <v>Probabilidad</v>
      </c>
      <c r="R22" s="12" t="s">
        <v>52</v>
      </c>
      <c r="S22" s="12" t="s">
        <v>53</v>
      </c>
      <c r="T22" s="13" t="str">
        <f>IF(AND(R22="Preventivo",S22="Automático"),"50%",IF(AND(R22="Preventivo",S22="Manual"),"40%",IF(AND(R22="Detectivo",S22="Automático"),"40%",IF(AND(R22="Detectivo",S22="Manual"),"30%",IF(AND(R22="Correctivo",S22="Automático"),"35%",IF(AND(R22="Correctivo",S22="Manual"),"25%",""))))))</f>
        <v>40%</v>
      </c>
      <c r="U22" s="12" t="s">
        <v>54</v>
      </c>
      <c r="V22" s="12" t="s">
        <v>55</v>
      </c>
      <c r="W22" s="12" t="s">
        <v>56</v>
      </c>
      <c r="X22" s="14">
        <f>IFERROR(IF(Q22="Probabilidad",(I22-(+I22*T22)),IF(Q22="Impacto",I22,"")),"")</f>
        <v>0.12</v>
      </c>
      <c r="Y22" s="15" t="str">
        <f>IFERROR(IF(X22="","",IF(X22&lt;=0.2,"Muy Baja",IF(X22&lt;=0.4,"Baja",IF(X22&lt;=0.6,"Media",IF(X22&lt;=0.8,"Alta","Muy Alta"))))),"")</f>
        <v>Muy Baja</v>
      </c>
      <c r="Z22" s="16">
        <f>+X22</f>
        <v>0.12</v>
      </c>
      <c r="AA22" s="15" t="str">
        <f>IFERROR(IF(AB22="","",IF(AB22&lt;=0.2,"Leve",IF(AB22&lt;=0.4,"Menor",IF(AB22&lt;=0.6,"Moderado",IF(AB22&lt;=0.8,"Mayor","Catastrófico"))))),"")</f>
        <v>Mayor</v>
      </c>
      <c r="AB22" s="16">
        <f>IFERROR(IF(Q22="Impacto",(M22-(+M22*T22)),IF(Q22="Probabilidad",M22,"")),"")</f>
        <v>0.8</v>
      </c>
      <c r="AC22" s="17" t="str">
        <f>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Alto</v>
      </c>
      <c r="AD22" s="18" t="s">
        <v>69</v>
      </c>
      <c r="AE22" s="39" t="s">
        <v>161</v>
      </c>
      <c r="AF22" s="19" t="s">
        <v>147</v>
      </c>
      <c r="AG22" s="20" t="s">
        <v>162</v>
      </c>
      <c r="AH22" s="20">
        <v>45291</v>
      </c>
      <c r="AI22" s="19" t="s">
        <v>59</v>
      </c>
      <c r="AJ22" s="21" t="s">
        <v>60</v>
      </c>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row>
    <row r="23" spans="1:68" ht="151.5" customHeight="1" x14ac:dyDescent="0.3">
      <c r="A23" s="81"/>
      <c r="B23" s="84"/>
      <c r="C23" s="84"/>
      <c r="D23" s="84"/>
      <c r="E23" s="87"/>
      <c r="F23" s="84"/>
      <c r="G23" s="90"/>
      <c r="H23" s="93"/>
      <c r="I23" s="78"/>
      <c r="J23" s="96"/>
      <c r="K23" s="78">
        <f t="shared" ref="K23:K27" ca="1" si="15">IF(NOT(ISERROR(MATCH(J23,_xlfn.ANCHORARRAY(E34),0))),I36&amp;"Por favor no seleccionar los criterios de impacto",J23)</f>
        <v>0</v>
      </c>
      <c r="L23" s="93"/>
      <c r="M23" s="78"/>
      <c r="N23" s="75"/>
      <c r="O23" s="9">
        <v>2</v>
      </c>
      <c r="P23" s="10" t="s">
        <v>163</v>
      </c>
      <c r="Q23" s="11" t="str">
        <f>IF(OR(R23="Preventivo",R23="Detectivo"),"Probabilidad",IF(R23="Correctivo","Impacto",""))</f>
        <v>Probabilidad</v>
      </c>
      <c r="R23" s="12" t="s">
        <v>52</v>
      </c>
      <c r="S23" s="12" t="s">
        <v>53</v>
      </c>
      <c r="T23" s="13" t="str">
        <f t="shared" ref="T23:T27" si="16">IF(AND(R23="Preventivo",S23="Automático"),"50%",IF(AND(R23="Preventivo",S23="Manual"),"40%",IF(AND(R23="Detectivo",S23="Automático"),"40%",IF(AND(R23="Detectivo",S23="Manual"),"30%",IF(AND(R23="Correctivo",S23="Automático"),"35%",IF(AND(R23="Correctivo",S23="Manual"),"25%",""))))))</f>
        <v>40%</v>
      </c>
      <c r="U23" s="12" t="s">
        <v>145</v>
      </c>
      <c r="V23" s="12" t="s">
        <v>55</v>
      </c>
      <c r="W23" s="12" t="s">
        <v>56</v>
      </c>
      <c r="X23" s="27">
        <f>IFERROR(IF(AND(Q22="Probabilidad",Q23="Probabilidad"),(Z22-(+Z22*T23)),IF(Q23="Probabilidad",(I22-(+I22*T23)),IF(Q23="Impacto",Z22,""))),"")</f>
        <v>7.1999999999999995E-2</v>
      </c>
      <c r="Y23" s="15" t="str">
        <f t="shared" si="1"/>
        <v>Muy Baja</v>
      </c>
      <c r="Z23" s="16">
        <f t="shared" ref="Z23:Z27" si="17">+X23</f>
        <v>7.1999999999999995E-2</v>
      </c>
      <c r="AA23" s="15" t="str">
        <f t="shared" si="3"/>
        <v>Mayor</v>
      </c>
      <c r="AB23" s="16">
        <f>IFERROR(IF(AND(Q22="Impacto",Q23="Impacto"),(AB16-(+AB16*T23)),IF(Q23="Impacto",($M$22-(+$M$22*T23)),IF(Q23="Probabilidad",AB16,""))),"")</f>
        <v>0.8</v>
      </c>
      <c r="AC23" s="17" t="str">
        <f t="shared" ref="AC23:AC24" si="18">IFERROR(IF(OR(AND(Y23="Muy Baja",AA23="Leve"),AND(Y23="Muy Baja",AA23="Menor"),AND(Y23="Baja",AA23="Leve")),"Bajo",IF(OR(AND(Y23="Muy baja",AA23="Moderado"),AND(Y23="Baja",AA23="Menor"),AND(Y23="Baja",AA23="Moderado"),AND(Y23="Media",AA23="Leve"),AND(Y23="Media",AA23="Menor"),AND(Y23="Media",AA23="Moderado"),AND(Y23="Alta",AA23="Leve"),AND(Y23="Alta",AA23="Menor")),"Moderado",IF(OR(AND(Y23="Muy Baja",AA23="Mayor"),AND(Y23="Baja",AA23="Mayor"),AND(Y23="Media",AA23="Mayor"),AND(Y23="Alta",AA23="Moderado"),AND(Y23="Alta",AA23="Mayor"),AND(Y23="Muy Alta",AA23="Leve"),AND(Y23="Muy Alta",AA23="Menor"),AND(Y23="Muy Alta",AA23="Moderado"),AND(Y23="Muy Alta",AA23="Mayor")),"Alto",IF(OR(AND(Y23="Muy Baja",AA23="Catastrófico"),AND(Y23="Baja",AA23="Catastrófico"),AND(Y23="Media",AA23="Catastrófico"),AND(Y23="Alta",AA23="Catastrófico"),AND(Y23="Muy Alta",AA23="Catastrófico")),"Extremo","")))),"")</f>
        <v>Alto</v>
      </c>
      <c r="AD23" s="18" t="s">
        <v>69</v>
      </c>
      <c r="AE23" s="39" t="s">
        <v>164</v>
      </c>
      <c r="AF23" s="19" t="s">
        <v>147</v>
      </c>
      <c r="AG23" s="19" t="s">
        <v>63</v>
      </c>
      <c r="AH23" s="20">
        <v>45291</v>
      </c>
      <c r="AI23" s="19" t="s">
        <v>59</v>
      </c>
      <c r="AJ23" s="21" t="s">
        <v>60</v>
      </c>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row>
    <row r="24" spans="1:68" ht="151.5" customHeight="1" x14ac:dyDescent="0.3">
      <c r="A24" s="81"/>
      <c r="B24" s="84"/>
      <c r="C24" s="84"/>
      <c r="D24" s="84"/>
      <c r="E24" s="87"/>
      <c r="F24" s="84"/>
      <c r="G24" s="90"/>
      <c r="H24" s="93"/>
      <c r="I24" s="78"/>
      <c r="J24" s="96"/>
      <c r="K24" s="78">
        <f t="shared" ca="1" si="15"/>
        <v>0</v>
      </c>
      <c r="L24" s="93"/>
      <c r="M24" s="78"/>
      <c r="N24" s="75"/>
      <c r="O24" s="9">
        <v>3</v>
      </c>
      <c r="P24" s="10"/>
      <c r="Q24" s="11" t="str">
        <f>IF(OR(R24="Preventivo",R24="Detectivo"),"Probabilidad",IF(R24="Correctivo","Impacto",""))</f>
        <v/>
      </c>
      <c r="R24" s="12"/>
      <c r="S24" s="12"/>
      <c r="T24" s="13" t="str">
        <f t="shared" si="16"/>
        <v/>
      </c>
      <c r="U24" s="12"/>
      <c r="V24" s="12"/>
      <c r="W24" s="12"/>
      <c r="X24" s="14" t="str">
        <f>IFERROR(IF(AND(Q23="Probabilidad",Q24="Probabilidad"),(Z23-(+Z23*T24)),IF(AND(Q23="Impacto",Q24="Probabilidad"),(Z22-(+Z22*T24)),IF(Q24="Impacto",Z23,""))),"")</f>
        <v/>
      </c>
      <c r="Y24" s="15" t="str">
        <f t="shared" si="1"/>
        <v/>
      </c>
      <c r="Z24" s="16" t="str">
        <f t="shared" si="17"/>
        <v/>
      </c>
      <c r="AA24" s="15" t="str">
        <f t="shared" si="3"/>
        <v/>
      </c>
      <c r="AB24" s="16" t="str">
        <f>IFERROR(IF(AND(Q23="Impacto",Q24="Impacto"),(AB23-(+AB23*T24)),IF(AND(Q23="Probabilidad",Q24="Impacto"),(AB22-(+AB22*T24)),IF(Q24="Probabilidad",AB23,""))),"")</f>
        <v/>
      </c>
      <c r="AC24" s="17" t="str">
        <f t="shared" si="18"/>
        <v/>
      </c>
      <c r="AD24" s="18"/>
      <c r="AE24" s="19"/>
      <c r="AF24" s="21"/>
      <c r="AG24" s="20"/>
      <c r="AH24" s="26"/>
      <c r="AI24" s="19"/>
      <c r="AJ24" s="2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row>
    <row r="25" spans="1:68" ht="151.5" customHeight="1" x14ac:dyDescent="0.3">
      <c r="A25" s="81"/>
      <c r="B25" s="84"/>
      <c r="C25" s="84"/>
      <c r="D25" s="84"/>
      <c r="E25" s="87"/>
      <c r="F25" s="84"/>
      <c r="G25" s="90"/>
      <c r="H25" s="93"/>
      <c r="I25" s="78"/>
      <c r="J25" s="96"/>
      <c r="K25" s="78">
        <f t="shared" ca="1" si="15"/>
        <v>0</v>
      </c>
      <c r="L25" s="93"/>
      <c r="M25" s="78"/>
      <c r="N25" s="75"/>
      <c r="O25" s="9">
        <v>4</v>
      </c>
      <c r="P25" s="10"/>
      <c r="Q25" s="11" t="str">
        <f t="shared" ref="Q25:Q27" si="19">IF(OR(R25="Preventivo",R25="Detectivo"),"Probabilidad",IF(R25="Correctivo","Impacto",""))</f>
        <v/>
      </c>
      <c r="R25" s="12"/>
      <c r="S25" s="12"/>
      <c r="T25" s="13" t="str">
        <f t="shared" si="16"/>
        <v/>
      </c>
      <c r="U25" s="12"/>
      <c r="V25" s="12"/>
      <c r="W25" s="12"/>
      <c r="X25" s="14" t="str">
        <f t="shared" ref="X25:X27" si="20">IFERROR(IF(AND(Q24="Probabilidad",Q25="Probabilidad"),(Z24-(+Z24*T25)),IF(AND(Q24="Impacto",Q25="Probabilidad"),(Z23-(+Z23*T25)),IF(Q25="Impacto",Z24,""))),"")</f>
        <v/>
      </c>
      <c r="Y25" s="15" t="str">
        <f t="shared" si="1"/>
        <v/>
      </c>
      <c r="Z25" s="16" t="str">
        <f t="shared" si="17"/>
        <v/>
      </c>
      <c r="AA25" s="15" t="str">
        <f t="shared" si="3"/>
        <v/>
      </c>
      <c r="AB25" s="16" t="str">
        <f t="shared" ref="AB25:AB27" si="21">IFERROR(IF(AND(Q24="Impacto",Q25="Impacto"),(AB24-(+AB24*T25)),IF(AND(Q24="Probabilidad",Q25="Impacto"),(AB23-(+AB23*T25)),IF(Q25="Probabilidad",AB24,""))),"")</f>
        <v/>
      </c>
      <c r="AC25" s="17"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18"/>
      <c r="AE25" s="19"/>
      <c r="AF25" s="21"/>
      <c r="AG25" s="24"/>
      <c r="AH25" s="26"/>
      <c r="AI25" s="19"/>
      <c r="AJ25" s="2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row>
    <row r="26" spans="1:68" ht="151.5" customHeight="1" x14ac:dyDescent="0.3">
      <c r="A26" s="81"/>
      <c r="B26" s="84"/>
      <c r="C26" s="84"/>
      <c r="D26" s="84"/>
      <c r="E26" s="87"/>
      <c r="F26" s="84"/>
      <c r="G26" s="90"/>
      <c r="H26" s="93"/>
      <c r="I26" s="78"/>
      <c r="J26" s="96"/>
      <c r="K26" s="78">
        <f t="shared" ca="1" si="15"/>
        <v>0</v>
      </c>
      <c r="L26" s="93"/>
      <c r="M26" s="78"/>
      <c r="N26" s="75"/>
      <c r="O26" s="9">
        <v>5</v>
      </c>
      <c r="P26" s="26"/>
      <c r="Q26" s="11" t="str">
        <f t="shared" si="19"/>
        <v/>
      </c>
      <c r="R26" s="12"/>
      <c r="S26" s="12"/>
      <c r="T26" s="13" t="str">
        <f t="shared" si="16"/>
        <v/>
      </c>
      <c r="U26" s="12"/>
      <c r="V26" s="12"/>
      <c r="W26" s="12"/>
      <c r="X26" s="14" t="str">
        <f t="shared" si="20"/>
        <v/>
      </c>
      <c r="Y26" s="15" t="str">
        <f t="shared" si="1"/>
        <v/>
      </c>
      <c r="Z26" s="16" t="str">
        <f t="shared" si="17"/>
        <v/>
      </c>
      <c r="AA26" s="15" t="str">
        <f t="shared" si="3"/>
        <v/>
      </c>
      <c r="AB26" s="16" t="str">
        <f t="shared" si="21"/>
        <v/>
      </c>
      <c r="AC26" s="17" t="str">
        <f t="shared" ref="AC26:AC27" si="22">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18"/>
      <c r="AE26" s="19"/>
      <c r="AF26" s="21"/>
      <c r="AG26" s="24"/>
      <c r="AH26" s="24"/>
      <c r="AI26" s="19"/>
      <c r="AJ26" s="2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row>
    <row r="27" spans="1:68" ht="151.5" customHeight="1" x14ac:dyDescent="0.3">
      <c r="A27" s="82"/>
      <c r="B27" s="85"/>
      <c r="C27" s="85"/>
      <c r="D27" s="85"/>
      <c r="E27" s="88"/>
      <c r="F27" s="85"/>
      <c r="G27" s="91"/>
      <c r="H27" s="94"/>
      <c r="I27" s="79"/>
      <c r="J27" s="97"/>
      <c r="K27" s="79">
        <f t="shared" ca="1" si="15"/>
        <v>0</v>
      </c>
      <c r="L27" s="94"/>
      <c r="M27" s="79"/>
      <c r="N27" s="76"/>
      <c r="O27" s="9">
        <v>6</v>
      </c>
      <c r="P27" s="10"/>
      <c r="Q27" s="11" t="str">
        <f t="shared" si="19"/>
        <v/>
      </c>
      <c r="R27" s="12"/>
      <c r="S27" s="12"/>
      <c r="T27" s="13" t="str">
        <f t="shared" si="16"/>
        <v/>
      </c>
      <c r="U27" s="12"/>
      <c r="V27" s="12"/>
      <c r="W27" s="12"/>
      <c r="X27" s="14" t="str">
        <f t="shared" si="20"/>
        <v/>
      </c>
      <c r="Y27" s="15" t="str">
        <f t="shared" si="1"/>
        <v/>
      </c>
      <c r="Z27" s="16" t="str">
        <f t="shared" si="17"/>
        <v/>
      </c>
      <c r="AA27" s="15" t="str">
        <f t="shared" si="3"/>
        <v/>
      </c>
      <c r="AB27" s="16" t="str">
        <f t="shared" si="21"/>
        <v/>
      </c>
      <c r="AC27" s="17" t="str">
        <f t="shared" si="22"/>
        <v/>
      </c>
      <c r="AD27" s="18"/>
      <c r="AE27" s="19"/>
      <c r="AF27" s="21"/>
      <c r="AG27" s="24"/>
      <c r="AH27" s="24"/>
      <c r="AI27" s="19"/>
      <c r="AJ27" s="2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row>
    <row r="28" spans="1:68" ht="151.5" customHeight="1" x14ac:dyDescent="0.3">
      <c r="A28" s="80">
        <v>4</v>
      </c>
      <c r="B28" s="83"/>
      <c r="C28" s="83"/>
      <c r="D28" s="83"/>
      <c r="E28" s="86"/>
      <c r="F28" s="83"/>
      <c r="G28" s="89"/>
      <c r="H28" s="92" t="str">
        <f>IF(G28&lt;=0,"",IF(G28&lt;=2,"Muy Baja",IF(G28&lt;=24,"Baja",IF(G28&lt;=500,"Media",IF(G28&lt;=5000,"Alta","Muy Alta")))))</f>
        <v/>
      </c>
      <c r="I28" s="77" t="str">
        <f>IF(H28="","",IF(H28="Muy Baja",0.2,IF(H28="Baja",0.4,IF(H28="Media",0.6,IF(H28="Alta",0.8,IF(H28="Muy Alta",1,))))))</f>
        <v/>
      </c>
      <c r="J28" s="95"/>
      <c r="K28" s="77">
        <f>IF(NOT(ISERROR(MATCH(J28,'[6]Tabla Impacto'!$B$221:$B$223,0))),'[6]Tabla Impacto'!$F$223&amp;"Por favor no seleccionar los criterios de impacto(Afectación Económica o presupuestal y Pérdida Reputacional)",J28)</f>
        <v>0</v>
      </c>
      <c r="L28" s="92" t="str">
        <f>IF(OR(K28='[6]Tabla Impacto'!$C$11,K28='[6]Tabla Impacto'!$D$11),"Leve",IF(OR(K28='[6]Tabla Impacto'!$C$12,K28='[6]Tabla Impacto'!$D$12),"Menor",IF(OR(K28='[6]Tabla Impacto'!$C$13,K28='[6]Tabla Impacto'!$D$13),"Moderado",IF(OR(K28='[6]Tabla Impacto'!$C$14,K28='[6]Tabla Impacto'!$D$14),"Mayor",IF(OR(K28='[6]Tabla Impacto'!$C$15,K28='[6]Tabla Impacto'!$D$15),"Catastrófico","")))))</f>
        <v/>
      </c>
      <c r="M28" s="77" t="str">
        <f>IF(L28="","",IF(L28="Leve",0.2,IF(L28="Menor",0.4,IF(L28="Moderado",0.6,IF(L28="Mayor",0.8,IF(L28="Catastrófico",1,))))))</f>
        <v/>
      </c>
      <c r="N28" s="74" t="str">
        <f>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
      </c>
      <c r="O28" s="9">
        <v>1</v>
      </c>
      <c r="P28" s="10"/>
      <c r="Q28" s="11" t="str">
        <f>IF(OR(R28="Preventivo",R28="Detectivo"),"Probabilidad",IF(R28="Correctivo","Impacto",""))</f>
        <v/>
      </c>
      <c r="R28" s="12"/>
      <c r="S28" s="12"/>
      <c r="T28" s="13" t="str">
        <f>IF(AND(R28="Preventivo",S28="Automático"),"50%",IF(AND(R28="Preventivo",S28="Manual"),"40%",IF(AND(R28="Detectivo",S28="Automático"),"40%",IF(AND(R28="Detectivo",S28="Manual"),"30%",IF(AND(R28="Correctivo",S28="Automático"),"35%",IF(AND(R28="Correctivo",S28="Manual"),"25%",""))))))</f>
        <v/>
      </c>
      <c r="U28" s="12"/>
      <c r="V28" s="12"/>
      <c r="W28" s="12"/>
      <c r="X28" s="14" t="str">
        <f>IFERROR(IF(Q28="Probabilidad",(I28-(+I28*T28)),IF(Q28="Impacto",I28,"")),"")</f>
        <v/>
      </c>
      <c r="Y28" s="15" t="str">
        <f>IFERROR(IF(X28="","",IF(X28&lt;=0.2,"Muy Baja",IF(X28&lt;=0.4,"Baja",IF(X28&lt;=0.6,"Media",IF(X28&lt;=0.8,"Alta","Muy Alta"))))),"")</f>
        <v/>
      </c>
      <c r="Z28" s="16" t="str">
        <f>+X28</f>
        <v/>
      </c>
      <c r="AA28" s="15" t="str">
        <f>IFERROR(IF(AB28="","",IF(AB28&lt;=0.2,"Leve",IF(AB28&lt;=0.4,"Menor",IF(AB28&lt;=0.6,"Moderado",IF(AB28&lt;=0.8,"Mayor","Catastrófico"))))),"")</f>
        <v/>
      </c>
      <c r="AB28" s="16" t="str">
        <f>IFERROR(IF(Q28="Impacto",(M28-(+M28*T28)),IF(Q28="Probabilidad",M28,"")),"")</f>
        <v/>
      </c>
      <c r="AC28" s="17" t="str">
        <f>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
      </c>
      <c r="AD28" s="18"/>
      <c r="AE28" s="19"/>
      <c r="AF28" s="19"/>
      <c r="AG28" s="20"/>
      <c r="AH28" s="20"/>
      <c r="AI28" s="19"/>
      <c r="AJ28" s="2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row>
    <row r="29" spans="1:68" ht="151.5" customHeight="1" x14ac:dyDescent="0.3">
      <c r="A29" s="81"/>
      <c r="B29" s="84"/>
      <c r="C29" s="84"/>
      <c r="D29" s="84"/>
      <c r="E29" s="87"/>
      <c r="F29" s="84"/>
      <c r="G29" s="90"/>
      <c r="H29" s="93"/>
      <c r="I29" s="78"/>
      <c r="J29" s="96"/>
      <c r="K29" s="78">
        <f t="shared" ref="K29:K33" ca="1" si="23">IF(NOT(ISERROR(MATCH(J29,_xlfn.ANCHORARRAY(E40),0))),I42&amp;"Por favor no seleccionar los criterios de impacto",J29)</f>
        <v>0</v>
      </c>
      <c r="L29" s="93"/>
      <c r="M29" s="78"/>
      <c r="N29" s="75"/>
      <c r="O29" s="9">
        <v>2</v>
      </c>
      <c r="P29" s="10"/>
      <c r="Q29" s="11" t="str">
        <f>IF(OR(R29="Preventivo",R29="Detectivo"),"Probabilidad",IF(R29="Correctivo","Impacto",""))</f>
        <v/>
      </c>
      <c r="R29" s="12"/>
      <c r="S29" s="12"/>
      <c r="T29" s="13" t="str">
        <f t="shared" ref="T29:T33" si="24">IF(AND(R29="Preventivo",S29="Automático"),"50%",IF(AND(R29="Preventivo",S29="Manual"),"40%",IF(AND(R29="Detectivo",S29="Automático"),"40%",IF(AND(R29="Detectivo",S29="Manual"),"30%",IF(AND(R29="Correctivo",S29="Automático"),"35%",IF(AND(R29="Correctivo",S29="Manual"),"25%",""))))))</f>
        <v/>
      </c>
      <c r="U29" s="12"/>
      <c r="V29" s="12"/>
      <c r="W29" s="12"/>
      <c r="X29" s="14" t="str">
        <f>IFERROR(IF(AND(Q28="Probabilidad",Q29="Probabilidad"),(Z28-(+Z28*T29)),IF(Q29="Probabilidad",(I28-(+I28*T29)),IF(Q29="Impacto",Z28,""))),"")</f>
        <v/>
      </c>
      <c r="Y29" s="15" t="str">
        <f t="shared" si="1"/>
        <v/>
      </c>
      <c r="Z29" s="16" t="str">
        <f t="shared" ref="Z29:Z33" si="25">+X29</f>
        <v/>
      </c>
      <c r="AA29" s="15" t="str">
        <f t="shared" si="3"/>
        <v/>
      </c>
      <c r="AB29" s="16" t="str">
        <f>IFERROR(IF(AND(Q28="Impacto",Q29="Impacto"),(AB22-(+AB22*T29)),IF(Q29="Impacto",($M$28-(+$M$28*T29)),IF(Q29="Probabilidad",AB22,""))),"")</f>
        <v/>
      </c>
      <c r="AC29" s="17" t="str">
        <f t="shared" ref="AC29:AC30" si="26">IFERROR(IF(OR(AND(Y29="Muy Baja",AA29="Leve"),AND(Y29="Muy Baja",AA29="Menor"),AND(Y29="Baja",AA29="Leve")),"Bajo",IF(OR(AND(Y29="Muy baja",AA29="Moderado"),AND(Y29="Baja",AA29="Menor"),AND(Y29="Baja",AA29="Moderado"),AND(Y29="Media",AA29="Leve"),AND(Y29="Media",AA29="Menor"),AND(Y29="Media",AA29="Moderado"),AND(Y29="Alta",AA29="Leve"),AND(Y29="Alta",AA29="Menor")),"Moderado",IF(OR(AND(Y29="Muy Baja",AA29="Mayor"),AND(Y29="Baja",AA29="Mayor"),AND(Y29="Media",AA29="Mayor"),AND(Y29="Alta",AA29="Moderado"),AND(Y29="Alta",AA29="Mayor"),AND(Y29="Muy Alta",AA29="Leve"),AND(Y29="Muy Alta",AA29="Menor"),AND(Y29="Muy Alta",AA29="Moderado"),AND(Y29="Muy Alta",AA29="Mayor")),"Alto",IF(OR(AND(Y29="Muy Baja",AA29="Catastrófico"),AND(Y29="Baja",AA29="Catastrófico"),AND(Y29="Media",AA29="Catastrófico"),AND(Y29="Alta",AA29="Catastrófico"),AND(Y29="Muy Alta",AA29="Catastrófico")),"Extremo","")))),"")</f>
        <v/>
      </c>
      <c r="AD29" s="18"/>
      <c r="AE29" s="19"/>
      <c r="AF29" s="19"/>
      <c r="AG29" s="24"/>
      <c r="AH29" s="24"/>
      <c r="AI29" s="19"/>
      <c r="AJ29" s="2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row>
    <row r="30" spans="1:68" ht="151.5" customHeight="1" x14ac:dyDescent="0.3">
      <c r="A30" s="81"/>
      <c r="B30" s="84"/>
      <c r="C30" s="84"/>
      <c r="D30" s="84"/>
      <c r="E30" s="87"/>
      <c r="F30" s="84"/>
      <c r="G30" s="90"/>
      <c r="H30" s="93"/>
      <c r="I30" s="78"/>
      <c r="J30" s="96"/>
      <c r="K30" s="78">
        <f t="shared" ca="1" si="23"/>
        <v>0</v>
      </c>
      <c r="L30" s="93"/>
      <c r="M30" s="78"/>
      <c r="N30" s="75"/>
      <c r="O30" s="9">
        <v>3</v>
      </c>
      <c r="P30" s="25"/>
      <c r="Q30" s="11" t="str">
        <f>IF(OR(R30="Preventivo",R30="Detectivo"),"Probabilidad",IF(R30="Correctivo","Impacto",""))</f>
        <v/>
      </c>
      <c r="R30" s="12"/>
      <c r="S30" s="12"/>
      <c r="T30" s="13" t="str">
        <f t="shared" si="24"/>
        <v/>
      </c>
      <c r="U30" s="12"/>
      <c r="V30" s="12"/>
      <c r="W30" s="12"/>
      <c r="X30" s="14" t="str">
        <f>IFERROR(IF(AND(Q29="Probabilidad",Q30="Probabilidad"),(Z29-(+Z29*T30)),IF(AND(Q29="Impacto",Q30="Probabilidad"),(Z28-(+Z28*T30)),IF(Q30="Impacto",Z29,""))),"")</f>
        <v/>
      </c>
      <c r="Y30" s="15" t="str">
        <f t="shared" si="1"/>
        <v/>
      </c>
      <c r="Z30" s="16" t="str">
        <f t="shared" si="25"/>
        <v/>
      </c>
      <c r="AA30" s="15" t="str">
        <f t="shared" si="3"/>
        <v/>
      </c>
      <c r="AB30" s="16" t="str">
        <f>IFERROR(IF(AND(Q29="Impacto",Q30="Impacto"),(AB29-(+AB29*T30)),IF(AND(Q29="Probabilidad",Q30="Impacto"),(AB28-(+AB28*T30)),IF(Q30="Probabilidad",AB29,""))),"")</f>
        <v/>
      </c>
      <c r="AC30" s="17" t="str">
        <f t="shared" si="26"/>
        <v/>
      </c>
      <c r="AD30" s="18"/>
      <c r="AE30" s="19"/>
      <c r="AF30" s="21"/>
      <c r="AG30" s="24"/>
      <c r="AH30" s="24"/>
      <c r="AI30" s="19"/>
      <c r="AJ30" s="2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row>
    <row r="31" spans="1:68" ht="151.5" customHeight="1" x14ac:dyDescent="0.3">
      <c r="A31" s="81"/>
      <c r="B31" s="84"/>
      <c r="C31" s="84"/>
      <c r="D31" s="84"/>
      <c r="E31" s="87"/>
      <c r="F31" s="84"/>
      <c r="G31" s="90"/>
      <c r="H31" s="93"/>
      <c r="I31" s="78"/>
      <c r="J31" s="96"/>
      <c r="K31" s="78">
        <f t="shared" ca="1" si="23"/>
        <v>0</v>
      </c>
      <c r="L31" s="93"/>
      <c r="M31" s="78"/>
      <c r="N31" s="75"/>
      <c r="O31" s="9">
        <v>4</v>
      </c>
      <c r="P31" s="10"/>
      <c r="Q31" s="11" t="str">
        <f t="shared" ref="Q31:Q33" si="27">IF(OR(R31="Preventivo",R31="Detectivo"),"Probabilidad",IF(R31="Correctivo","Impacto",""))</f>
        <v/>
      </c>
      <c r="R31" s="12"/>
      <c r="S31" s="12"/>
      <c r="T31" s="13" t="str">
        <f t="shared" si="24"/>
        <v/>
      </c>
      <c r="U31" s="12"/>
      <c r="V31" s="12"/>
      <c r="W31" s="12"/>
      <c r="X31" s="14" t="str">
        <f t="shared" ref="X31:X33" si="28">IFERROR(IF(AND(Q30="Probabilidad",Q31="Probabilidad"),(Z30-(+Z30*T31)),IF(AND(Q30="Impacto",Q31="Probabilidad"),(Z29-(+Z29*T31)),IF(Q31="Impacto",Z30,""))),"")</f>
        <v/>
      </c>
      <c r="Y31" s="15" t="str">
        <f t="shared" si="1"/>
        <v/>
      </c>
      <c r="Z31" s="16" t="str">
        <f t="shared" si="25"/>
        <v/>
      </c>
      <c r="AA31" s="15" t="str">
        <f t="shared" si="3"/>
        <v/>
      </c>
      <c r="AB31" s="16" t="str">
        <f t="shared" ref="AB31:AB33" si="29">IFERROR(IF(AND(Q30="Impacto",Q31="Impacto"),(AB30-(+AB30*T31)),IF(AND(Q30="Probabilidad",Q31="Impacto"),(AB29-(+AB29*T31)),IF(Q31="Probabilidad",AB30,""))),"")</f>
        <v/>
      </c>
      <c r="AC31" s="17" t="str">
        <f>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18"/>
      <c r="AE31" s="19"/>
      <c r="AF31" s="21"/>
      <c r="AG31" s="24"/>
      <c r="AH31" s="24"/>
      <c r="AI31" s="19"/>
      <c r="AJ31" s="2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row>
    <row r="32" spans="1:68" ht="151.5" customHeight="1" x14ac:dyDescent="0.3">
      <c r="A32" s="81"/>
      <c r="B32" s="84"/>
      <c r="C32" s="84"/>
      <c r="D32" s="84"/>
      <c r="E32" s="87"/>
      <c r="F32" s="84"/>
      <c r="G32" s="90"/>
      <c r="H32" s="93"/>
      <c r="I32" s="78"/>
      <c r="J32" s="96"/>
      <c r="K32" s="78">
        <f t="shared" ca="1" si="23"/>
        <v>0</v>
      </c>
      <c r="L32" s="93"/>
      <c r="M32" s="78"/>
      <c r="N32" s="75"/>
      <c r="O32" s="9">
        <v>5</v>
      </c>
      <c r="P32" s="10"/>
      <c r="Q32" s="11" t="str">
        <f t="shared" si="27"/>
        <v/>
      </c>
      <c r="R32" s="12"/>
      <c r="S32" s="12"/>
      <c r="T32" s="13" t="str">
        <f t="shared" si="24"/>
        <v/>
      </c>
      <c r="U32" s="12"/>
      <c r="V32" s="12"/>
      <c r="W32" s="12"/>
      <c r="X32" s="27" t="str">
        <f t="shared" si="28"/>
        <v/>
      </c>
      <c r="Y32" s="15" t="str">
        <f>IFERROR(IF(X32="","",IF(X32&lt;=0.2,"Muy Baja",IF(X32&lt;=0.4,"Baja",IF(X32&lt;=0.6,"Media",IF(X32&lt;=0.8,"Alta","Muy Alta"))))),"")</f>
        <v/>
      </c>
      <c r="Z32" s="16" t="str">
        <f t="shared" si="25"/>
        <v/>
      </c>
      <c r="AA32" s="15" t="str">
        <f t="shared" si="3"/>
        <v/>
      </c>
      <c r="AB32" s="16" t="str">
        <f t="shared" si="29"/>
        <v/>
      </c>
      <c r="AC32" s="17" t="str">
        <f t="shared" ref="AC32:AC33" si="30">IFERROR(IF(OR(AND(Y32="Muy Baja",AA32="Leve"),AND(Y32="Muy Baja",AA32="Menor"),AND(Y32="Baja",AA32="Leve")),"Bajo",IF(OR(AND(Y32="Muy baja",AA32="Moderado"),AND(Y32="Baja",AA32="Menor"),AND(Y32="Baja",AA32="Moderado"),AND(Y32="Media",AA32="Leve"),AND(Y32="Media",AA32="Menor"),AND(Y32="Media",AA32="Moderado"),AND(Y32="Alta",AA32="Leve"),AND(Y32="Alta",AA32="Menor")),"Moderado",IF(OR(AND(Y32="Muy Baja",AA32="Mayor"),AND(Y32="Baja",AA32="Mayor"),AND(Y32="Media",AA32="Mayor"),AND(Y32="Alta",AA32="Moderado"),AND(Y32="Alta",AA32="Mayor"),AND(Y32="Muy Alta",AA32="Leve"),AND(Y32="Muy Alta",AA32="Menor"),AND(Y32="Muy Alta",AA32="Moderado"),AND(Y32="Muy Alta",AA32="Mayor")),"Alto",IF(OR(AND(Y32="Muy Baja",AA32="Catastrófico"),AND(Y32="Baja",AA32="Catastrófico"),AND(Y32="Media",AA32="Catastrófico"),AND(Y32="Alta",AA32="Catastrófico"),AND(Y32="Muy Alta",AA32="Catastrófico")),"Extremo","")))),"")</f>
        <v/>
      </c>
      <c r="AD32" s="18"/>
      <c r="AE32" s="19"/>
      <c r="AF32" s="21"/>
      <c r="AG32" s="24"/>
      <c r="AH32" s="24"/>
      <c r="AI32" s="19"/>
      <c r="AJ32" s="2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row>
    <row r="33" spans="1:68" ht="151.5" customHeight="1" x14ac:dyDescent="0.3">
      <c r="A33" s="82"/>
      <c r="B33" s="85"/>
      <c r="C33" s="85"/>
      <c r="D33" s="85"/>
      <c r="E33" s="88"/>
      <c r="F33" s="85"/>
      <c r="G33" s="91"/>
      <c r="H33" s="94"/>
      <c r="I33" s="79"/>
      <c r="J33" s="97"/>
      <c r="K33" s="79">
        <f t="shared" ca="1" si="23"/>
        <v>0</v>
      </c>
      <c r="L33" s="94"/>
      <c r="M33" s="79"/>
      <c r="N33" s="76"/>
      <c r="O33" s="9">
        <v>6</v>
      </c>
      <c r="P33" s="10"/>
      <c r="Q33" s="11" t="str">
        <f t="shared" si="27"/>
        <v/>
      </c>
      <c r="R33" s="12"/>
      <c r="S33" s="12"/>
      <c r="T33" s="13" t="str">
        <f t="shared" si="24"/>
        <v/>
      </c>
      <c r="U33" s="12"/>
      <c r="V33" s="12"/>
      <c r="W33" s="12"/>
      <c r="X33" s="14" t="str">
        <f t="shared" si="28"/>
        <v/>
      </c>
      <c r="Y33" s="15" t="str">
        <f t="shared" si="1"/>
        <v/>
      </c>
      <c r="Z33" s="16" t="str">
        <f t="shared" si="25"/>
        <v/>
      </c>
      <c r="AA33" s="15" t="str">
        <f t="shared" si="3"/>
        <v/>
      </c>
      <c r="AB33" s="16" t="str">
        <f t="shared" si="29"/>
        <v/>
      </c>
      <c r="AC33" s="17" t="str">
        <f t="shared" si="30"/>
        <v/>
      </c>
      <c r="AD33" s="18"/>
      <c r="AE33" s="19"/>
      <c r="AF33" s="21"/>
      <c r="AG33" s="24"/>
      <c r="AH33" s="24"/>
      <c r="AI33" s="19"/>
      <c r="AJ33" s="2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row>
    <row r="34" spans="1:68" ht="151.5" customHeight="1" x14ac:dyDescent="0.3">
      <c r="A34" s="80">
        <v>5</v>
      </c>
      <c r="B34" s="83"/>
      <c r="C34" s="83"/>
      <c r="D34" s="83"/>
      <c r="E34" s="86"/>
      <c r="F34" s="83"/>
      <c r="G34" s="89"/>
      <c r="H34" s="92" t="str">
        <f>IF(G34&lt;=0,"",IF(G34&lt;=2,"Muy Baja",IF(G34&lt;=24,"Baja",IF(G34&lt;=500,"Media",IF(G34&lt;=5000,"Alta","Muy Alta")))))</f>
        <v/>
      </c>
      <c r="I34" s="77" t="str">
        <f>IF(H34="","",IF(H34="Muy Baja",0.2,IF(H34="Baja",0.4,IF(H34="Media",0.6,IF(H34="Alta",0.8,IF(H34="Muy Alta",1,))))))</f>
        <v/>
      </c>
      <c r="J34" s="95"/>
      <c r="K34" s="77">
        <f>IF(NOT(ISERROR(MATCH(J34,'[6]Tabla Impacto'!$B$221:$B$223,0))),'[6]Tabla Impacto'!$F$223&amp;"Por favor no seleccionar los criterios de impacto(Afectación Económica o presupuestal y Pérdida Reputacional)",J34)</f>
        <v>0</v>
      </c>
      <c r="L34" s="92" t="str">
        <f>IF(OR(K34='[6]Tabla Impacto'!$C$11,K34='[6]Tabla Impacto'!$D$11),"Leve",IF(OR(K34='[6]Tabla Impacto'!$C$12,K34='[6]Tabla Impacto'!$D$12),"Menor",IF(OR(K34='[6]Tabla Impacto'!$C$13,K34='[6]Tabla Impacto'!$D$13),"Moderado",IF(OR(K34='[6]Tabla Impacto'!$C$14,K34='[6]Tabla Impacto'!$D$14),"Mayor",IF(OR(K34='[6]Tabla Impacto'!$C$15,K34='[6]Tabla Impacto'!$D$15),"Catastrófico","")))))</f>
        <v/>
      </c>
      <c r="M34" s="77" t="str">
        <f>IF(L34="","",IF(L34="Leve",0.2,IF(L34="Menor",0.4,IF(L34="Moderado",0.6,IF(L34="Mayor",0.8,IF(L34="Catastrófico",1,))))))</f>
        <v/>
      </c>
      <c r="N34" s="74" t="str">
        <f>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9">
        <v>1</v>
      </c>
      <c r="P34" s="10"/>
      <c r="Q34" s="11" t="str">
        <f>IF(OR(R34="Preventivo",R34="Detectivo"),"Probabilidad",IF(R34="Correctivo","Impacto",""))</f>
        <v/>
      </c>
      <c r="R34" s="12"/>
      <c r="S34" s="12"/>
      <c r="T34" s="13" t="str">
        <f>IF(AND(R34="Preventivo",S34="Automático"),"50%",IF(AND(R34="Preventivo",S34="Manual"),"40%",IF(AND(R34="Detectivo",S34="Automático"),"40%",IF(AND(R34="Detectivo",S34="Manual"),"30%",IF(AND(R34="Correctivo",S34="Automático"),"35%",IF(AND(R34="Correctivo",S34="Manual"),"25%",""))))))</f>
        <v/>
      </c>
      <c r="U34" s="12"/>
      <c r="V34" s="12"/>
      <c r="W34" s="12"/>
      <c r="X34" s="14" t="str">
        <f>IFERROR(IF(Q34="Probabilidad",(I34-(+I34*T34)),IF(Q34="Impacto",I34,"")),"")</f>
        <v/>
      </c>
      <c r="Y34" s="15" t="str">
        <f>IFERROR(IF(X34="","",IF(X34&lt;=0.2,"Muy Baja",IF(X34&lt;=0.4,"Baja",IF(X34&lt;=0.6,"Media",IF(X34&lt;=0.8,"Alta","Muy Alta"))))),"")</f>
        <v/>
      </c>
      <c r="Z34" s="16" t="str">
        <f>+X34</f>
        <v/>
      </c>
      <c r="AA34" s="15" t="str">
        <f>IFERROR(IF(AB34="","",IF(AB34&lt;=0.2,"Leve",IF(AB34&lt;=0.4,"Menor",IF(AB34&lt;=0.6,"Moderado",IF(AB34&lt;=0.8,"Mayor","Catastrófico"))))),"")</f>
        <v/>
      </c>
      <c r="AB34" s="16" t="str">
        <f>IFERROR(IF(Q34="Impacto",(M34-(+M34*T34)),IF(Q34="Probabilidad",M34,"")),"")</f>
        <v/>
      </c>
      <c r="AC34" s="17" t="str">
        <f>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
      </c>
      <c r="AD34" s="18"/>
      <c r="AE34" s="19"/>
      <c r="AF34" s="21"/>
      <c r="AG34" s="24"/>
      <c r="AH34" s="24"/>
      <c r="AI34" s="19"/>
      <c r="AJ34" s="2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row>
    <row r="35" spans="1:68" ht="151.5" customHeight="1" x14ac:dyDescent="0.3">
      <c r="A35" s="81"/>
      <c r="B35" s="84"/>
      <c r="C35" s="84"/>
      <c r="D35" s="84"/>
      <c r="E35" s="87"/>
      <c r="F35" s="84"/>
      <c r="G35" s="90"/>
      <c r="H35" s="93"/>
      <c r="I35" s="78"/>
      <c r="J35" s="96"/>
      <c r="K35" s="78">
        <f t="shared" ref="K35:K39" ca="1" si="31">IF(NOT(ISERROR(MATCH(J35,_xlfn.ANCHORARRAY(E46),0))),I48&amp;"Por favor no seleccionar los criterios de impacto",J35)</f>
        <v>0</v>
      </c>
      <c r="L35" s="93"/>
      <c r="M35" s="78"/>
      <c r="N35" s="75"/>
      <c r="O35" s="9">
        <v>2</v>
      </c>
      <c r="P35" s="10"/>
      <c r="Q35" s="11" t="str">
        <f>IF(OR(R35="Preventivo",R35="Detectivo"),"Probabilidad",IF(R35="Correctivo","Impacto",""))</f>
        <v/>
      </c>
      <c r="R35" s="12"/>
      <c r="S35" s="12"/>
      <c r="T35" s="13" t="str">
        <f t="shared" ref="T35:T39" si="32">IF(AND(R35="Preventivo",S35="Automático"),"50%",IF(AND(R35="Preventivo",S35="Manual"),"40%",IF(AND(R35="Detectivo",S35="Automático"),"40%",IF(AND(R35="Detectivo",S35="Manual"),"30%",IF(AND(R35="Correctivo",S35="Automático"),"35%",IF(AND(R35="Correctivo",S35="Manual"),"25%",""))))))</f>
        <v/>
      </c>
      <c r="U35" s="12"/>
      <c r="V35" s="12"/>
      <c r="W35" s="12"/>
      <c r="X35" s="14" t="str">
        <f>IFERROR(IF(AND(Q34="Probabilidad",Q35="Probabilidad"),(Z34-(+Z34*T35)),IF(Q35="Probabilidad",(I34-(+I34*T35)),IF(Q35="Impacto",Z34,""))),"")</f>
        <v/>
      </c>
      <c r="Y35" s="15" t="str">
        <f t="shared" si="1"/>
        <v/>
      </c>
      <c r="Z35" s="16" t="str">
        <f t="shared" ref="Z35:Z39" si="33">+X35</f>
        <v/>
      </c>
      <c r="AA35" s="15" t="str">
        <f t="shared" si="3"/>
        <v/>
      </c>
      <c r="AB35" s="16" t="str">
        <f>IFERROR(IF(AND(Q34="Impacto",Q35="Impacto"),(AB28-(+AB28*T35)),IF(Q35="Impacto",($M$34-(+$M$34*T35)),IF(Q35="Probabilidad",AB28,""))),"")</f>
        <v/>
      </c>
      <c r="AC35" s="17" t="str">
        <f t="shared" ref="AC35:AC36" si="34">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
      </c>
      <c r="AD35" s="18"/>
      <c r="AE35" s="19"/>
      <c r="AF35" s="21"/>
      <c r="AG35" s="24"/>
      <c r="AH35" s="24"/>
      <c r="AI35" s="19"/>
      <c r="AJ35" s="2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row>
    <row r="36" spans="1:68" ht="151.5" customHeight="1" x14ac:dyDescent="0.3">
      <c r="A36" s="81"/>
      <c r="B36" s="84"/>
      <c r="C36" s="84"/>
      <c r="D36" s="84"/>
      <c r="E36" s="87"/>
      <c r="F36" s="84"/>
      <c r="G36" s="90"/>
      <c r="H36" s="93"/>
      <c r="I36" s="78"/>
      <c r="J36" s="96"/>
      <c r="K36" s="78">
        <f t="shared" ca="1" si="31"/>
        <v>0</v>
      </c>
      <c r="L36" s="93"/>
      <c r="M36" s="78"/>
      <c r="N36" s="75"/>
      <c r="O36" s="9">
        <v>3</v>
      </c>
      <c r="P36" s="25"/>
      <c r="Q36" s="11" t="str">
        <f>IF(OR(R36="Preventivo",R36="Detectivo"),"Probabilidad",IF(R36="Correctivo","Impacto",""))</f>
        <v/>
      </c>
      <c r="R36" s="12"/>
      <c r="S36" s="12"/>
      <c r="T36" s="13" t="str">
        <f t="shared" si="32"/>
        <v/>
      </c>
      <c r="U36" s="12"/>
      <c r="V36" s="12"/>
      <c r="W36" s="12"/>
      <c r="X36" s="14" t="str">
        <f>IFERROR(IF(AND(Q35="Probabilidad",Q36="Probabilidad"),(Z35-(+Z35*T36)),IF(AND(Q35="Impacto",Q36="Probabilidad"),(Z34-(+Z34*T36)),IF(Q36="Impacto",Z35,""))),"")</f>
        <v/>
      </c>
      <c r="Y36" s="15" t="str">
        <f t="shared" si="1"/>
        <v/>
      </c>
      <c r="Z36" s="16" t="str">
        <f t="shared" si="33"/>
        <v/>
      </c>
      <c r="AA36" s="15" t="str">
        <f t="shared" si="3"/>
        <v/>
      </c>
      <c r="AB36" s="16" t="str">
        <f>IFERROR(IF(AND(Q35="Impacto",Q36="Impacto"),(AB35-(+AB35*T36)),IF(AND(Q35="Probabilidad",Q36="Impacto"),(AB34-(+AB34*T36)),IF(Q36="Probabilidad",AB35,""))),"")</f>
        <v/>
      </c>
      <c r="AC36" s="17" t="str">
        <f t="shared" si="34"/>
        <v/>
      </c>
      <c r="AD36" s="18"/>
      <c r="AE36" s="19"/>
      <c r="AF36" s="21"/>
      <c r="AG36" s="24"/>
      <c r="AH36" s="24"/>
      <c r="AI36" s="19"/>
      <c r="AJ36" s="2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row>
    <row r="37" spans="1:68" ht="151.5" customHeight="1" x14ac:dyDescent="0.3">
      <c r="A37" s="81"/>
      <c r="B37" s="84"/>
      <c r="C37" s="84"/>
      <c r="D37" s="84"/>
      <c r="E37" s="87"/>
      <c r="F37" s="84"/>
      <c r="G37" s="90"/>
      <c r="H37" s="93"/>
      <c r="I37" s="78"/>
      <c r="J37" s="96"/>
      <c r="K37" s="78">
        <f t="shared" ca="1" si="31"/>
        <v>0</v>
      </c>
      <c r="L37" s="93"/>
      <c r="M37" s="78"/>
      <c r="N37" s="75"/>
      <c r="O37" s="9">
        <v>4</v>
      </c>
      <c r="P37" s="10"/>
      <c r="Q37" s="11" t="str">
        <f t="shared" ref="Q37:Q39" si="35">IF(OR(R37="Preventivo",R37="Detectivo"),"Probabilidad",IF(R37="Correctivo","Impacto",""))</f>
        <v/>
      </c>
      <c r="R37" s="12"/>
      <c r="S37" s="12"/>
      <c r="T37" s="13" t="str">
        <f t="shared" si="32"/>
        <v/>
      </c>
      <c r="U37" s="12"/>
      <c r="V37" s="12"/>
      <c r="W37" s="12"/>
      <c r="X37" s="14" t="str">
        <f t="shared" ref="X37:X39" si="36">IFERROR(IF(AND(Q36="Probabilidad",Q37="Probabilidad"),(Z36-(+Z36*T37)),IF(AND(Q36="Impacto",Q37="Probabilidad"),(Z35-(+Z35*T37)),IF(Q37="Impacto",Z36,""))),"")</f>
        <v/>
      </c>
      <c r="Y37" s="15" t="str">
        <f t="shared" si="1"/>
        <v/>
      </c>
      <c r="Z37" s="16" t="str">
        <f t="shared" si="33"/>
        <v/>
      </c>
      <c r="AA37" s="15" t="str">
        <f t="shared" si="3"/>
        <v/>
      </c>
      <c r="AB37" s="16" t="str">
        <f t="shared" ref="AB37:AB39" si="37">IFERROR(IF(AND(Q36="Impacto",Q37="Impacto"),(AB36-(+AB36*T37)),IF(AND(Q36="Probabilidad",Q37="Impacto"),(AB35-(+AB35*T37)),IF(Q37="Probabilidad",AB36,""))),"")</f>
        <v/>
      </c>
      <c r="AC37" s="17" t="str">
        <f>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
      </c>
      <c r="AD37" s="18"/>
      <c r="AE37" s="19"/>
      <c r="AF37" s="21"/>
      <c r="AG37" s="24"/>
      <c r="AH37" s="24"/>
      <c r="AI37" s="19"/>
      <c r="AJ37" s="2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row>
    <row r="38" spans="1:68" ht="151.5" customHeight="1" x14ac:dyDescent="0.3">
      <c r="A38" s="81"/>
      <c r="B38" s="84"/>
      <c r="C38" s="84"/>
      <c r="D38" s="84"/>
      <c r="E38" s="87"/>
      <c r="F38" s="84"/>
      <c r="G38" s="90"/>
      <c r="H38" s="93"/>
      <c r="I38" s="78"/>
      <c r="J38" s="96"/>
      <c r="K38" s="78">
        <f t="shared" ca="1" si="31"/>
        <v>0</v>
      </c>
      <c r="L38" s="93"/>
      <c r="M38" s="78"/>
      <c r="N38" s="75"/>
      <c r="O38" s="9">
        <v>5</v>
      </c>
      <c r="P38" s="10"/>
      <c r="Q38" s="11" t="str">
        <f t="shared" si="35"/>
        <v/>
      </c>
      <c r="R38" s="12"/>
      <c r="S38" s="12"/>
      <c r="T38" s="13" t="str">
        <f t="shared" si="32"/>
        <v/>
      </c>
      <c r="U38" s="12"/>
      <c r="V38" s="12"/>
      <c r="W38" s="12"/>
      <c r="X38" s="14" t="str">
        <f t="shared" si="36"/>
        <v/>
      </c>
      <c r="Y38" s="15" t="str">
        <f t="shared" si="1"/>
        <v/>
      </c>
      <c r="Z38" s="16" t="str">
        <f t="shared" si="33"/>
        <v/>
      </c>
      <c r="AA38" s="15" t="str">
        <f t="shared" si="3"/>
        <v/>
      </c>
      <c r="AB38" s="16" t="str">
        <f t="shared" si="37"/>
        <v/>
      </c>
      <c r="AC38" s="17" t="str">
        <f t="shared" ref="AC38:AC39" si="38">IFERROR(IF(OR(AND(Y38="Muy Baja",AA38="Leve"),AND(Y38="Muy Baja",AA38="Menor"),AND(Y38="Baja",AA38="Leve")),"Bajo",IF(OR(AND(Y38="Muy baja",AA38="Moderado"),AND(Y38="Baja",AA38="Menor"),AND(Y38="Baja",AA38="Moderado"),AND(Y38="Media",AA38="Leve"),AND(Y38="Media",AA38="Menor"),AND(Y38="Media",AA38="Moderado"),AND(Y38="Alta",AA38="Leve"),AND(Y38="Alta",AA38="Menor")),"Moderado",IF(OR(AND(Y38="Muy Baja",AA38="Mayor"),AND(Y38="Baja",AA38="Mayor"),AND(Y38="Media",AA38="Mayor"),AND(Y38="Alta",AA38="Moderado"),AND(Y38="Alta",AA38="Mayor"),AND(Y38="Muy Alta",AA38="Leve"),AND(Y38="Muy Alta",AA38="Menor"),AND(Y38="Muy Alta",AA38="Moderado"),AND(Y38="Muy Alta",AA38="Mayor")),"Alto",IF(OR(AND(Y38="Muy Baja",AA38="Catastrófico"),AND(Y38="Baja",AA38="Catastrófico"),AND(Y38="Media",AA38="Catastrófico"),AND(Y38="Alta",AA38="Catastrófico"),AND(Y38="Muy Alta",AA38="Catastrófico")),"Extremo","")))),"")</f>
        <v/>
      </c>
      <c r="AD38" s="18"/>
      <c r="AE38" s="19"/>
      <c r="AF38" s="21"/>
      <c r="AG38" s="24"/>
      <c r="AH38" s="24"/>
      <c r="AI38" s="19"/>
      <c r="AJ38" s="2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row>
    <row r="39" spans="1:68" ht="151.5" customHeight="1" x14ac:dyDescent="0.3">
      <c r="A39" s="82"/>
      <c r="B39" s="85"/>
      <c r="C39" s="85"/>
      <c r="D39" s="85"/>
      <c r="E39" s="88"/>
      <c r="F39" s="85"/>
      <c r="G39" s="91"/>
      <c r="H39" s="94"/>
      <c r="I39" s="79"/>
      <c r="J39" s="97"/>
      <c r="K39" s="79">
        <f t="shared" ca="1" si="31"/>
        <v>0</v>
      </c>
      <c r="L39" s="94"/>
      <c r="M39" s="79"/>
      <c r="N39" s="76"/>
      <c r="O39" s="9">
        <v>6</v>
      </c>
      <c r="P39" s="10"/>
      <c r="Q39" s="11" t="str">
        <f t="shared" si="35"/>
        <v/>
      </c>
      <c r="R39" s="12"/>
      <c r="S39" s="12"/>
      <c r="T39" s="13" t="str">
        <f t="shared" si="32"/>
        <v/>
      </c>
      <c r="U39" s="12"/>
      <c r="V39" s="12"/>
      <c r="W39" s="12"/>
      <c r="X39" s="14" t="str">
        <f t="shared" si="36"/>
        <v/>
      </c>
      <c r="Y39" s="15" t="str">
        <f t="shared" si="1"/>
        <v/>
      </c>
      <c r="Z39" s="16" t="str">
        <f t="shared" si="33"/>
        <v/>
      </c>
      <c r="AA39" s="15" t="str">
        <f t="shared" si="3"/>
        <v/>
      </c>
      <c r="AB39" s="16" t="str">
        <f t="shared" si="37"/>
        <v/>
      </c>
      <c r="AC39" s="17" t="str">
        <f t="shared" si="38"/>
        <v/>
      </c>
      <c r="AD39" s="18"/>
      <c r="AE39" s="19"/>
      <c r="AF39" s="21"/>
      <c r="AG39" s="24"/>
      <c r="AH39" s="24"/>
      <c r="AI39" s="19"/>
      <c r="AJ39" s="2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row>
    <row r="40" spans="1:68" ht="151.5" customHeight="1" x14ac:dyDescent="0.3">
      <c r="A40" s="80">
        <v>6</v>
      </c>
      <c r="B40" s="83"/>
      <c r="C40" s="83"/>
      <c r="D40" s="83"/>
      <c r="E40" s="86"/>
      <c r="F40" s="83"/>
      <c r="G40" s="89"/>
      <c r="H40" s="92" t="str">
        <f>IF(G40&lt;=0,"",IF(G40&lt;=2,"Muy Baja",IF(G40&lt;=24,"Baja",IF(G40&lt;=500,"Media",IF(G40&lt;=5000,"Alta","Muy Alta")))))</f>
        <v/>
      </c>
      <c r="I40" s="77" t="str">
        <f>IF(H40="","",IF(H40="Muy Baja",0.2,IF(H40="Baja",0.4,IF(H40="Media",0.6,IF(H40="Alta",0.8,IF(H40="Muy Alta",1,))))))</f>
        <v/>
      </c>
      <c r="J40" s="95"/>
      <c r="K40" s="77">
        <f>IF(NOT(ISERROR(MATCH(J40,'[6]Tabla Impacto'!$B$221:$B$223,0))),'[6]Tabla Impacto'!$F$223&amp;"Por favor no seleccionar los criterios de impacto(Afectación Económica o presupuestal y Pérdida Reputacional)",J40)</f>
        <v>0</v>
      </c>
      <c r="L40" s="92" t="str">
        <f>IF(OR(K40='[6]Tabla Impacto'!$C$11,K40='[6]Tabla Impacto'!$D$11),"Leve",IF(OR(K40='[6]Tabla Impacto'!$C$12,K40='[6]Tabla Impacto'!$D$12),"Menor",IF(OR(K40='[6]Tabla Impacto'!$C$13,K40='[6]Tabla Impacto'!$D$13),"Moderado",IF(OR(K40='[6]Tabla Impacto'!$C$14,K40='[6]Tabla Impacto'!$D$14),"Mayor",IF(OR(K40='[6]Tabla Impacto'!$C$15,K40='[6]Tabla Impacto'!$D$15),"Catastrófico","")))))</f>
        <v/>
      </c>
      <c r="M40" s="77" t="str">
        <f>IF(L40="","",IF(L40="Leve",0.2,IF(L40="Menor",0.4,IF(L40="Moderado",0.6,IF(L40="Mayor",0.8,IF(L40="Catastrófico",1,))))))</f>
        <v/>
      </c>
      <c r="N40" s="74" t="str">
        <f>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9">
        <v>1</v>
      </c>
      <c r="P40" s="10"/>
      <c r="Q40" s="11" t="str">
        <f>IF(OR(R40="Preventivo",R40="Detectivo"),"Probabilidad",IF(R40="Correctivo","Impacto",""))</f>
        <v/>
      </c>
      <c r="R40" s="12"/>
      <c r="S40" s="12"/>
      <c r="T40" s="13" t="str">
        <f>IF(AND(R40="Preventivo",S40="Automático"),"50%",IF(AND(R40="Preventivo",S40="Manual"),"40%",IF(AND(R40="Detectivo",S40="Automático"),"40%",IF(AND(R40="Detectivo",S40="Manual"),"30%",IF(AND(R40="Correctivo",S40="Automático"),"35%",IF(AND(R40="Correctivo",S40="Manual"),"25%",""))))))</f>
        <v/>
      </c>
      <c r="U40" s="12"/>
      <c r="V40" s="12"/>
      <c r="W40" s="12"/>
      <c r="X40" s="14" t="str">
        <f>IFERROR(IF(Q40="Probabilidad",(I40-(+I40*T40)),IF(Q40="Impacto",I40,"")),"")</f>
        <v/>
      </c>
      <c r="Y40" s="15" t="str">
        <f>IFERROR(IF(X40="","",IF(X40&lt;=0.2,"Muy Baja",IF(X40&lt;=0.4,"Baja",IF(X40&lt;=0.6,"Media",IF(X40&lt;=0.8,"Alta","Muy Alta"))))),"")</f>
        <v/>
      </c>
      <c r="Z40" s="16" t="str">
        <f>+X40</f>
        <v/>
      </c>
      <c r="AA40" s="15" t="str">
        <f>IFERROR(IF(AB40="","",IF(AB40&lt;=0.2,"Leve",IF(AB40&lt;=0.4,"Menor",IF(AB40&lt;=0.6,"Moderado",IF(AB40&lt;=0.8,"Mayor","Catastrófico"))))),"")</f>
        <v/>
      </c>
      <c r="AB40" s="16" t="str">
        <f>IFERROR(IF(Q40="Impacto",(M40-(+M40*T40)),IF(Q40="Probabilidad",M40,"")),"")</f>
        <v/>
      </c>
      <c r="AC40" s="17" t="str">
        <f>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18"/>
      <c r="AE40" s="19"/>
      <c r="AF40" s="21"/>
      <c r="AG40" s="24"/>
      <c r="AH40" s="24"/>
      <c r="AI40" s="19"/>
      <c r="AJ40" s="2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row>
    <row r="41" spans="1:68" ht="151.5" customHeight="1" x14ac:dyDescent="0.3">
      <c r="A41" s="81"/>
      <c r="B41" s="84"/>
      <c r="C41" s="84"/>
      <c r="D41" s="84"/>
      <c r="E41" s="87"/>
      <c r="F41" s="84"/>
      <c r="G41" s="90"/>
      <c r="H41" s="93"/>
      <c r="I41" s="78"/>
      <c r="J41" s="96"/>
      <c r="K41" s="78">
        <f t="shared" ref="K41:K45" ca="1" si="39">IF(NOT(ISERROR(MATCH(J41,_xlfn.ANCHORARRAY(E52),0))),I54&amp;"Por favor no seleccionar los criterios de impacto",J41)</f>
        <v>0</v>
      </c>
      <c r="L41" s="93"/>
      <c r="M41" s="78"/>
      <c r="N41" s="75"/>
      <c r="O41" s="9">
        <v>2</v>
      </c>
      <c r="P41" s="10"/>
      <c r="Q41" s="11" t="str">
        <f>IF(OR(R41="Preventivo",R41="Detectivo"),"Probabilidad",IF(R41="Correctivo","Impacto",""))</f>
        <v/>
      </c>
      <c r="R41" s="12"/>
      <c r="S41" s="12"/>
      <c r="T41" s="13" t="str">
        <f t="shared" ref="T41:T45" si="40">IF(AND(R41="Preventivo",S41="Automático"),"50%",IF(AND(R41="Preventivo",S41="Manual"),"40%",IF(AND(R41="Detectivo",S41="Automático"),"40%",IF(AND(R41="Detectivo",S41="Manual"),"30%",IF(AND(R41="Correctivo",S41="Automático"),"35%",IF(AND(R41="Correctivo",S41="Manual"),"25%",""))))))</f>
        <v/>
      </c>
      <c r="U41" s="12"/>
      <c r="V41" s="12"/>
      <c r="W41" s="12"/>
      <c r="X41" s="14" t="str">
        <f>IFERROR(IF(AND(Q40="Probabilidad",Q41="Probabilidad"),(Z40-(+Z40*T41)),IF(Q41="Probabilidad",(I40-(+I40*T41)),IF(Q41="Impacto",Z40,""))),"")</f>
        <v/>
      </c>
      <c r="Y41" s="15" t="str">
        <f t="shared" si="1"/>
        <v/>
      </c>
      <c r="Z41" s="16" t="str">
        <f t="shared" ref="Z41:Z45" si="41">+X41</f>
        <v/>
      </c>
      <c r="AA41" s="15" t="str">
        <f t="shared" si="3"/>
        <v/>
      </c>
      <c r="AB41" s="16" t="str">
        <f>IFERROR(IF(AND(Q40="Impacto",Q41="Impacto"),(AB34-(+AB34*T41)),IF(Q41="Impacto",($M$40-(+$M$40*T41)),IF(Q41="Probabilidad",AB34,""))),"")</f>
        <v/>
      </c>
      <c r="AC41" s="17" t="str">
        <f t="shared" ref="AC41:AC42" si="42">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
      </c>
      <c r="AD41" s="18"/>
      <c r="AE41" s="19"/>
      <c r="AF41" s="21"/>
      <c r="AG41" s="24"/>
      <c r="AH41" s="24"/>
      <c r="AI41" s="19"/>
      <c r="AJ41" s="2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row>
    <row r="42" spans="1:68" ht="151.5" customHeight="1" x14ac:dyDescent="0.3">
      <c r="A42" s="81"/>
      <c r="B42" s="84"/>
      <c r="C42" s="84"/>
      <c r="D42" s="84"/>
      <c r="E42" s="87"/>
      <c r="F42" s="84"/>
      <c r="G42" s="90"/>
      <c r="H42" s="93"/>
      <c r="I42" s="78"/>
      <c r="J42" s="96"/>
      <c r="K42" s="78">
        <f t="shared" ca="1" si="39"/>
        <v>0</v>
      </c>
      <c r="L42" s="93"/>
      <c r="M42" s="78"/>
      <c r="N42" s="75"/>
      <c r="O42" s="9">
        <v>3</v>
      </c>
      <c r="P42" s="25"/>
      <c r="Q42" s="11" t="str">
        <f>IF(OR(R42="Preventivo",R42="Detectivo"),"Probabilidad",IF(R42="Correctivo","Impacto",""))</f>
        <v/>
      </c>
      <c r="R42" s="12"/>
      <c r="S42" s="12"/>
      <c r="T42" s="13" t="str">
        <f t="shared" si="40"/>
        <v/>
      </c>
      <c r="U42" s="12"/>
      <c r="V42" s="12"/>
      <c r="W42" s="12"/>
      <c r="X42" s="14" t="str">
        <f>IFERROR(IF(AND(Q41="Probabilidad",Q42="Probabilidad"),(Z41-(+Z41*T42)),IF(AND(Q41="Impacto",Q42="Probabilidad"),(Z40-(+Z40*T42)),IF(Q42="Impacto",Z41,""))),"")</f>
        <v/>
      </c>
      <c r="Y42" s="15" t="str">
        <f t="shared" si="1"/>
        <v/>
      </c>
      <c r="Z42" s="16" t="str">
        <f t="shared" si="41"/>
        <v/>
      </c>
      <c r="AA42" s="15" t="str">
        <f t="shared" si="3"/>
        <v/>
      </c>
      <c r="AB42" s="16" t="str">
        <f>IFERROR(IF(AND(Q41="Impacto",Q42="Impacto"),(AB41-(+AB41*T42)),IF(AND(Q41="Probabilidad",Q42="Impacto"),(AB40-(+AB40*T42)),IF(Q42="Probabilidad",AB41,""))),"")</f>
        <v/>
      </c>
      <c r="AC42" s="17" t="str">
        <f t="shared" si="42"/>
        <v/>
      </c>
      <c r="AD42" s="18"/>
      <c r="AE42" s="19"/>
      <c r="AF42" s="21"/>
      <c r="AG42" s="24"/>
      <c r="AH42" s="24"/>
      <c r="AI42" s="19"/>
      <c r="AJ42" s="2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row>
    <row r="43" spans="1:68" ht="151.5" customHeight="1" x14ac:dyDescent="0.3">
      <c r="A43" s="81"/>
      <c r="B43" s="84"/>
      <c r="C43" s="84"/>
      <c r="D43" s="84"/>
      <c r="E43" s="87"/>
      <c r="F43" s="84"/>
      <c r="G43" s="90"/>
      <c r="H43" s="93"/>
      <c r="I43" s="78"/>
      <c r="J43" s="96"/>
      <c r="K43" s="78">
        <f t="shared" ca="1" si="39"/>
        <v>0</v>
      </c>
      <c r="L43" s="93"/>
      <c r="M43" s="78"/>
      <c r="N43" s="75"/>
      <c r="O43" s="9">
        <v>4</v>
      </c>
      <c r="P43" s="10"/>
      <c r="Q43" s="11" t="str">
        <f t="shared" ref="Q43:Q45" si="43">IF(OR(R43="Preventivo",R43="Detectivo"),"Probabilidad",IF(R43="Correctivo","Impacto",""))</f>
        <v/>
      </c>
      <c r="R43" s="12"/>
      <c r="S43" s="12"/>
      <c r="T43" s="13" t="str">
        <f t="shared" si="40"/>
        <v/>
      </c>
      <c r="U43" s="12"/>
      <c r="V43" s="12"/>
      <c r="W43" s="12"/>
      <c r="X43" s="14" t="str">
        <f t="shared" ref="X43:X45" si="44">IFERROR(IF(AND(Q42="Probabilidad",Q43="Probabilidad"),(Z42-(+Z42*T43)),IF(AND(Q42="Impacto",Q43="Probabilidad"),(Z41-(+Z41*T43)),IF(Q43="Impacto",Z42,""))),"")</f>
        <v/>
      </c>
      <c r="Y43" s="15" t="str">
        <f t="shared" si="1"/>
        <v/>
      </c>
      <c r="Z43" s="16" t="str">
        <f t="shared" si="41"/>
        <v/>
      </c>
      <c r="AA43" s="15" t="str">
        <f t="shared" si="3"/>
        <v/>
      </c>
      <c r="AB43" s="16" t="str">
        <f t="shared" ref="AB43:AB45" si="45">IFERROR(IF(AND(Q42="Impacto",Q43="Impacto"),(AB42-(+AB42*T43)),IF(AND(Q42="Probabilidad",Q43="Impacto"),(AB41-(+AB41*T43)),IF(Q43="Probabilidad",AB42,""))),"")</f>
        <v/>
      </c>
      <c r="AC43" s="17" t="str">
        <f>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
      </c>
      <c r="AD43" s="18"/>
      <c r="AE43" s="19"/>
      <c r="AF43" s="21"/>
      <c r="AG43" s="24"/>
      <c r="AH43" s="24"/>
      <c r="AI43" s="19"/>
      <c r="AJ43" s="2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row>
    <row r="44" spans="1:68" ht="151.5" customHeight="1" x14ac:dyDescent="0.3">
      <c r="A44" s="81"/>
      <c r="B44" s="84"/>
      <c r="C44" s="84"/>
      <c r="D44" s="84"/>
      <c r="E44" s="87"/>
      <c r="F44" s="84"/>
      <c r="G44" s="90"/>
      <c r="H44" s="93"/>
      <c r="I44" s="78"/>
      <c r="J44" s="96"/>
      <c r="K44" s="78">
        <f t="shared" ca="1" si="39"/>
        <v>0</v>
      </c>
      <c r="L44" s="93"/>
      <c r="M44" s="78"/>
      <c r="N44" s="75"/>
      <c r="O44" s="9">
        <v>5</v>
      </c>
      <c r="P44" s="10"/>
      <c r="Q44" s="11" t="str">
        <f t="shared" si="43"/>
        <v/>
      </c>
      <c r="R44" s="12"/>
      <c r="S44" s="12"/>
      <c r="T44" s="13" t="str">
        <f t="shared" si="40"/>
        <v/>
      </c>
      <c r="U44" s="12"/>
      <c r="V44" s="12"/>
      <c r="W44" s="12"/>
      <c r="X44" s="14" t="str">
        <f t="shared" si="44"/>
        <v/>
      </c>
      <c r="Y44" s="15" t="str">
        <f t="shared" si="1"/>
        <v/>
      </c>
      <c r="Z44" s="16" t="str">
        <f t="shared" si="41"/>
        <v/>
      </c>
      <c r="AA44" s="15" t="str">
        <f t="shared" si="3"/>
        <v/>
      </c>
      <c r="AB44" s="16" t="str">
        <f t="shared" si="45"/>
        <v/>
      </c>
      <c r="AC44" s="17" t="str">
        <f t="shared" ref="AC44" si="46">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18"/>
      <c r="AE44" s="19"/>
      <c r="AF44" s="21"/>
      <c r="AG44" s="24"/>
      <c r="AH44" s="24"/>
      <c r="AI44" s="19"/>
      <c r="AJ44" s="2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row>
    <row r="45" spans="1:68" ht="151.5" customHeight="1" x14ac:dyDescent="0.3">
      <c r="A45" s="82"/>
      <c r="B45" s="85"/>
      <c r="C45" s="85"/>
      <c r="D45" s="85"/>
      <c r="E45" s="88"/>
      <c r="F45" s="85"/>
      <c r="G45" s="91"/>
      <c r="H45" s="94"/>
      <c r="I45" s="79"/>
      <c r="J45" s="97"/>
      <c r="K45" s="79">
        <f t="shared" ca="1" si="39"/>
        <v>0</v>
      </c>
      <c r="L45" s="94"/>
      <c r="M45" s="79"/>
      <c r="N45" s="76"/>
      <c r="O45" s="9">
        <v>6</v>
      </c>
      <c r="P45" s="10"/>
      <c r="Q45" s="11" t="str">
        <f t="shared" si="43"/>
        <v/>
      </c>
      <c r="R45" s="12"/>
      <c r="S45" s="12"/>
      <c r="T45" s="13" t="str">
        <f t="shared" si="40"/>
        <v/>
      </c>
      <c r="U45" s="12"/>
      <c r="V45" s="12"/>
      <c r="W45" s="12"/>
      <c r="X45" s="14" t="str">
        <f t="shared" si="44"/>
        <v/>
      </c>
      <c r="Y45" s="15" t="str">
        <f t="shared" si="1"/>
        <v/>
      </c>
      <c r="Z45" s="16" t="str">
        <f t="shared" si="41"/>
        <v/>
      </c>
      <c r="AA45" s="15" t="str">
        <f>IFERROR(IF(AB45="","",IF(AB45&lt;=0.2,"Leve",IF(AB45&lt;=0.4,"Menor",IF(AB45&lt;=0.6,"Moderado",IF(AB45&lt;=0.8,"Mayor","Catastrófico"))))),"")</f>
        <v/>
      </c>
      <c r="AB45" s="16" t="str">
        <f t="shared" si="45"/>
        <v/>
      </c>
      <c r="AC45" s="17" t="str">
        <f>IFERROR(IF(OR(AND(Y45="Muy Baja",AA45="Leve"),AND(Y45="Muy Baja",AA45="Menor"),AND(Y45="Baja",AA45="Leve")),"Bajo",IF(OR(AND(Y45="Muy baja",AA45="Moderado"),AND(Y45="Baja",AA45="Menor"),AND(Y45="Baja",AA45="Moderado"),AND(Y45="Media",AA45="Leve"),AND(Y45="Media",AA45="Menor"),AND(Y45="Media",AA45="Moderado"),AND(Y45="Alta",AA45="Leve"),AND(Y45="Alta",AA45="Menor")),"Moderado",IF(OR(AND(Y45="Muy Baja",AA45="Mayor"),AND(Y45="Baja",AA45="Mayor"),AND(Y45="Media",AA45="Mayor"),AND(Y45="Alta",AA45="Moderado"),AND(Y45="Alta",AA45="Mayor"),AND(Y45="Muy Alta",AA45="Leve"),AND(Y45="Muy Alta",AA45="Menor"),AND(Y45="Muy Alta",AA45="Moderado"),AND(Y45="Muy Alta",AA45="Mayor")),"Alto",IF(OR(AND(Y45="Muy Baja",AA45="Catastrófico"),AND(Y45="Baja",AA45="Catastrófico"),AND(Y45="Media",AA45="Catastrófico"),AND(Y45="Alta",AA45="Catastrófico"),AND(Y45="Muy Alta",AA45="Catastrófico")),"Extremo","")))),"")</f>
        <v/>
      </c>
      <c r="AD45" s="18"/>
      <c r="AE45" s="19"/>
      <c r="AF45" s="21"/>
      <c r="AG45" s="24"/>
      <c r="AH45" s="24"/>
      <c r="AI45" s="19"/>
      <c r="AJ45" s="2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row>
    <row r="46" spans="1:68" ht="151.5" customHeight="1" x14ac:dyDescent="0.3">
      <c r="A46" s="80">
        <v>7</v>
      </c>
      <c r="B46" s="83"/>
      <c r="C46" s="83"/>
      <c r="D46" s="83"/>
      <c r="E46" s="86"/>
      <c r="F46" s="83"/>
      <c r="G46" s="89"/>
      <c r="H46" s="92" t="str">
        <f>IF(G46&lt;=0,"",IF(G46&lt;=2,"Muy Baja",IF(G46&lt;=24,"Baja",IF(G46&lt;=500,"Media",IF(G46&lt;=5000,"Alta","Muy Alta")))))</f>
        <v/>
      </c>
      <c r="I46" s="77" t="str">
        <f>IF(H46="","",IF(H46="Muy Baja",0.2,IF(H46="Baja",0.4,IF(H46="Media",0.6,IF(H46="Alta",0.8,IF(H46="Muy Alta",1,))))))</f>
        <v/>
      </c>
      <c r="J46" s="95"/>
      <c r="K46" s="77">
        <f>IF(NOT(ISERROR(MATCH(J46,'[6]Tabla Impacto'!$B$221:$B$223,0))),'[6]Tabla Impacto'!$F$223&amp;"Por favor no seleccionar los criterios de impacto(Afectación Económica o presupuestal y Pérdida Reputacional)",J46)</f>
        <v>0</v>
      </c>
      <c r="L46" s="92" t="str">
        <f>IF(OR(K46='[6]Tabla Impacto'!$C$11,K46='[6]Tabla Impacto'!$D$11),"Leve",IF(OR(K46='[6]Tabla Impacto'!$C$12,K46='[6]Tabla Impacto'!$D$12),"Menor",IF(OR(K46='[6]Tabla Impacto'!$C$13,K46='[6]Tabla Impacto'!$D$13),"Moderado",IF(OR(K46='[6]Tabla Impacto'!$C$14,K46='[6]Tabla Impacto'!$D$14),"Mayor",IF(OR(K46='[6]Tabla Impacto'!$C$15,K46='[6]Tabla Impacto'!$D$15),"Catastrófico","")))))</f>
        <v/>
      </c>
      <c r="M46" s="77" t="str">
        <f>IF(L46="","",IF(L46="Leve",0.2,IF(L46="Menor",0.4,IF(L46="Moderado",0.6,IF(L46="Mayor",0.8,IF(L46="Catastrófico",1,))))))</f>
        <v/>
      </c>
      <c r="N46" s="74" t="str">
        <f>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9">
        <v>1</v>
      </c>
      <c r="P46" s="10"/>
      <c r="Q46" s="11" t="str">
        <f>IF(OR(R46="Preventivo",R46="Detectivo"),"Probabilidad",IF(R46="Correctivo","Impacto",""))</f>
        <v/>
      </c>
      <c r="R46" s="12"/>
      <c r="S46" s="12"/>
      <c r="T46" s="13" t="str">
        <f>IF(AND(R46="Preventivo",S46="Automático"),"50%",IF(AND(R46="Preventivo",S46="Manual"),"40%",IF(AND(R46="Detectivo",S46="Automático"),"40%",IF(AND(R46="Detectivo",S46="Manual"),"30%",IF(AND(R46="Correctivo",S46="Automático"),"35%",IF(AND(R46="Correctivo",S46="Manual"),"25%",""))))))</f>
        <v/>
      </c>
      <c r="U46" s="12"/>
      <c r="V46" s="12"/>
      <c r="W46" s="12"/>
      <c r="X46" s="14" t="str">
        <f>IFERROR(IF(Q46="Probabilidad",(I46-(+I46*T46)),IF(Q46="Impacto",I46,"")),"")</f>
        <v/>
      </c>
      <c r="Y46" s="15" t="str">
        <f>IFERROR(IF(X46="","",IF(X46&lt;=0.2,"Muy Baja",IF(X46&lt;=0.4,"Baja",IF(X46&lt;=0.6,"Media",IF(X46&lt;=0.8,"Alta","Muy Alta"))))),"")</f>
        <v/>
      </c>
      <c r="Z46" s="16" t="str">
        <f>+X46</f>
        <v/>
      </c>
      <c r="AA46" s="15" t="str">
        <f>IFERROR(IF(AB46="","",IF(AB46&lt;=0.2,"Leve",IF(AB46&lt;=0.4,"Menor",IF(AB46&lt;=0.6,"Moderado",IF(AB46&lt;=0.8,"Mayor","Catastrófico"))))),"")</f>
        <v/>
      </c>
      <c r="AB46" s="16" t="str">
        <f>IFERROR(IF(Q46="Impacto",(M46-(+M46*T46)),IF(Q46="Probabilidad",M46,"")),"")</f>
        <v/>
      </c>
      <c r="AC46" s="17"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18"/>
      <c r="AE46" s="19"/>
      <c r="AF46" s="21"/>
      <c r="AG46" s="24"/>
      <c r="AH46" s="24"/>
      <c r="AI46" s="19"/>
      <c r="AJ46" s="2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row>
    <row r="47" spans="1:68" ht="151.5" customHeight="1" x14ac:dyDescent="0.3">
      <c r="A47" s="81"/>
      <c r="B47" s="84"/>
      <c r="C47" s="84"/>
      <c r="D47" s="84"/>
      <c r="E47" s="87"/>
      <c r="F47" s="84"/>
      <c r="G47" s="90"/>
      <c r="H47" s="93"/>
      <c r="I47" s="78"/>
      <c r="J47" s="96"/>
      <c r="K47" s="78">
        <f t="shared" ref="K47:K51" ca="1" si="47">IF(NOT(ISERROR(MATCH(J47,_xlfn.ANCHORARRAY(E58),0))),I60&amp;"Por favor no seleccionar los criterios de impacto",J47)</f>
        <v>0</v>
      </c>
      <c r="L47" s="93"/>
      <c r="M47" s="78"/>
      <c r="N47" s="75"/>
      <c r="O47" s="9">
        <v>2</v>
      </c>
      <c r="P47" s="10"/>
      <c r="Q47" s="11" t="str">
        <f>IF(OR(R47="Preventivo",R47="Detectivo"),"Probabilidad",IF(R47="Correctivo","Impacto",""))</f>
        <v/>
      </c>
      <c r="R47" s="12"/>
      <c r="S47" s="12"/>
      <c r="T47" s="13" t="str">
        <f t="shared" ref="T47:T51" si="48">IF(AND(R47="Preventivo",S47="Automático"),"50%",IF(AND(R47="Preventivo",S47="Manual"),"40%",IF(AND(R47="Detectivo",S47="Automático"),"40%",IF(AND(R47="Detectivo",S47="Manual"),"30%",IF(AND(R47="Correctivo",S47="Automático"),"35%",IF(AND(R47="Correctivo",S47="Manual"),"25%",""))))))</f>
        <v/>
      </c>
      <c r="U47" s="12"/>
      <c r="V47" s="12"/>
      <c r="W47" s="12"/>
      <c r="X47" s="14" t="str">
        <f>IFERROR(IF(AND(Q46="Probabilidad",Q47="Probabilidad"),(Z46-(+Z46*T47)),IF(Q47="Probabilidad",(I46-(+I46*T47)),IF(Q47="Impacto",Z46,""))),"")</f>
        <v/>
      </c>
      <c r="Y47" s="15" t="str">
        <f t="shared" si="1"/>
        <v/>
      </c>
      <c r="Z47" s="16" t="str">
        <f t="shared" ref="Z47:Z51" si="49">+X47</f>
        <v/>
      </c>
      <c r="AA47" s="15" t="str">
        <f t="shared" si="3"/>
        <v/>
      </c>
      <c r="AB47" s="16" t="str">
        <f>IFERROR(IF(AND(Q46="Impacto",Q47="Impacto"),(AB40-(+AB40*T47)),IF(Q47="Impacto",($M$46-(+$M$46*T47)),IF(Q47="Probabilidad",AB40,""))),"")</f>
        <v/>
      </c>
      <c r="AC47" s="17" t="str">
        <f t="shared" ref="AC47:AC48" si="50">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18"/>
      <c r="AE47" s="19"/>
      <c r="AF47" s="21"/>
      <c r="AG47" s="24"/>
      <c r="AH47" s="24"/>
      <c r="AI47" s="19"/>
      <c r="AJ47" s="2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row>
    <row r="48" spans="1:68" ht="151.5" customHeight="1" x14ac:dyDescent="0.3">
      <c r="A48" s="81"/>
      <c r="B48" s="84"/>
      <c r="C48" s="84"/>
      <c r="D48" s="84"/>
      <c r="E48" s="87"/>
      <c r="F48" s="84"/>
      <c r="G48" s="90"/>
      <c r="H48" s="93"/>
      <c r="I48" s="78"/>
      <c r="J48" s="96"/>
      <c r="K48" s="78">
        <f t="shared" ca="1" si="47"/>
        <v>0</v>
      </c>
      <c r="L48" s="93"/>
      <c r="M48" s="78"/>
      <c r="N48" s="75"/>
      <c r="O48" s="9">
        <v>3</v>
      </c>
      <c r="P48" s="25"/>
      <c r="Q48" s="11" t="str">
        <f>IF(OR(R48="Preventivo",R48="Detectivo"),"Probabilidad",IF(R48="Correctivo","Impacto",""))</f>
        <v/>
      </c>
      <c r="R48" s="12"/>
      <c r="S48" s="12"/>
      <c r="T48" s="13" t="str">
        <f t="shared" si="48"/>
        <v/>
      </c>
      <c r="U48" s="12"/>
      <c r="V48" s="12"/>
      <c r="W48" s="12"/>
      <c r="X48" s="14" t="str">
        <f>IFERROR(IF(AND(Q47="Probabilidad",Q48="Probabilidad"),(Z47-(+Z47*T48)),IF(AND(Q47="Impacto",Q48="Probabilidad"),(Z46-(+Z46*T48)),IF(Q48="Impacto",Z47,""))),"")</f>
        <v/>
      </c>
      <c r="Y48" s="15" t="str">
        <f t="shared" si="1"/>
        <v/>
      </c>
      <c r="Z48" s="16" t="str">
        <f t="shared" si="49"/>
        <v/>
      </c>
      <c r="AA48" s="15" t="str">
        <f t="shared" si="3"/>
        <v/>
      </c>
      <c r="AB48" s="16" t="str">
        <f>IFERROR(IF(AND(Q47="Impacto",Q48="Impacto"),(AB47-(+AB47*T48)),IF(AND(Q47="Probabilidad",Q48="Impacto"),(AB46-(+AB46*T48)),IF(Q48="Probabilidad",AB47,""))),"")</f>
        <v/>
      </c>
      <c r="AC48" s="17" t="str">
        <f t="shared" si="50"/>
        <v/>
      </c>
      <c r="AD48" s="18"/>
      <c r="AE48" s="19"/>
      <c r="AF48" s="21"/>
      <c r="AG48" s="24"/>
      <c r="AH48" s="24"/>
      <c r="AI48" s="19"/>
      <c r="AJ48" s="2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row>
    <row r="49" spans="1:68" ht="151.5" customHeight="1" x14ac:dyDescent="0.3">
      <c r="A49" s="81"/>
      <c r="B49" s="84"/>
      <c r="C49" s="84"/>
      <c r="D49" s="84"/>
      <c r="E49" s="87"/>
      <c r="F49" s="84"/>
      <c r="G49" s="90"/>
      <c r="H49" s="93"/>
      <c r="I49" s="78"/>
      <c r="J49" s="96"/>
      <c r="K49" s="78">
        <f t="shared" ca="1" si="47"/>
        <v>0</v>
      </c>
      <c r="L49" s="93"/>
      <c r="M49" s="78"/>
      <c r="N49" s="75"/>
      <c r="O49" s="9">
        <v>4</v>
      </c>
      <c r="P49" s="10"/>
      <c r="Q49" s="11" t="str">
        <f t="shared" ref="Q49:Q51" si="51">IF(OR(R49="Preventivo",R49="Detectivo"),"Probabilidad",IF(R49="Correctivo","Impacto",""))</f>
        <v/>
      </c>
      <c r="R49" s="12"/>
      <c r="S49" s="12"/>
      <c r="T49" s="13" t="str">
        <f t="shared" si="48"/>
        <v/>
      </c>
      <c r="U49" s="12"/>
      <c r="V49" s="12"/>
      <c r="W49" s="12"/>
      <c r="X49" s="14" t="str">
        <f t="shared" ref="X49:X51" si="52">IFERROR(IF(AND(Q48="Probabilidad",Q49="Probabilidad"),(Z48-(+Z48*T49)),IF(AND(Q48="Impacto",Q49="Probabilidad"),(Z47-(+Z47*T49)),IF(Q49="Impacto",Z48,""))),"")</f>
        <v/>
      </c>
      <c r="Y49" s="15" t="str">
        <f t="shared" si="1"/>
        <v/>
      </c>
      <c r="Z49" s="16" t="str">
        <f t="shared" si="49"/>
        <v/>
      </c>
      <c r="AA49" s="15" t="str">
        <f t="shared" si="3"/>
        <v/>
      </c>
      <c r="AB49" s="16" t="str">
        <f t="shared" ref="AB49:AB51" si="53">IFERROR(IF(AND(Q48="Impacto",Q49="Impacto"),(AB48-(+AB48*T49)),IF(AND(Q48="Probabilidad",Q49="Impacto"),(AB47-(+AB47*T49)),IF(Q49="Probabilidad",AB48,""))),"")</f>
        <v/>
      </c>
      <c r="AC49" s="17" t="str">
        <f>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18"/>
      <c r="AE49" s="19"/>
      <c r="AF49" s="21"/>
      <c r="AG49" s="24"/>
      <c r="AH49" s="24"/>
      <c r="AI49" s="19"/>
      <c r="AJ49" s="2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row>
    <row r="50" spans="1:68" ht="151.5" customHeight="1" x14ac:dyDescent="0.3">
      <c r="A50" s="81"/>
      <c r="B50" s="84"/>
      <c r="C50" s="84"/>
      <c r="D50" s="84"/>
      <c r="E50" s="87"/>
      <c r="F50" s="84"/>
      <c r="G50" s="90"/>
      <c r="H50" s="93"/>
      <c r="I50" s="78"/>
      <c r="J50" s="96"/>
      <c r="K50" s="78">
        <f t="shared" ca="1" si="47"/>
        <v>0</v>
      </c>
      <c r="L50" s="93"/>
      <c r="M50" s="78"/>
      <c r="N50" s="75"/>
      <c r="O50" s="9">
        <v>5</v>
      </c>
      <c r="P50" s="10"/>
      <c r="Q50" s="11" t="str">
        <f t="shared" si="51"/>
        <v/>
      </c>
      <c r="R50" s="12"/>
      <c r="S50" s="12"/>
      <c r="T50" s="13" t="str">
        <f t="shared" si="48"/>
        <v/>
      </c>
      <c r="U50" s="12"/>
      <c r="V50" s="12"/>
      <c r="W50" s="12"/>
      <c r="X50" s="14" t="str">
        <f t="shared" si="52"/>
        <v/>
      </c>
      <c r="Y50" s="15" t="str">
        <f t="shared" si="1"/>
        <v/>
      </c>
      <c r="Z50" s="16" t="str">
        <f t="shared" si="49"/>
        <v/>
      </c>
      <c r="AA50" s="15" t="str">
        <f t="shared" si="3"/>
        <v/>
      </c>
      <c r="AB50" s="16" t="str">
        <f t="shared" si="53"/>
        <v/>
      </c>
      <c r="AC50" s="17" t="str">
        <f t="shared" ref="AC50:AC51" si="54">IFERROR(IF(OR(AND(Y50="Muy Baja",AA50="Leve"),AND(Y50="Muy Baja",AA50="Menor"),AND(Y50="Baja",AA50="Leve")),"Bajo",IF(OR(AND(Y50="Muy baja",AA50="Moderado"),AND(Y50="Baja",AA50="Menor"),AND(Y50="Baja",AA50="Moderado"),AND(Y50="Media",AA50="Leve"),AND(Y50="Media",AA50="Menor"),AND(Y50="Media",AA50="Moderado"),AND(Y50="Alta",AA50="Leve"),AND(Y50="Alta",AA50="Menor")),"Moderado",IF(OR(AND(Y50="Muy Baja",AA50="Mayor"),AND(Y50="Baja",AA50="Mayor"),AND(Y50="Media",AA50="Mayor"),AND(Y50="Alta",AA50="Moderado"),AND(Y50="Alta",AA50="Mayor"),AND(Y50="Muy Alta",AA50="Leve"),AND(Y50="Muy Alta",AA50="Menor"),AND(Y50="Muy Alta",AA50="Moderado"),AND(Y50="Muy Alta",AA50="Mayor")),"Alto",IF(OR(AND(Y50="Muy Baja",AA50="Catastrófico"),AND(Y50="Baja",AA50="Catastrófico"),AND(Y50="Media",AA50="Catastrófico"),AND(Y50="Alta",AA50="Catastrófico"),AND(Y50="Muy Alta",AA50="Catastrófico")),"Extremo","")))),"")</f>
        <v/>
      </c>
      <c r="AD50" s="18"/>
      <c r="AE50" s="19"/>
      <c r="AF50" s="21"/>
      <c r="AG50" s="24"/>
      <c r="AH50" s="24"/>
      <c r="AI50" s="19"/>
      <c r="AJ50" s="2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row>
    <row r="51" spans="1:68" ht="151.5" customHeight="1" x14ac:dyDescent="0.3">
      <c r="A51" s="82"/>
      <c r="B51" s="85"/>
      <c r="C51" s="85"/>
      <c r="D51" s="85"/>
      <c r="E51" s="88"/>
      <c r="F51" s="85"/>
      <c r="G51" s="91"/>
      <c r="H51" s="94"/>
      <c r="I51" s="79"/>
      <c r="J51" s="97"/>
      <c r="K51" s="79">
        <f t="shared" ca="1" si="47"/>
        <v>0</v>
      </c>
      <c r="L51" s="94"/>
      <c r="M51" s="79"/>
      <c r="N51" s="76"/>
      <c r="O51" s="9">
        <v>6</v>
      </c>
      <c r="P51" s="10"/>
      <c r="Q51" s="11" t="str">
        <f t="shared" si="51"/>
        <v/>
      </c>
      <c r="R51" s="12"/>
      <c r="S51" s="12"/>
      <c r="T51" s="13" t="str">
        <f t="shared" si="48"/>
        <v/>
      </c>
      <c r="U51" s="12"/>
      <c r="V51" s="12"/>
      <c r="W51" s="12"/>
      <c r="X51" s="14" t="str">
        <f t="shared" si="52"/>
        <v/>
      </c>
      <c r="Y51" s="15" t="str">
        <f t="shared" si="1"/>
        <v/>
      </c>
      <c r="Z51" s="16" t="str">
        <f t="shared" si="49"/>
        <v/>
      </c>
      <c r="AA51" s="15" t="str">
        <f t="shared" si="3"/>
        <v/>
      </c>
      <c r="AB51" s="16" t="str">
        <f t="shared" si="53"/>
        <v/>
      </c>
      <c r="AC51" s="17" t="str">
        <f t="shared" si="54"/>
        <v/>
      </c>
      <c r="AD51" s="18"/>
      <c r="AE51" s="19"/>
      <c r="AF51" s="21"/>
      <c r="AG51" s="24"/>
      <c r="AH51" s="24"/>
      <c r="AI51" s="19"/>
      <c r="AJ51" s="2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row>
    <row r="52" spans="1:68" ht="151.5" customHeight="1" x14ac:dyDescent="0.3">
      <c r="A52" s="80">
        <v>8</v>
      </c>
      <c r="B52" s="83"/>
      <c r="C52" s="83"/>
      <c r="D52" s="83"/>
      <c r="E52" s="86"/>
      <c r="F52" s="83"/>
      <c r="G52" s="89"/>
      <c r="H52" s="92" t="str">
        <f>IF(G52&lt;=0,"",IF(G52&lt;=2,"Muy Baja",IF(G52&lt;=24,"Baja",IF(G52&lt;=500,"Media",IF(G52&lt;=5000,"Alta","Muy Alta")))))</f>
        <v/>
      </c>
      <c r="I52" s="77" t="str">
        <f>IF(H52="","",IF(H52="Muy Baja",0.2,IF(H52="Baja",0.4,IF(H52="Media",0.6,IF(H52="Alta",0.8,IF(H52="Muy Alta",1,))))))</f>
        <v/>
      </c>
      <c r="J52" s="95"/>
      <c r="K52" s="77">
        <f>IF(NOT(ISERROR(MATCH(J52,'[6]Tabla Impacto'!$B$221:$B$223,0))),'[6]Tabla Impacto'!$F$223&amp;"Por favor no seleccionar los criterios de impacto(Afectación Económica o presupuestal y Pérdida Reputacional)",J52)</f>
        <v>0</v>
      </c>
      <c r="L52" s="92" t="str">
        <f>IF(OR(K52='[6]Tabla Impacto'!$C$11,K52='[6]Tabla Impacto'!$D$11),"Leve",IF(OR(K52='[6]Tabla Impacto'!$C$12,K52='[6]Tabla Impacto'!$D$12),"Menor",IF(OR(K52='[6]Tabla Impacto'!$C$13,K52='[6]Tabla Impacto'!$D$13),"Moderado",IF(OR(K52='[6]Tabla Impacto'!$C$14,K52='[6]Tabla Impacto'!$D$14),"Mayor",IF(OR(K52='[6]Tabla Impacto'!$C$15,K52='[6]Tabla Impacto'!$D$15),"Catastrófico","")))))</f>
        <v/>
      </c>
      <c r="M52" s="77" t="str">
        <f>IF(L52="","",IF(L52="Leve",0.2,IF(L52="Menor",0.4,IF(L52="Moderado",0.6,IF(L52="Mayor",0.8,IF(L52="Catastrófico",1,))))))</f>
        <v/>
      </c>
      <c r="N52" s="74" t="str">
        <f>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9">
        <v>1</v>
      </c>
      <c r="P52" s="10"/>
      <c r="Q52" s="11" t="str">
        <f>IF(OR(R52="Preventivo",R52="Detectivo"),"Probabilidad",IF(R52="Correctivo","Impacto",""))</f>
        <v/>
      </c>
      <c r="R52" s="12"/>
      <c r="S52" s="12"/>
      <c r="T52" s="13" t="str">
        <f>IF(AND(R52="Preventivo",S52="Automático"),"50%",IF(AND(R52="Preventivo",S52="Manual"),"40%",IF(AND(R52="Detectivo",S52="Automático"),"40%",IF(AND(R52="Detectivo",S52="Manual"),"30%",IF(AND(R52="Correctivo",S52="Automático"),"35%",IF(AND(R52="Correctivo",S52="Manual"),"25%",""))))))</f>
        <v/>
      </c>
      <c r="U52" s="12"/>
      <c r="V52" s="12"/>
      <c r="W52" s="12"/>
      <c r="X52" s="14" t="str">
        <f>IFERROR(IF(Q52="Probabilidad",(I52-(+I52*T52)),IF(Q52="Impacto",I52,"")),"")</f>
        <v/>
      </c>
      <c r="Y52" s="15" t="str">
        <f>IFERROR(IF(X52="","",IF(X52&lt;=0.2,"Muy Baja",IF(X52&lt;=0.4,"Baja",IF(X52&lt;=0.6,"Media",IF(X52&lt;=0.8,"Alta","Muy Alta"))))),"")</f>
        <v/>
      </c>
      <c r="Z52" s="16" t="str">
        <f>+X52</f>
        <v/>
      </c>
      <c r="AA52" s="15" t="str">
        <f>IFERROR(IF(AB52="","",IF(AB52&lt;=0.2,"Leve",IF(AB52&lt;=0.4,"Menor",IF(AB52&lt;=0.6,"Moderado",IF(AB52&lt;=0.8,"Mayor","Catastrófico"))))),"")</f>
        <v/>
      </c>
      <c r="AB52" s="16" t="str">
        <f>IFERROR(IF(Q52="Impacto",(M52-(+M52*T52)),IF(Q52="Probabilidad",M52,"")),"")</f>
        <v/>
      </c>
      <c r="AC52" s="17" t="str">
        <f>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18"/>
      <c r="AE52" s="19"/>
      <c r="AF52" s="21"/>
      <c r="AG52" s="24"/>
      <c r="AH52" s="24"/>
      <c r="AI52" s="19"/>
      <c r="AJ52" s="2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row>
    <row r="53" spans="1:68" ht="151.5" customHeight="1" x14ac:dyDescent="0.3">
      <c r="A53" s="81"/>
      <c r="B53" s="84"/>
      <c r="C53" s="84"/>
      <c r="D53" s="84"/>
      <c r="E53" s="87"/>
      <c r="F53" s="84"/>
      <c r="G53" s="90"/>
      <c r="H53" s="93"/>
      <c r="I53" s="78"/>
      <c r="J53" s="96"/>
      <c r="K53" s="78">
        <f ca="1">IF(NOT(ISERROR(MATCH(J53,_xlfn.ANCHORARRAY(E64),0))),I66&amp;"Por favor no seleccionar los criterios de impacto",J53)</f>
        <v>0</v>
      </c>
      <c r="L53" s="93"/>
      <c r="M53" s="78"/>
      <c r="N53" s="75"/>
      <c r="O53" s="9">
        <v>2</v>
      </c>
      <c r="P53" s="10"/>
      <c r="Q53" s="11" t="str">
        <f>IF(OR(R53="Preventivo",R53="Detectivo"),"Probabilidad",IF(R53="Correctivo","Impacto",""))</f>
        <v/>
      </c>
      <c r="R53" s="12"/>
      <c r="S53" s="12"/>
      <c r="T53" s="13" t="str">
        <f t="shared" ref="T53:T57" si="55">IF(AND(R53="Preventivo",S53="Automático"),"50%",IF(AND(R53="Preventivo",S53="Manual"),"40%",IF(AND(R53="Detectivo",S53="Automático"),"40%",IF(AND(R53="Detectivo",S53="Manual"),"30%",IF(AND(R53="Correctivo",S53="Automático"),"35%",IF(AND(R53="Correctivo",S53="Manual"),"25%",""))))))</f>
        <v/>
      </c>
      <c r="U53" s="12"/>
      <c r="V53" s="12"/>
      <c r="W53" s="12"/>
      <c r="X53" s="14" t="str">
        <f>IFERROR(IF(AND(Q52="Probabilidad",Q53="Probabilidad"),(Z52-(+Z52*T53)),IF(Q53="Probabilidad",(I52-(+I52*T53)),IF(Q53="Impacto",Z52,""))),"")</f>
        <v/>
      </c>
      <c r="Y53" s="15" t="str">
        <f t="shared" si="1"/>
        <v/>
      </c>
      <c r="Z53" s="16" t="str">
        <f t="shared" ref="Z53:Z57" si="56">+X53</f>
        <v/>
      </c>
      <c r="AA53" s="15" t="str">
        <f t="shared" si="3"/>
        <v/>
      </c>
      <c r="AB53" s="16" t="str">
        <f>IFERROR(IF(AND(Q52="Impacto",Q53="Impacto"),(AB46-(+AB46*T53)),IF(Q53="Impacto",($M$52-(+$M$52*T53)),IF(Q53="Probabilidad",AB46,""))),"")</f>
        <v/>
      </c>
      <c r="AC53" s="17" t="str">
        <f t="shared" ref="AC53:AC54" si="57">IFERROR(IF(OR(AND(Y53="Muy Baja",AA53="Leve"),AND(Y53="Muy Baja",AA53="Menor"),AND(Y53="Baja",AA53="Leve")),"Bajo",IF(OR(AND(Y53="Muy baja",AA53="Moderado"),AND(Y53="Baja",AA53="Menor"),AND(Y53="Baja",AA53="Moderado"),AND(Y53="Media",AA53="Leve"),AND(Y53="Media",AA53="Menor"),AND(Y53="Media",AA53="Moderado"),AND(Y53="Alta",AA53="Leve"),AND(Y53="Alta",AA53="Menor")),"Moderado",IF(OR(AND(Y53="Muy Baja",AA53="Mayor"),AND(Y53="Baja",AA53="Mayor"),AND(Y53="Media",AA53="Mayor"),AND(Y53="Alta",AA53="Moderado"),AND(Y53="Alta",AA53="Mayor"),AND(Y53="Muy Alta",AA53="Leve"),AND(Y53="Muy Alta",AA53="Menor"),AND(Y53="Muy Alta",AA53="Moderado"),AND(Y53="Muy Alta",AA53="Mayor")),"Alto",IF(OR(AND(Y53="Muy Baja",AA53="Catastrófico"),AND(Y53="Baja",AA53="Catastrófico"),AND(Y53="Media",AA53="Catastrófico"),AND(Y53="Alta",AA53="Catastrófico"),AND(Y53="Muy Alta",AA53="Catastrófico")),"Extremo","")))),"")</f>
        <v/>
      </c>
      <c r="AD53" s="18"/>
      <c r="AE53" s="19"/>
      <c r="AF53" s="21"/>
      <c r="AG53" s="24"/>
      <c r="AH53" s="24"/>
      <c r="AI53" s="19"/>
      <c r="AJ53" s="2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row>
    <row r="54" spans="1:68" ht="151.5" customHeight="1" x14ac:dyDescent="0.3">
      <c r="A54" s="81"/>
      <c r="B54" s="84"/>
      <c r="C54" s="84"/>
      <c r="D54" s="84"/>
      <c r="E54" s="87"/>
      <c r="F54" s="84"/>
      <c r="G54" s="90"/>
      <c r="H54" s="93"/>
      <c r="I54" s="78"/>
      <c r="J54" s="96"/>
      <c r="K54" s="78">
        <f ca="1">IF(NOT(ISERROR(MATCH(J54,_xlfn.ANCHORARRAY(E65),0))),I67&amp;"Por favor no seleccionar los criterios de impacto",J54)</f>
        <v>0</v>
      </c>
      <c r="L54" s="93"/>
      <c r="M54" s="78"/>
      <c r="N54" s="75"/>
      <c r="O54" s="9">
        <v>3</v>
      </c>
      <c r="P54" s="25"/>
      <c r="Q54" s="11" t="str">
        <f>IF(OR(R54="Preventivo",R54="Detectivo"),"Probabilidad",IF(R54="Correctivo","Impacto",""))</f>
        <v/>
      </c>
      <c r="R54" s="12"/>
      <c r="S54" s="12"/>
      <c r="T54" s="13" t="str">
        <f t="shared" si="55"/>
        <v/>
      </c>
      <c r="U54" s="12"/>
      <c r="V54" s="12"/>
      <c r="W54" s="12"/>
      <c r="X54" s="14" t="str">
        <f>IFERROR(IF(AND(Q53="Probabilidad",Q54="Probabilidad"),(Z53-(+Z53*T54)),IF(AND(Q53="Impacto",Q54="Probabilidad"),(Z52-(+Z52*T54)),IF(Q54="Impacto",Z53,""))),"")</f>
        <v/>
      </c>
      <c r="Y54" s="15" t="str">
        <f t="shared" si="1"/>
        <v/>
      </c>
      <c r="Z54" s="16" t="str">
        <f t="shared" si="56"/>
        <v/>
      </c>
      <c r="AA54" s="15" t="str">
        <f t="shared" si="3"/>
        <v/>
      </c>
      <c r="AB54" s="16" t="str">
        <f>IFERROR(IF(AND(Q53="Impacto",Q54="Impacto"),(AB53-(+AB53*T54)),IF(AND(Q53="Probabilidad",Q54="Impacto"),(AB52-(+AB52*T54)),IF(Q54="Probabilidad",AB53,""))),"")</f>
        <v/>
      </c>
      <c r="AC54" s="17" t="str">
        <f t="shared" si="57"/>
        <v/>
      </c>
      <c r="AD54" s="18"/>
      <c r="AE54" s="19"/>
      <c r="AF54" s="21"/>
      <c r="AG54" s="24"/>
      <c r="AH54" s="24"/>
      <c r="AI54" s="19"/>
      <c r="AJ54" s="2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row>
    <row r="55" spans="1:68" ht="151.5" customHeight="1" x14ac:dyDescent="0.3">
      <c r="A55" s="81"/>
      <c r="B55" s="84"/>
      <c r="C55" s="84"/>
      <c r="D55" s="84"/>
      <c r="E55" s="87"/>
      <c r="F55" s="84"/>
      <c r="G55" s="90"/>
      <c r="H55" s="93"/>
      <c r="I55" s="78"/>
      <c r="J55" s="96"/>
      <c r="K55" s="78">
        <f ca="1">IF(NOT(ISERROR(MATCH(J55,_xlfn.ANCHORARRAY(E66),0))),I68&amp;"Por favor no seleccionar los criterios de impacto",J55)</f>
        <v>0</v>
      </c>
      <c r="L55" s="93"/>
      <c r="M55" s="78"/>
      <c r="N55" s="75"/>
      <c r="O55" s="9">
        <v>4</v>
      </c>
      <c r="P55" s="10"/>
      <c r="Q55" s="11" t="str">
        <f t="shared" ref="Q55:Q57" si="58">IF(OR(R55="Preventivo",R55="Detectivo"),"Probabilidad",IF(R55="Correctivo","Impacto",""))</f>
        <v/>
      </c>
      <c r="R55" s="12"/>
      <c r="S55" s="12"/>
      <c r="T55" s="13" t="str">
        <f t="shared" si="55"/>
        <v/>
      </c>
      <c r="U55" s="12"/>
      <c r="V55" s="12"/>
      <c r="W55" s="12"/>
      <c r="X55" s="14" t="str">
        <f t="shared" ref="X55:X57" si="59">IFERROR(IF(AND(Q54="Probabilidad",Q55="Probabilidad"),(Z54-(+Z54*T55)),IF(AND(Q54="Impacto",Q55="Probabilidad"),(Z53-(+Z53*T55)),IF(Q55="Impacto",Z54,""))),"")</f>
        <v/>
      </c>
      <c r="Y55" s="15" t="str">
        <f t="shared" si="1"/>
        <v/>
      </c>
      <c r="Z55" s="16" t="str">
        <f t="shared" si="56"/>
        <v/>
      </c>
      <c r="AA55" s="15" t="str">
        <f t="shared" si="3"/>
        <v/>
      </c>
      <c r="AB55" s="16" t="str">
        <f t="shared" ref="AB55:AB57" si="60">IFERROR(IF(AND(Q54="Impacto",Q55="Impacto"),(AB54-(+AB54*T55)),IF(AND(Q54="Probabilidad",Q55="Impacto"),(AB53-(+AB53*T55)),IF(Q55="Probabilidad",AB54,""))),"")</f>
        <v/>
      </c>
      <c r="AC55" s="17" t="str">
        <f>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18"/>
      <c r="AE55" s="19"/>
      <c r="AF55" s="21"/>
      <c r="AG55" s="24"/>
      <c r="AH55" s="24"/>
      <c r="AI55" s="19"/>
      <c r="AJ55" s="2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row>
    <row r="56" spans="1:68" ht="151.5" customHeight="1" x14ac:dyDescent="0.3">
      <c r="A56" s="81"/>
      <c r="B56" s="84"/>
      <c r="C56" s="84"/>
      <c r="D56" s="84"/>
      <c r="E56" s="87"/>
      <c r="F56" s="84"/>
      <c r="G56" s="90"/>
      <c r="H56" s="93"/>
      <c r="I56" s="78"/>
      <c r="J56" s="96"/>
      <c r="K56" s="78">
        <f ca="1">IF(NOT(ISERROR(MATCH(J56,_xlfn.ANCHORARRAY(E67),0))),I69&amp;"Por favor no seleccionar los criterios de impacto",J56)</f>
        <v>0</v>
      </c>
      <c r="L56" s="93"/>
      <c r="M56" s="78"/>
      <c r="N56" s="75"/>
      <c r="O56" s="9">
        <v>5</v>
      </c>
      <c r="P56" s="10"/>
      <c r="Q56" s="11" t="str">
        <f t="shared" si="58"/>
        <v/>
      </c>
      <c r="R56" s="12"/>
      <c r="S56" s="12"/>
      <c r="T56" s="13" t="str">
        <f t="shared" si="55"/>
        <v/>
      </c>
      <c r="U56" s="12"/>
      <c r="V56" s="12"/>
      <c r="W56" s="12"/>
      <c r="X56" s="14" t="str">
        <f t="shared" si="59"/>
        <v/>
      </c>
      <c r="Y56" s="15" t="str">
        <f t="shared" si="1"/>
        <v/>
      </c>
      <c r="Z56" s="16" t="str">
        <f t="shared" si="56"/>
        <v/>
      </c>
      <c r="AA56" s="15" t="str">
        <f t="shared" si="3"/>
        <v/>
      </c>
      <c r="AB56" s="16" t="str">
        <f t="shared" si="60"/>
        <v/>
      </c>
      <c r="AC56" s="17" t="str">
        <f t="shared" ref="AC56:AC57" si="61">IFERROR(IF(OR(AND(Y56="Muy Baja",AA56="Leve"),AND(Y56="Muy Baja",AA56="Menor"),AND(Y56="Baja",AA56="Leve")),"Bajo",IF(OR(AND(Y56="Muy baja",AA56="Moderado"),AND(Y56="Baja",AA56="Menor"),AND(Y56="Baja",AA56="Moderado"),AND(Y56="Media",AA56="Leve"),AND(Y56="Media",AA56="Menor"),AND(Y56="Media",AA56="Moderado"),AND(Y56="Alta",AA56="Leve"),AND(Y56="Alta",AA56="Menor")),"Moderado",IF(OR(AND(Y56="Muy Baja",AA56="Mayor"),AND(Y56="Baja",AA56="Mayor"),AND(Y56="Media",AA56="Mayor"),AND(Y56="Alta",AA56="Moderado"),AND(Y56="Alta",AA56="Mayor"),AND(Y56="Muy Alta",AA56="Leve"),AND(Y56="Muy Alta",AA56="Menor"),AND(Y56="Muy Alta",AA56="Moderado"),AND(Y56="Muy Alta",AA56="Mayor")),"Alto",IF(OR(AND(Y56="Muy Baja",AA56="Catastrófico"),AND(Y56="Baja",AA56="Catastrófico"),AND(Y56="Media",AA56="Catastrófico"),AND(Y56="Alta",AA56="Catastrófico"),AND(Y56="Muy Alta",AA56="Catastrófico")),"Extremo","")))),"")</f>
        <v/>
      </c>
      <c r="AD56" s="18"/>
      <c r="AE56" s="19"/>
      <c r="AF56" s="21"/>
      <c r="AG56" s="24"/>
      <c r="AH56" s="24"/>
      <c r="AI56" s="19"/>
      <c r="AJ56" s="2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row>
    <row r="57" spans="1:68" ht="151.5" customHeight="1" x14ac:dyDescent="0.3">
      <c r="A57" s="82"/>
      <c r="B57" s="85"/>
      <c r="C57" s="85"/>
      <c r="D57" s="85"/>
      <c r="E57" s="88"/>
      <c r="F57" s="85"/>
      <c r="G57" s="91"/>
      <c r="H57" s="94"/>
      <c r="I57" s="79"/>
      <c r="J57" s="97"/>
      <c r="K57" s="79">
        <f ca="1">IF(NOT(ISERROR(MATCH(J57,_xlfn.ANCHORARRAY(E68),0))),I70&amp;"Por favor no seleccionar los criterios de impacto",J57)</f>
        <v>0</v>
      </c>
      <c r="L57" s="94"/>
      <c r="M57" s="79"/>
      <c r="N57" s="76"/>
      <c r="O57" s="9">
        <v>6</v>
      </c>
      <c r="P57" s="10"/>
      <c r="Q57" s="11" t="str">
        <f t="shared" si="58"/>
        <v/>
      </c>
      <c r="R57" s="12"/>
      <c r="S57" s="12"/>
      <c r="T57" s="13" t="str">
        <f t="shared" si="55"/>
        <v/>
      </c>
      <c r="U57" s="12"/>
      <c r="V57" s="12"/>
      <c r="W57" s="12"/>
      <c r="X57" s="14" t="str">
        <f t="shared" si="59"/>
        <v/>
      </c>
      <c r="Y57" s="15" t="str">
        <f t="shared" si="1"/>
        <v/>
      </c>
      <c r="Z57" s="16" t="str">
        <f t="shared" si="56"/>
        <v/>
      </c>
      <c r="AA57" s="15" t="str">
        <f t="shared" si="3"/>
        <v/>
      </c>
      <c r="AB57" s="16" t="str">
        <f t="shared" si="60"/>
        <v/>
      </c>
      <c r="AC57" s="17" t="str">
        <f t="shared" si="61"/>
        <v/>
      </c>
      <c r="AD57" s="18"/>
      <c r="AE57" s="19"/>
      <c r="AF57" s="21"/>
      <c r="AG57" s="24"/>
      <c r="AH57" s="24"/>
      <c r="AI57" s="19"/>
      <c r="AJ57" s="2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row>
    <row r="58" spans="1:68" ht="151.5" customHeight="1" x14ac:dyDescent="0.3">
      <c r="A58" s="80">
        <v>9</v>
      </c>
      <c r="B58" s="83"/>
      <c r="C58" s="83"/>
      <c r="D58" s="83"/>
      <c r="E58" s="86"/>
      <c r="F58" s="83"/>
      <c r="G58" s="89"/>
      <c r="H58" s="92" t="str">
        <f>IF(G58&lt;=0,"",IF(G58&lt;=2,"Muy Baja",IF(G58&lt;=24,"Baja",IF(G58&lt;=500,"Media",IF(G58&lt;=5000,"Alta","Muy Alta")))))</f>
        <v/>
      </c>
      <c r="I58" s="77" t="str">
        <f>IF(H58="","",IF(H58="Muy Baja",0.2,IF(H58="Baja",0.4,IF(H58="Media",0.6,IF(H58="Alta",0.8,IF(H58="Muy Alta",1,))))))</f>
        <v/>
      </c>
      <c r="J58" s="95"/>
      <c r="K58" s="77">
        <f>IF(NOT(ISERROR(MATCH(J58,'[6]Tabla Impacto'!$B$221:$B$223,0))),'[6]Tabla Impacto'!$F$223&amp;"Por favor no seleccionar los criterios de impacto(Afectación Económica o presupuestal y Pérdida Reputacional)",J58)</f>
        <v>0</v>
      </c>
      <c r="L58" s="92" t="str">
        <f>IF(OR(K58='[6]Tabla Impacto'!$C$11,K58='[6]Tabla Impacto'!$D$11),"Leve",IF(OR(K58='[6]Tabla Impacto'!$C$12,K58='[6]Tabla Impacto'!$D$12),"Menor",IF(OR(K58='[6]Tabla Impacto'!$C$13,K58='[6]Tabla Impacto'!$D$13),"Moderado",IF(OR(K58='[6]Tabla Impacto'!$C$14,K58='[6]Tabla Impacto'!$D$14),"Mayor",IF(OR(K58='[6]Tabla Impacto'!$C$15,K58='[6]Tabla Impacto'!$D$15),"Catastrófico","")))))</f>
        <v/>
      </c>
      <c r="M58" s="77" t="str">
        <f>IF(L58="","",IF(L58="Leve",0.2,IF(L58="Menor",0.4,IF(L58="Moderado",0.6,IF(L58="Mayor",0.8,IF(L58="Catastrófico",1,))))))</f>
        <v/>
      </c>
      <c r="N58" s="74" t="str">
        <f>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9">
        <v>1</v>
      </c>
      <c r="P58" s="10"/>
      <c r="Q58" s="11" t="str">
        <f>IF(OR(R58="Preventivo",R58="Detectivo"),"Probabilidad",IF(R58="Correctivo","Impacto",""))</f>
        <v/>
      </c>
      <c r="R58" s="12"/>
      <c r="S58" s="12"/>
      <c r="T58" s="13" t="str">
        <f>IF(AND(R58="Preventivo",S58="Automático"),"50%",IF(AND(R58="Preventivo",S58="Manual"),"40%",IF(AND(R58="Detectivo",S58="Automático"),"40%",IF(AND(R58="Detectivo",S58="Manual"),"30%",IF(AND(R58="Correctivo",S58="Automático"),"35%",IF(AND(R58="Correctivo",S58="Manual"),"25%",""))))))</f>
        <v/>
      </c>
      <c r="U58" s="12"/>
      <c r="V58" s="12"/>
      <c r="W58" s="12"/>
      <c r="X58" s="14" t="str">
        <f>IFERROR(IF(Q58="Probabilidad",(I58-(+I58*T58)),IF(Q58="Impacto",I58,"")),"")</f>
        <v/>
      </c>
      <c r="Y58" s="15" t="str">
        <f>IFERROR(IF(X58="","",IF(X58&lt;=0.2,"Muy Baja",IF(X58&lt;=0.4,"Baja",IF(X58&lt;=0.6,"Media",IF(X58&lt;=0.8,"Alta","Muy Alta"))))),"")</f>
        <v/>
      </c>
      <c r="Z58" s="16" t="str">
        <f>+X58</f>
        <v/>
      </c>
      <c r="AA58" s="15" t="str">
        <f>IFERROR(IF(AB58="","",IF(AB58&lt;=0.2,"Leve",IF(AB58&lt;=0.4,"Menor",IF(AB58&lt;=0.6,"Moderado",IF(AB58&lt;=0.8,"Mayor","Catastrófico"))))),"")</f>
        <v/>
      </c>
      <c r="AB58" s="16" t="str">
        <f>IFERROR(IF(Q58="Impacto",(M58-(+M58*T58)),IF(Q58="Probabilidad",M58,"")),"")</f>
        <v/>
      </c>
      <c r="AC58" s="17" t="str">
        <f>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18"/>
      <c r="AE58" s="19"/>
      <c r="AF58" s="21"/>
      <c r="AG58" s="24"/>
      <c r="AH58" s="24"/>
      <c r="AI58" s="19"/>
      <c r="AJ58" s="2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row>
    <row r="59" spans="1:68" ht="151.5" customHeight="1" x14ac:dyDescent="0.3">
      <c r="A59" s="81"/>
      <c r="B59" s="84"/>
      <c r="C59" s="84"/>
      <c r="D59" s="84"/>
      <c r="E59" s="87"/>
      <c r="F59" s="84"/>
      <c r="G59" s="90"/>
      <c r="H59" s="93"/>
      <c r="I59" s="78"/>
      <c r="J59" s="96"/>
      <c r="K59" s="78">
        <f ca="1">IF(NOT(ISERROR(MATCH(J59,_xlfn.ANCHORARRAY(E70),0))),I72&amp;"Por favor no seleccionar los criterios de impacto",J59)</f>
        <v>0</v>
      </c>
      <c r="L59" s="93"/>
      <c r="M59" s="78"/>
      <c r="N59" s="75"/>
      <c r="O59" s="9">
        <v>2</v>
      </c>
      <c r="P59" s="10"/>
      <c r="Q59" s="11" t="str">
        <f>IF(OR(R59="Preventivo",R59="Detectivo"),"Probabilidad",IF(R59="Correctivo","Impacto",""))</f>
        <v/>
      </c>
      <c r="R59" s="12"/>
      <c r="S59" s="12"/>
      <c r="T59" s="13" t="str">
        <f t="shared" ref="T59:T63" si="62">IF(AND(R59="Preventivo",S59="Automático"),"50%",IF(AND(R59="Preventivo",S59="Manual"),"40%",IF(AND(R59="Detectivo",S59="Automático"),"40%",IF(AND(R59="Detectivo",S59="Manual"),"30%",IF(AND(R59="Correctivo",S59="Automático"),"35%",IF(AND(R59="Correctivo",S59="Manual"),"25%",""))))))</f>
        <v/>
      </c>
      <c r="U59" s="12"/>
      <c r="V59" s="12"/>
      <c r="W59" s="12"/>
      <c r="X59" s="14" t="str">
        <f>IFERROR(IF(AND(Q58="Probabilidad",Q59="Probabilidad"),(Z58-(+Z58*T59)),IF(Q59="Probabilidad",(I58-(+I58*T59)),IF(Q59="Impacto",Z58,""))),"")</f>
        <v/>
      </c>
      <c r="Y59" s="15" t="str">
        <f t="shared" si="1"/>
        <v/>
      </c>
      <c r="Z59" s="16" t="str">
        <f t="shared" ref="Z59:Z63" si="63">+X59</f>
        <v/>
      </c>
      <c r="AA59" s="15" t="str">
        <f t="shared" si="3"/>
        <v/>
      </c>
      <c r="AB59" s="16" t="str">
        <f>IFERROR(IF(AND(Q58="Impacto",Q59="Impacto"),(AB52-(+AB52*T59)),IF(Q59="Impacto",($M$58-(+$M$58*T59)),IF(Q59="Probabilidad",AB52,""))),"")</f>
        <v/>
      </c>
      <c r="AC59" s="17" t="str">
        <f t="shared" ref="AC59:AC60" si="64">IFERROR(IF(OR(AND(Y59="Muy Baja",AA59="Leve"),AND(Y59="Muy Baja",AA59="Menor"),AND(Y59="Baja",AA59="Leve")),"Bajo",IF(OR(AND(Y59="Muy baja",AA59="Moderado"),AND(Y59="Baja",AA59="Menor"),AND(Y59="Baja",AA59="Moderado"),AND(Y59="Media",AA59="Leve"),AND(Y59="Media",AA59="Menor"),AND(Y59="Media",AA59="Moderado"),AND(Y59="Alta",AA59="Leve"),AND(Y59="Alta",AA59="Menor")),"Moderado",IF(OR(AND(Y59="Muy Baja",AA59="Mayor"),AND(Y59="Baja",AA59="Mayor"),AND(Y59="Media",AA59="Mayor"),AND(Y59="Alta",AA59="Moderado"),AND(Y59="Alta",AA59="Mayor"),AND(Y59="Muy Alta",AA59="Leve"),AND(Y59="Muy Alta",AA59="Menor"),AND(Y59="Muy Alta",AA59="Moderado"),AND(Y59="Muy Alta",AA59="Mayor")),"Alto",IF(OR(AND(Y59="Muy Baja",AA59="Catastrófico"),AND(Y59="Baja",AA59="Catastrófico"),AND(Y59="Media",AA59="Catastrófico"),AND(Y59="Alta",AA59="Catastrófico"),AND(Y59="Muy Alta",AA59="Catastrófico")),"Extremo","")))),"")</f>
        <v/>
      </c>
      <c r="AD59" s="18"/>
      <c r="AE59" s="19"/>
      <c r="AF59" s="21"/>
      <c r="AG59" s="24"/>
      <c r="AH59" s="24"/>
      <c r="AI59" s="19"/>
      <c r="AJ59" s="2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row>
    <row r="60" spans="1:68" ht="151.5" customHeight="1" x14ac:dyDescent="0.3">
      <c r="A60" s="81"/>
      <c r="B60" s="84"/>
      <c r="C60" s="84"/>
      <c r="D60" s="84"/>
      <c r="E60" s="87"/>
      <c r="F60" s="84"/>
      <c r="G60" s="90"/>
      <c r="H60" s="93"/>
      <c r="I60" s="78"/>
      <c r="J60" s="96"/>
      <c r="K60" s="78">
        <f ca="1">IF(NOT(ISERROR(MATCH(J60,_xlfn.ANCHORARRAY(E71),0))),I73&amp;"Por favor no seleccionar los criterios de impacto",J60)</f>
        <v>0</v>
      </c>
      <c r="L60" s="93"/>
      <c r="M60" s="78"/>
      <c r="N60" s="75"/>
      <c r="O60" s="9">
        <v>3</v>
      </c>
      <c r="P60" s="25"/>
      <c r="Q60" s="11" t="str">
        <f>IF(OR(R60="Preventivo",R60="Detectivo"),"Probabilidad",IF(R60="Correctivo","Impacto",""))</f>
        <v/>
      </c>
      <c r="R60" s="12"/>
      <c r="S60" s="12"/>
      <c r="T60" s="13" t="str">
        <f t="shared" si="62"/>
        <v/>
      </c>
      <c r="U60" s="12"/>
      <c r="V60" s="12"/>
      <c r="W60" s="12"/>
      <c r="X60" s="14" t="str">
        <f>IFERROR(IF(AND(Q59="Probabilidad",Q60="Probabilidad"),(Z59-(+Z59*T60)),IF(AND(Q59="Impacto",Q60="Probabilidad"),(Z58-(+Z58*T60)),IF(Q60="Impacto",Z59,""))),"")</f>
        <v/>
      </c>
      <c r="Y60" s="15" t="str">
        <f t="shared" si="1"/>
        <v/>
      </c>
      <c r="Z60" s="16" t="str">
        <f t="shared" si="63"/>
        <v/>
      </c>
      <c r="AA60" s="15" t="str">
        <f t="shared" si="3"/>
        <v/>
      </c>
      <c r="AB60" s="16" t="str">
        <f>IFERROR(IF(AND(Q59="Impacto",Q60="Impacto"),(AB59-(+AB59*T60)),IF(AND(Q59="Probabilidad",Q60="Impacto"),(AB58-(+AB58*T60)),IF(Q60="Probabilidad",AB59,""))),"")</f>
        <v/>
      </c>
      <c r="AC60" s="17" t="str">
        <f t="shared" si="64"/>
        <v/>
      </c>
      <c r="AD60" s="18"/>
      <c r="AE60" s="19"/>
      <c r="AF60" s="21"/>
      <c r="AG60" s="24"/>
      <c r="AH60" s="24"/>
      <c r="AI60" s="19"/>
      <c r="AJ60" s="2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row>
    <row r="61" spans="1:68" ht="151.5" customHeight="1" x14ac:dyDescent="0.3">
      <c r="A61" s="81"/>
      <c r="B61" s="84"/>
      <c r="C61" s="84"/>
      <c r="D61" s="84"/>
      <c r="E61" s="87"/>
      <c r="F61" s="84"/>
      <c r="G61" s="90"/>
      <c r="H61" s="93"/>
      <c r="I61" s="78"/>
      <c r="J61" s="96"/>
      <c r="K61" s="78">
        <f ca="1">IF(NOT(ISERROR(MATCH(J61,_xlfn.ANCHORARRAY(E72),0))),I74&amp;"Por favor no seleccionar los criterios de impacto",J61)</f>
        <v>0</v>
      </c>
      <c r="L61" s="93"/>
      <c r="M61" s="78"/>
      <c r="N61" s="75"/>
      <c r="O61" s="9">
        <v>4</v>
      </c>
      <c r="P61" s="10"/>
      <c r="Q61" s="11" t="str">
        <f t="shared" ref="Q61:Q63" si="65">IF(OR(R61="Preventivo",R61="Detectivo"),"Probabilidad",IF(R61="Correctivo","Impacto",""))</f>
        <v/>
      </c>
      <c r="R61" s="12"/>
      <c r="S61" s="12"/>
      <c r="T61" s="13" t="str">
        <f t="shared" si="62"/>
        <v/>
      </c>
      <c r="U61" s="12"/>
      <c r="V61" s="12"/>
      <c r="W61" s="12"/>
      <c r="X61" s="14" t="str">
        <f t="shared" ref="X61:X63" si="66">IFERROR(IF(AND(Q60="Probabilidad",Q61="Probabilidad"),(Z60-(+Z60*T61)),IF(AND(Q60="Impacto",Q61="Probabilidad"),(Z59-(+Z59*T61)),IF(Q61="Impacto",Z60,""))),"")</f>
        <v/>
      </c>
      <c r="Y61" s="15" t="str">
        <f t="shared" si="1"/>
        <v/>
      </c>
      <c r="Z61" s="16" t="str">
        <f t="shared" si="63"/>
        <v/>
      </c>
      <c r="AA61" s="15" t="str">
        <f t="shared" si="3"/>
        <v/>
      </c>
      <c r="AB61" s="16" t="str">
        <f t="shared" ref="AB61:AB63" si="67">IFERROR(IF(AND(Q60="Impacto",Q61="Impacto"),(AB60-(+AB60*T61)),IF(AND(Q60="Probabilidad",Q61="Impacto"),(AB59-(+AB59*T61)),IF(Q61="Probabilidad",AB60,""))),"")</f>
        <v/>
      </c>
      <c r="AC61" s="17" t="str">
        <f>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18"/>
      <c r="AE61" s="19"/>
      <c r="AF61" s="21"/>
      <c r="AG61" s="24"/>
      <c r="AH61" s="24"/>
      <c r="AI61" s="19"/>
      <c r="AJ61" s="2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row>
    <row r="62" spans="1:68" ht="151.5" customHeight="1" x14ac:dyDescent="0.3">
      <c r="A62" s="81"/>
      <c r="B62" s="84"/>
      <c r="C62" s="84"/>
      <c r="D62" s="84"/>
      <c r="E62" s="87"/>
      <c r="F62" s="84"/>
      <c r="G62" s="90"/>
      <c r="H62" s="93"/>
      <c r="I62" s="78"/>
      <c r="J62" s="96"/>
      <c r="K62" s="78">
        <f ca="1">IF(NOT(ISERROR(MATCH(J62,_xlfn.ANCHORARRAY(E73),0))),I75&amp;"Por favor no seleccionar los criterios de impacto",J62)</f>
        <v>0</v>
      </c>
      <c r="L62" s="93"/>
      <c r="M62" s="78"/>
      <c r="N62" s="75"/>
      <c r="O62" s="9">
        <v>5</v>
      </c>
      <c r="P62" s="10"/>
      <c r="Q62" s="11" t="str">
        <f t="shared" si="65"/>
        <v/>
      </c>
      <c r="R62" s="12"/>
      <c r="S62" s="12"/>
      <c r="T62" s="13" t="str">
        <f t="shared" si="62"/>
        <v/>
      </c>
      <c r="U62" s="12"/>
      <c r="V62" s="12"/>
      <c r="W62" s="12"/>
      <c r="X62" s="14" t="str">
        <f t="shared" si="66"/>
        <v/>
      </c>
      <c r="Y62" s="15" t="str">
        <f t="shared" si="1"/>
        <v/>
      </c>
      <c r="Z62" s="16" t="str">
        <f t="shared" si="63"/>
        <v/>
      </c>
      <c r="AA62" s="15" t="str">
        <f t="shared" si="3"/>
        <v/>
      </c>
      <c r="AB62" s="16" t="str">
        <f t="shared" si="67"/>
        <v/>
      </c>
      <c r="AC62" s="17" t="str">
        <f t="shared" ref="AC62:AC63" si="68">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18"/>
      <c r="AE62" s="19"/>
      <c r="AF62" s="21"/>
      <c r="AG62" s="24"/>
      <c r="AH62" s="24"/>
      <c r="AI62" s="19"/>
      <c r="AJ62" s="2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row>
    <row r="63" spans="1:68" ht="151.5" customHeight="1" x14ac:dyDescent="0.3">
      <c r="A63" s="82"/>
      <c r="B63" s="85"/>
      <c r="C63" s="85"/>
      <c r="D63" s="85"/>
      <c r="E63" s="88"/>
      <c r="F63" s="85"/>
      <c r="G63" s="91"/>
      <c r="H63" s="94"/>
      <c r="I63" s="79"/>
      <c r="J63" s="97"/>
      <c r="K63" s="79">
        <f ca="1">IF(NOT(ISERROR(MATCH(J63,_xlfn.ANCHORARRAY(E74),0))),I76&amp;"Por favor no seleccionar los criterios de impacto",J63)</f>
        <v>0</v>
      </c>
      <c r="L63" s="94"/>
      <c r="M63" s="79"/>
      <c r="N63" s="76"/>
      <c r="O63" s="9">
        <v>6</v>
      </c>
      <c r="P63" s="10"/>
      <c r="Q63" s="11" t="str">
        <f t="shared" si="65"/>
        <v/>
      </c>
      <c r="R63" s="12"/>
      <c r="S63" s="12"/>
      <c r="T63" s="13" t="str">
        <f t="shared" si="62"/>
        <v/>
      </c>
      <c r="U63" s="12"/>
      <c r="V63" s="12"/>
      <c r="W63" s="12"/>
      <c r="X63" s="14" t="str">
        <f t="shared" si="66"/>
        <v/>
      </c>
      <c r="Y63" s="15" t="str">
        <f t="shared" si="1"/>
        <v/>
      </c>
      <c r="Z63" s="16" t="str">
        <f t="shared" si="63"/>
        <v/>
      </c>
      <c r="AA63" s="15" t="str">
        <f t="shared" si="3"/>
        <v/>
      </c>
      <c r="AB63" s="16" t="str">
        <f t="shared" si="67"/>
        <v/>
      </c>
      <c r="AC63" s="17" t="str">
        <f t="shared" si="68"/>
        <v/>
      </c>
      <c r="AD63" s="18"/>
      <c r="AE63" s="19"/>
      <c r="AF63" s="21"/>
      <c r="AG63" s="24"/>
      <c r="AH63" s="24"/>
      <c r="AI63" s="19"/>
      <c r="AJ63" s="2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row>
    <row r="64" spans="1:68" ht="151.5" customHeight="1" x14ac:dyDescent="0.3">
      <c r="A64" s="80">
        <v>10</v>
      </c>
      <c r="B64" s="83"/>
      <c r="C64" s="83"/>
      <c r="D64" s="83"/>
      <c r="E64" s="86"/>
      <c r="F64" s="83"/>
      <c r="G64" s="89"/>
      <c r="H64" s="92" t="str">
        <f>IF(G64&lt;=0,"",IF(G64&lt;=2,"Muy Baja",IF(G64&lt;=24,"Baja",IF(G64&lt;=500,"Media",IF(G64&lt;=5000,"Alta","Muy Alta")))))</f>
        <v/>
      </c>
      <c r="I64" s="77" t="str">
        <f>IF(H64="","",IF(H64="Muy Baja",0.2,IF(H64="Baja",0.4,IF(H64="Media",0.6,IF(H64="Alta",0.8,IF(H64="Muy Alta",1,))))))</f>
        <v/>
      </c>
      <c r="J64" s="95"/>
      <c r="K64" s="77">
        <f>IF(NOT(ISERROR(MATCH(J64,'[6]Tabla Impacto'!$B$221:$B$223,0))),'[6]Tabla Impacto'!$F$223&amp;"Por favor no seleccionar los criterios de impacto(Afectación Económica o presupuestal y Pérdida Reputacional)",J64)</f>
        <v>0</v>
      </c>
      <c r="L64" s="92" t="str">
        <f>IF(OR(K64='[6]Tabla Impacto'!$C$11,K64='[6]Tabla Impacto'!$D$11),"Leve",IF(OR(K64='[6]Tabla Impacto'!$C$12,K64='[6]Tabla Impacto'!$D$12),"Menor",IF(OR(K64='[6]Tabla Impacto'!$C$13,K64='[6]Tabla Impacto'!$D$13),"Moderado",IF(OR(K64='[6]Tabla Impacto'!$C$14,K64='[6]Tabla Impacto'!$D$14),"Mayor",IF(OR(K64='[6]Tabla Impacto'!$C$15,K64='[6]Tabla Impacto'!$D$15),"Catastrófico","")))))</f>
        <v/>
      </c>
      <c r="M64" s="77" t="str">
        <f>IF(L64="","",IF(L64="Leve",0.2,IF(L64="Menor",0.4,IF(L64="Moderado",0.6,IF(L64="Mayor",0.8,IF(L64="Catastrófico",1,))))))</f>
        <v/>
      </c>
      <c r="N64" s="74" t="str">
        <f>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9">
        <v>1</v>
      </c>
      <c r="P64" s="10"/>
      <c r="Q64" s="11" t="str">
        <f>IF(OR(R64="Preventivo",R64="Detectivo"),"Probabilidad",IF(R64="Correctivo","Impacto",""))</f>
        <v/>
      </c>
      <c r="R64" s="12"/>
      <c r="S64" s="12"/>
      <c r="T64" s="13" t="str">
        <f>IF(AND(R64="Preventivo",S64="Automático"),"50%",IF(AND(R64="Preventivo",S64="Manual"),"40%",IF(AND(R64="Detectivo",S64="Automático"),"40%",IF(AND(R64="Detectivo",S64="Manual"),"30%",IF(AND(R64="Correctivo",S64="Automático"),"35%",IF(AND(R64="Correctivo",S64="Manual"),"25%",""))))))</f>
        <v/>
      </c>
      <c r="U64" s="12"/>
      <c r="V64" s="12"/>
      <c r="W64" s="12"/>
      <c r="X64" s="14" t="str">
        <f>IFERROR(IF(Q64="Probabilidad",(I64-(+I64*T64)),IF(Q64="Impacto",I64,"")),"")</f>
        <v/>
      </c>
      <c r="Y64" s="15" t="str">
        <f>IFERROR(IF(X64="","",IF(X64&lt;=0.2,"Muy Baja",IF(X64&lt;=0.4,"Baja",IF(X64&lt;=0.6,"Media",IF(X64&lt;=0.8,"Alta","Muy Alta"))))),"")</f>
        <v/>
      </c>
      <c r="Z64" s="16" t="str">
        <f>+X64</f>
        <v/>
      </c>
      <c r="AA64" s="15" t="str">
        <f>IFERROR(IF(AB64="","",IF(AB64&lt;=0.2,"Leve",IF(AB64&lt;=0.4,"Menor",IF(AB64&lt;=0.6,"Moderado",IF(AB64&lt;=0.8,"Mayor","Catastrófico"))))),"")</f>
        <v/>
      </c>
      <c r="AB64" s="16" t="str">
        <f>IFERROR(IF(Q64="Impacto",(M64-(+M64*T64)),IF(Q64="Probabilidad",M64,"")),"")</f>
        <v/>
      </c>
      <c r="AC64" s="17"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18"/>
      <c r="AE64" s="19"/>
      <c r="AF64" s="21"/>
      <c r="AG64" s="24"/>
      <c r="AH64" s="24"/>
      <c r="AI64" s="19"/>
      <c r="AJ64" s="2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row>
    <row r="65" spans="1:36" ht="151.5" customHeight="1" x14ac:dyDescent="0.3">
      <c r="A65" s="81"/>
      <c r="B65" s="84"/>
      <c r="C65" s="84"/>
      <c r="D65" s="84"/>
      <c r="E65" s="87"/>
      <c r="F65" s="84"/>
      <c r="G65" s="90"/>
      <c r="H65" s="93"/>
      <c r="I65" s="78"/>
      <c r="J65" s="96"/>
      <c r="K65" s="78">
        <f ca="1">IF(NOT(ISERROR(MATCH(J65,_xlfn.ANCHORARRAY(E76),0))),I78&amp;"Por favor no seleccionar los criterios de impacto",J65)</f>
        <v>0</v>
      </c>
      <c r="L65" s="93"/>
      <c r="M65" s="78"/>
      <c r="N65" s="75"/>
      <c r="O65" s="9">
        <v>2</v>
      </c>
      <c r="P65" s="10"/>
      <c r="Q65" s="11" t="str">
        <f>IF(OR(R65="Preventivo",R65="Detectivo"),"Probabilidad",IF(R65="Correctivo","Impacto",""))</f>
        <v/>
      </c>
      <c r="R65" s="12"/>
      <c r="S65" s="12"/>
      <c r="T65" s="13" t="str">
        <f t="shared" ref="T65:T69" si="69">IF(AND(R65="Preventivo",S65="Automático"),"50%",IF(AND(R65="Preventivo",S65="Manual"),"40%",IF(AND(R65="Detectivo",S65="Automático"),"40%",IF(AND(R65="Detectivo",S65="Manual"),"30%",IF(AND(R65="Correctivo",S65="Automático"),"35%",IF(AND(R65="Correctivo",S65="Manual"),"25%",""))))))</f>
        <v/>
      </c>
      <c r="U65" s="12"/>
      <c r="V65" s="12"/>
      <c r="W65" s="12"/>
      <c r="X65" s="14" t="str">
        <f>IFERROR(IF(AND(Q64="Probabilidad",Q65="Probabilidad"),(Z64-(+Z64*T65)),IF(Q65="Probabilidad",(I64-(+I64*T65)),IF(Q65="Impacto",Z64,""))),"")</f>
        <v/>
      </c>
      <c r="Y65" s="15" t="str">
        <f t="shared" si="1"/>
        <v/>
      </c>
      <c r="Z65" s="16" t="str">
        <f t="shared" ref="Z65:Z69" si="70">+X65</f>
        <v/>
      </c>
      <c r="AA65" s="15" t="str">
        <f t="shared" si="3"/>
        <v/>
      </c>
      <c r="AB65" s="16" t="str">
        <f>IFERROR(IF(AND(Q64="Impacto",Q65="Impacto"),(AB58-(+AB58*T65)),IF(Q65="Impacto",($M$64-(+$M$64*T65)),IF(Q65="Probabilidad",AB58,""))),"")</f>
        <v/>
      </c>
      <c r="AC65" s="17" t="str">
        <f t="shared" ref="AC65:AC66" si="71">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18"/>
      <c r="AE65" s="19"/>
      <c r="AF65" s="21"/>
      <c r="AG65" s="24"/>
      <c r="AH65" s="24"/>
      <c r="AI65" s="19"/>
      <c r="AJ65" s="21"/>
    </row>
    <row r="66" spans="1:36" ht="151.5" customHeight="1" x14ac:dyDescent="0.3">
      <c r="A66" s="81"/>
      <c r="B66" s="84"/>
      <c r="C66" s="84"/>
      <c r="D66" s="84"/>
      <c r="E66" s="87"/>
      <c r="F66" s="84"/>
      <c r="G66" s="90"/>
      <c r="H66" s="93"/>
      <c r="I66" s="78"/>
      <c r="J66" s="96"/>
      <c r="K66" s="78">
        <f ca="1">IF(NOT(ISERROR(MATCH(J66,_xlfn.ANCHORARRAY(E77),0))),I79&amp;"Por favor no seleccionar los criterios de impacto",J66)</f>
        <v>0</v>
      </c>
      <c r="L66" s="93"/>
      <c r="M66" s="78"/>
      <c r="N66" s="75"/>
      <c r="O66" s="9">
        <v>3</v>
      </c>
      <c r="P66" s="25"/>
      <c r="Q66" s="11" t="str">
        <f>IF(OR(R66="Preventivo",R66="Detectivo"),"Probabilidad",IF(R66="Correctivo","Impacto",""))</f>
        <v/>
      </c>
      <c r="R66" s="12"/>
      <c r="S66" s="12"/>
      <c r="T66" s="13" t="str">
        <f t="shared" si="69"/>
        <v/>
      </c>
      <c r="U66" s="12"/>
      <c r="V66" s="12"/>
      <c r="W66" s="12"/>
      <c r="X66" s="14" t="str">
        <f>IFERROR(IF(AND(Q65="Probabilidad",Q66="Probabilidad"),(Z65-(+Z65*T66)),IF(AND(Q65="Impacto",Q66="Probabilidad"),(Z64-(+Z64*T66)),IF(Q66="Impacto",Z65,""))),"")</f>
        <v/>
      </c>
      <c r="Y66" s="15" t="str">
        <f t="shared" si="1"/>
        <v/>
      </c>
      <c r="Z66" s="16" t="str">
        <f t="shared" si="70"/>
        <v/>
      </c>
      <c r="AA66" s="15" t="str">
        <f t="shared" si="3"/>
        <v/>
      </c>
      <c r="AB66" s="16" t="str">
        <f>IFERROR(IF(AND(Q65="Impacto",Q66="Impacto"),(AB65-(+AB65*T66)),IF(AND(Q65="Probabilidad",Q66="Impacto"),(AB64-(+AB64*T66)),IF(Q66="Probabilidad",AB65,""))),"")</f>
        <v/>
      </c>
      <c r="AC66" s="17" t="str">
        <f t="shared" si="71"/>
        <v/>
      </c>
      <c r="AD66" s="18"/>
      <c r="AE66" s="19"/>
      <c r="AF66" s="21"/>
      <c r="AG66" s="24"/>
      <c r="AH66" s="24"/>
      <c r="AI66" s="19"/>
      <c r="AJ66" s="21"/>
    </row>
    <row r="67" spans="1:36" ht="151.5" customHeight="1" x14ac:dyDescent="0.3">
      <c r="A67" s="81"/>
      <c r="B67" s="84"/>
      <c r="C67" s="84"/>
      <c r="D67" s="84"/>
      <c r="E67" s="87"/>
      <c r="F67" s="84"/>
      <c r="G67" s="90"/>
      <c r="H67" s="93"/>
      <c r="I67" s="78"/>
      <c r="J67" s="96"/>
      <c r="K67" s="78">
        <f ca="1">IF(NOT(ISERROR(MATCH(J67,_xlfn.ANCHORARRAY(E78),0))),I80&amp;"Por favor no seleccionar los criterios de impacto",J67)</f>
        <v>0</v>
      </c>
      <c r="L67" s="93"/>
      <c r="M67" s="78"/>
      <c r="N67" s="75"/>
      <c r="O67" s="9">
        <v>4</v>
      </c>
      <c r="P67" s="10"/>
      <c r="Q67" s="11" t="str">
        <f t="shared" ref="Q67:Q69" si="72">IF(OR(R67="Preventivo",R67="Detectivo"),"Probabilidad",IF(R67="Correctivo","Impacto",""))</f>
        <v/>
      </c>
      <c r="R67" s="12"/>
      <c r="S67" s="12"/>
      <c r="T67" s="13" t="str">
        <f t="shared" si="69"/>
        <v/>
      </c>
      <c r="U67" s="12"/>
      <c r="V67" s="12"/>
      <c r="W67" s="12"/>
      <c r="X67" s="14" t="str">
        <f t="shared" ref="X67:X69" si="73">IFERROR(IF(AND(Q66="Probabilidad",Q67="Probabilidad"),(Z66-(+Z66*T67)),IF(AND(Q66="Impacto",Q67="Probabilidad"),(Z65-(+Z65*T67)),IF(Q67="Impacto",Z66,""))),"")</f>
        <v/>
      </c>
      <c r="Y67" s="15" t="str">
        <f t="shared" si="1"/>
        <v/>
      </c>
      <c r="Z67" s="16" t="str">
        <f t="shared" si="70"/>
        <v/>
      </c>
      <c r="AA67" s="15" t="str">
        <f t="shared" si="3"/>
        <v/>
      </c>
      <c r="AB67" s="16" t="str">
        <f t="shared" ref="AB67:AB69" si="74">IFERROR(IF(AND(Q66="Impacto",Q67="Impacto"),(AB66-(+AB66*T67)),IF(AND(Q66="Probabilidad",Q67="Impacto"),(AB65-(+AB65*T67)),IF(Q67="Probabilidad",AB66,""))),"")</f>
        <v/>
      </c>
      <c r="AC67" s="17" t="str">
        <f>IFERROR(IF(OR(AND(Y67="Muy Baja",AA67="Leve"),AND(Y67="Muy Baja",AA67="Menor"),AND(Y67="Baja",AA67="Leve")),"Bajo",IF(OR(AND(Y67="Muy baja",AA67="Moderado"),AND(Y67="Baja",AA67="Menor"),AND(Y67="Baja",AA67="Moderado"),AND(Y67="Media",AA67="Leve"),AND(Y67="Media",AA67="Menor"),AND(Y67="Media",AA67="Moderado"),AND(Y67="Alta",AA67="Leve"),AND(Y67="Alta",AA67="Menor")),"Moderado",IF(OR(AND(Y67="Muy Baja",AA67="Mayor"),AND(Y67="Baja",AA67="Mayor"),AND(Y67="Media",AA67="Mayor"),AND(Y67="Alta",AA67="Moderado"),AND(Y67="Alta",AA67="Mayor"),AND(Y67="Muy Alta",AA67="Leve"),AND(Y67="Muy Alta",AA67="Menor"),AND(Y67="Muy Alta",AA67="Moderado"),AND(Y67="Muy Alta",AA67="Mayor")),"Alto",IF(OR(AND(Y67="Muy Baja",AA67="Catastrófico"),AND(Y67="Baja",AA67="Catastrófico"),AND(Y67="Media",AA67="Catastrófico"),AND(Y67="Alta",AA67="Catastrófico"),AND(Y67="Muy Alta",AA67="Catastrófico")),"Extremo","")))),"")</f>
        <v/>
      </c>
      <c r="AD67" s="18"/>
      <c r="AE67" s="19"/>
      <c r="AF67" s="21"/>
      <c r="AG67" s="24"/>
      <c r="AH67" s="24"/>
      <c r="AI67" s="19"/>
      <c r="AJ67" s="21"/>
    </row>
    <row r="68" spans="1:36" ht="151.5" customHeight="1" x14ac:dyDescent="0.3">
      <c r="A68" s="81"/>
      <c r="B68" s="84"/>
      <c r="C68" s="84"/>
      <c r="D68" s="84"/>
      <c r="E68" s="87"/>
      <c r="F68" s="84"/>
      <c r="G68" s="90"/>
      <c r="H68" s="93"/>
      <c r="I68" s="78"/>
      <c r="J68" s="96"/>
      <c r="K68" s="78">
        <f ca="1">IF(NOT(ISERROR(MATCH(J68,_xlfn.ANCHORARRAY(E79),0))),I81&amp;"Por favor no seleccionar los criterios de impacto",J68)</f>
        <v>0</v>
      </c>
      <c r="L68" s="93"/>
      <c r="M68" s="78"/>
      <c r="N68" s="75"/>
      <c r="O68" s="9">
        <v>5</v>
      </c>
      <c r="P68" s="10"/>
      <c r="Q68" s="11" t="str">
        <f t="shared" si="72"/>
        <v/>
      </c>
      <c r="R68" s="12"/>
      <c r="S68" s="12"/>
      <c r="T68" s="13" t="str">
        <f t="shared" si="69"/>
        <v/>
      </c>
      <c r="U68" s="12"/>
      <c r="V68" s="12"/>
      <c r="W68" s="12"/>
      <c r="X68" s="14" t="str">
        <f t="shared" si="73"/>
        <v/>
      </c>
      <c r="Y68" s="15" t="str">
        <f t="shared" si="1"/>
        <v/>
      </c>
      <c r="Z68" s="16" t="str">
        <f t="shared" si="70"/>
        <v/>
      </c>
      <c r="AA68" s="15" t="str">
        <f t="shared" si="3"/>
        <v/>
      </c>
      <c r="AB68" s="16" t="str">
        <f t="shared" si="74"/>
        <v/>
      </c>
      <c r="AC68" s="17" t="str">
        <f t="shared" ref="AC68:AC69" si="75">IFERROR(IF(OR(AND(Y68="Muy Baja",AA68="Leve"),AND(Y68="Muy Baja",AA68="Menor"),AND(Y68="Baja",AA68="Leve")),"Bajo",IF(OR(AND(Y68="Muy baja",AA68="Moderado"),AND(Y68="Baja",AA68="Menor"),AND(Y68="Baja",AA68="Moderado"),AND(Y68="Media",AA68="Leve"),AND(Y68="Media",AA68="Menor"),AND(Y68="Media",AA68="Moderado"),AND(Y68="Alta",AA68="Leve"),AND(Y68="Alta",AA68="Menor")),"Moderado",IF(OR(AND(Y68="Muy Baja",AA68="Mayor"),AND(Y68="Baja",AA68="Mayor"),AND(Y68="Media",AA68="Mayor"),AND(Y68="Alta",AA68="Moderado"),AND(Y68="Alta",AA68="Mayor"),AND(Y68="Muy Alta",AA68="Leve"),AND(Y68="Muy Alta",AA68="Menor"),AND(Y68="Muy Alta",AA68="Moderado"),AND(Y68="Muy Alta",AA68="Mayor")),"Alto",IF(OR(AND(Y68="Muy Baja",AA68="Catastrófico"),AND(Y68="Baja",AA68="Catastrófico"),AND(Y68="Media",AA68="Catastrófico"),AND(Y68="Alta",AA68="Catastrófico"),AND(Y68="Muy Alta",AA68="Catastrófico")),"Extremo","")))),"")</f>
        <v/>
      </c>
      <c r="AD68" s="18"/>
      <c r="AE68" s="19"/>
      <c r="AF68" s="21"/>
      <c r="AG68" s="24"/>
      <c r="AH68" s="24"/>
      <c r="AI68" s="19"/>
      <c r="AJ68" s="21"/>
    </row>
    <row r="69" spans="1:36" ht="151.5" customHeight="1" x14ac:dyDescent="0.3">
      <c r="A69" s="82"/>
      <c r="B69" s="85"/>
      <c r="C69" s="85"/>
      <c r="D69" s="85"/>
      <c r="E69" s="88"/>
      <c r="F69" s="85"/>
      <c r="G69" s="91"/>
      <c r="H69" s="94"/>
      <c r="I69" s="79"/>
      <c r="J69" s="97"/>
      <c r="K69" s="79">
        <f ca="1">IF(NOT(ISERROR(MATCH(J69,_xlfn.ANCHORARRAY(E80),0))),I82&amp;"Por favor no seleccionar los criterios de impacto",J69)</f>
        <v>0</v>
      </c>
      <c r="L69" s="94"/>
      <c r="M69" s="79"/>
      <c r="N69" s="76"/>
      <c r="O69" s="9">
        <v>6</v>
      </c>
      <c r="P69" s="10"/>
      <c r="Q69" s="11" t="str">
        <f t="shared" si="72"/>
        <v/>
      </c>
      <c r="R69" s="12"/>
      <c r="S69" s="12"/>
      <c r="T69" s="13" t="str">
        <f t="shared" si="69"/>
        <v/>
      </c>
      <c r="U69" s="12"/>
      <c r="V69" s="12"/>
      <c r="W69" s="12"/>
      <c r="X69" s="14" t="str">
        <f t="shared" si="73"/>
        <v/>
      </c>
      <c r="Y69" s="15" t="str">
        <f t="shared" si="1"/>
        <v/>
      </c>
      <c r="Z69" s="16" t="str">
        <f t="shared" si="70"/>
        <v/>
      </c>
      <c r="AA69" s="15" t="str">
        <f t="shared" si="3"/>
        <v/>
      </c>
      <c r="AB69" s="16" t="str">
        <f t="shared" si="74"/>
        <v/>
      </c>
      <c r="AC69" s="17" t="str">
        <f t="shared" si="75"/>
        <v/>
      </c>
      <c r="AD69" s="18"/>
      <c r="AE69" s="19"/>
      <c r="AF69" s="21"/>
      <c r="AG69" s="24"/>
      <c r="AH69" s="24"/>
      <c r="AI69" s="19"/>
      <c r="AJ69" s="21"/>
    </row>
    <row r="70" spans="1:36" ht="49.5" customHeight="1" x14ac:dyDescent="0.3">
      <c r="A70" s="9"/>
      <c r="B70" s="98" t="s">
        <v>74</v>
      </c>
      <c r="C70" s="99"/>
      <c r="D70" s="99"/>
      <c r="E70" s="99"/>
      <c r="F70" s="99"/>
      <c r="G70" s="99"/>
      <c r="H70" s="99"/>
      <c r="I70" s="99"/>
      <c r="J70" s="99"/>
      <c r="K70" s="99"/>
      <c r="L70" s="99"/>
      <c r="M70" s="99"/>
      <c r="N70" s="99"/>
      <c r="O70" s="99"/>
      <c r="P70" s="99"/>
      <c r="Q70" s="99"/>
      <c r="R70" s="99"/>
      <c r="S70" s="99"/>
      <c r="T70" s="99"/>
      <c r="U70" s="99"/>
      <c r="V70" s="99"/>
      <c r="W70" s="99"/>
      <c r="X70" s="99"/>
      <c r="Y70" s="99"/>
      <c r="Z70" s="99"/>
      <c r="AA70" s="99"/>
      <c r="AB70" s="99"/>
      <c r="AC70" s="99"/>
      <c r="AD70" s="99"/>
      <c r="AE70" s="99"/>
      <c r="AF70" s="99"/>
      <c r="AG70" s="99"/>
      <c r="AH70" s="99"/>
      <c r="AI70" s="99"/>
      <c r="AJ70" s="100"/>
    </row>
    <row r="72" spans="1:36" x14ac:dyDescent="0.3">
      <c r="A72" s="2"/>
      <c r="B72" s="28" t="s">
        <v>75</v>
      </c>
      <c r="C72" s="2"/>
      <c r="D72" s="2"/>
      <c r="F72" s="2"/>
    </row>
  </sheetData>
  <sheetProtection algorithmName="SHA-512" hashValue="sVoqu7kJshpFydYKkkW8R62PwbHkQ9zgyUzrQTDSexXBIdbfmbh3HSh+Gofw37b3YGg2PRU2wgjt3LhxsWd93g==" saltValue="gArFcdkKpQaxc61f24i61A==" spinCount="100000" sheet="1" objects="1" scenarios="1"/>
  <dataConsolidate/>
  <mergeCells count="185">
    <mergeCell ref="B70:AJ70"/>
    <mergeCell ref="I64:I69"/>
    <mergeCell ref="J64:J69"/>
    <mergeCell ref="K64:K69"/>
    <mergeCell ref="L64:L69"/>
    <mergeCell ref="M64:M69"/>
    <mergeCell ref="N64:N69"/>
    <mergeCell ref="M58:M63"/>
    <mergeCell ref="N58:N63"/>
    <mergeCell ref="I58:I63"/>
    <mergeCell ref="J58:J63"/>
    <mergeCell ref="K58:K63"/>
    <mergeCell ref="L58:L63"/>
    <mergeCell ref="A64:A69"/>
    <mergeCell ref="B64:B69"/>
    <mergeCell ref="C64:C69"/>
    <mergeCell ref="D64:D69"/>
    <mergeCell ref="E64:E69"/>
    <mergeCell ref="F64:F69"/>
    <mergeCell ref="G64:G69"/>
    <mergeCell ref="H64:H69"/>
    <mergeCell ref="G58:G63"/>
    <mergeCell ref="H58:H63"/>
    <mergeCell ref="A58:A63"/>
    <mergeCell ref="B58:B63"/>
    <mergeCell ref="C58:C63"/>
    <mergeCell ref="D58:D63"/>
    <mergeCell ref="E58:E63"/>
    <mergeCell ref="F58:F63"/>
    <mergeCell ref="I52:I57"/>
    <mergeCell ref="J52:J57"/>
    <mergeCell ref="K52:K57"/>
    <mergeCell ref="L52:L57"/>
    <mergeCell ref="M52:M57"/>
    <mergeCell ref="N52:N57"/>
    <mergeCell ref="M46:M51"/>
    <mergeCell ref="N46:N51"/>
    <mergeCell ref="A52:A57"/>
    <mergeCell ref="B52:B57"/>
    <mergeCell ref="C52:C57"/>
    <mergeCell ref="D52:D57"/>
    <mergeCell ref="E52:E57"/>
    <mergeCell ref="F52:F57"/>
    <mergeCell ref="G52:G57"/>
    <mergeCell ref="H52:H57"/>
    <mergeCell ref="G46:G51"/>
    <mergeCell ref="H46:H51"/>
    <mergeCell ref="I46:I51"/>
    <mergeCell ref="J46:J51"/>
    <mergeCell ref="K46:K51"/>
    <mergeCell ref="L46:L51"/>
    <mergeCell ref="A46:A51"/>
    <mergeCell ref="B46:B51"/>
    <mergeCell ref="C46:C51"/>
    <mergeCell ref="D46:D51"/>
    <mergeCell ref="E46:E51"/>
    <mergeCell ref="F46:F51"/>
    <mergeCell ref="I40:I45"/>
    <mergeCell ref="J40:J45"/>
    <mergeCell ref="K40:K45"/>
    <mergeCell ref="L40:L45"/>
    <mergeCell ref="M40:M45"/>
    <mergeCell ref="N40:N45"/>
    <mergeCell ref="M34:M39"/>
    <mergeCell ref="N34:N39"/>
    <mergeCell ref="A40:A45"/>
    <mergeCell ref="B40:B45"/>
    <mergeCell ref="C40:C45"/>
    <mergeCell ref="D40:D45"/>
    <mergeCell ref="E40:E45"/>
    <mergeCell ref="F40:F45"/>
    <mergeCell ref="G40:G45"/>
    <mergeCell ref="H40:H45"/>
    <mergeCell ref="G34:G39"/>
    <mergeCell ref="H34:H39"/>
    <mergeCell ref="I34:I39"/>
    <mergeCell ref="J34:J39"/>
    <mergeCell ref="K34:K39"/>
    <mergeCell ref="L34:L39"/>
    <mergeCell ref="A34:A39"/>
    <mergeCell ref="B34:B39"/>
    <mergeCell ref="C34:C39"/>
    <mergeCell ref="D34:D39"/>
    <mergeCell ref="E34:E39"/>
    <mergeCell ref="F34:F39"/>
    <mergeCell ref="I28:I33"/>
    <mergeCell ref="J28:J33"/>
    <mergeCell ref="K28:K33"/>
    <mergeCell ref="L28:L33"/>
    <mergeCell ref="M28:M33"/>
    <mergeCell ref="N28:N33"/>
    <mergeCell ref="M22:M27"/>
    <mergeCell ref="N22:N27"/>
    <mergeCell ref="A28:A33"/>
    <mergeCell ref="B28:B33"/>
    <mergeCell ref="C28:C33"/>
    <mergeCell ref="D28:D33"/>
    <mergeCell ref="E28:E33"/>
    <mergeCell ref="F28:F33"/>
    <mergeCell ref="G28:G33"/>
    <mergeCell ref="H28:H33"/>
    <mergeCell ref="G22:G27"/>
    <mergeCell ref="H22:H27"/>
    <mergeCell ref="I22:I27"/>
    <mergeCell ref="J22:J27"/>
    <mergeCell ref="K22:K27"/>
    <mergeCell ref="L22:L27"/>
    <mergeCell ref="A22:A27"/>
    <mergeCell ref="B22:B27"/>
    <mergeCell ref="C22:C27"/>
    <mergeCell ref="D22:D27"/>
    <mergeCell ref="E22:E27"/>
    <mergeCell ref="F22:F27"/>
    <mergeCell ref="I16:I21"/>
    <mergeCell ref="J16:J21"/>
    <mergeCell ref="K16:K21"/>
    <mergeCell ref="L16:L21"/>
    <mergeCell ref="M16:M21"/>
    <mergeCell ref="M10:M15"/>
    <mergeCell ref="N10:N15"/>
    <mergeCell ref="A16:A21"/>
    <mergeCell ref="B16:B21"/>
    <mergeCell ref="C16:C21"/>
    <mergeCell ref="D16:D21"/>
    <mergeCell ref="E16:E21"/>
    <mergeCell ref="F16:F21"/>
    <mergeCell ref="G16:G21"/>
    <mergeCell ref="H16:H21"/>
    <mergeCell ref="G10:G15"/>
    <mergeCell ref="H10:H15"/>
    <mergeCell ref="I10:I15"/>
    <mergeCell ref="J10:J15"/>
    <mergeCell ref="K10:K15"/>
    <mergeCell ref="L10:L15"/>
    <mergeCell ref="A10:A15"/>
    <mergeCell ref="B10:B15"/>
    <mergeCell ref="C10:C15"/>
    <mergeCell ref="D10:D15"/>
    <mergeCell ref="E10:E15"/>
    <mergeCell ref="F10:F15"/>
    <mergeCell ref="AB8:AB9"/>
    <mergeCell ref="AC8:AC9"/>
    <mergeCell ref="P8:P9"/>
    <mergeCell ref="Q8:Q9"/>
    <mergeCell ref="R8:W8"/>
    <mergeCell ref="X8:X9"/>
    <mergeCell ref="Y8:Y9"/>
    <mergeCell ref="Z8:Z9"/>
    <mergeCell ref="N16:N21"/>
    <mergeCell ref="J8:J9"/>
    <mergeCell ref="K8:K9"/>
    <mergeCell ref="L8:L9"/>
    <mergeCell ref="M8:M9"/>
    <mergeCell ref="N8:N9"/>
    <mergeCell ref="O8:O9"/>
    <mergeCell ref="AE7:AJ7"/>
    <mergeCell ref="A8:A9"/>
    <mergeCell ref="B8:B9"/>
    <mergeCell ref="C8:C9"/>
    <mergeCell ref="D8:D9"/>
    <mergeCell ref="E8:E9"/>
    <mergeCell ref="F8:F9"/>
    <mergeCell ref="G8:G9"/>
    <mergeCell ref="H8:H9"/>
    <mergeCell ref="I8:I9"/>
    <mergeCell ref="AG8:AG9"/>
    <mergeCell ref="AH8:AH9"/>
    <mergeCell ref="AI8:AI9"/>
    <mergeCell ref="AJ8:AJ9"/>
    <mergeCell ref="AD8:AD9"/>
    <mergeCell ref="AE8:AE9"/>
    <mergeCell ref="AF8:AF9"/>
    <mergeCell ref="AA8:AA9"/>
    <mergeCell ref="A6:B6"/>
    <mergeCell ref="C6:N6"/>
    <mergeCell ref="A7:G7"/>
    <mergeCell ref="H7:N7"/>
    <mergeCell ref="O7:W7"/>
    <mergeCell ref="X7:AD7"/>
    <mergeCell ref="A1:AJ2"/>
    <mergeCell ref="A4:B4"/>
    <mergeCell ref="C4:N4"/>
    <mergeCell ref="O4:Q4"/>
    <mergeCell ref="A5:B5"/>
    <mergeCell ref="C5:N5"/>
  </mergeCells>
  <conditionalFormatting sqref="H10 H16">
    <cfRule type="cellIs" dxfId="2771" priority="227" operator="equal">
      <formula>"Muy Alta"</formula>
    </cfRule>
    <cfRule type="cellIs" dxfId="2770" priority="228" operator="equal">
      <formula>"Alta"</formula>
    </cfRule>
    <cfRule type="cellIs" dxfId="2769" priority="229" operator="equal">
      <formula>"Media"</formula>
    </cfRule>
    <cfRule type="cellIs" dxfId="2768" priority="230" operator="equal">
      <formula>"Baja"</formula>
    </cfRule>
    <cfRule type="cellIs" dxfId="2767" priority="231" operator="equal">
      <formula>"Muy Baja"</formula>
    </cfRule>
  </conditionalFormatting>
  <conditionalFormatting sqref="L10 L16 L22 L28 L34 L40 L46 L52 L58 L64">
    <cfRule type="cellIs" dxfId="2766" priority="222" operator="equal">
      <formula>"Catastrófico"</formula>
    </cfRule>
    <cfRule type="cellIs" dxfId="2765" priority="223" operator="equal">
      <formula>"Mayor"</formula>
    </cfRule>
    <cfRule type="cellIs" dxfId="2764" priority="224" operator="equal">
      <formula>"Moderado"</formula>
    </cfRule>
    <cfRule type="cellIs" dxfId="2763" priority="225" operator="equal">
      <formula>"Menor"</formula>
    </cfRule>
    <cfRule type="cellIs" dxfId="2762" priority="226" operator="equal">
      <formula>"Leve"</formula>
    </cfRule>
  </conditionalFormatting>
  <conditionalFormatting sqref="N10">
    <cfRule type="cellIs" dxfId="2761" priority="218" operator="equal">
      <formula>"Extremo"</formula>
    </cfRule>
    <cfRule type="cellIs" dxfId="2760" priority="219" operator="equal">
      <formula>"Alto"</formula>
    </cfRule>
    <cfRule type="cellIs" dxfId="2759" priority="220" operator="equal">
      <formula>"Moderado"</formula>
    </cfRule>
    <cfRule type="cellIs" dxfId="2758" priority="221" operator="equal">
      <formula>"Bajo"</formula>
    </cfRule>
  </conditionalFormatting>
  <conditionalFormatting sqref="Y10:Y15">
    <cfRule type="cellIs" dxfId="2757" priority="213" operator="equal">
      <formula>"Muy Alta"</formula>
    </cfRule>
    <cfRule type="cellIs" dxfId="2756" priority="214" operator="equal">
      <formula>"Alta"</formula>
    </cfRule>
    <cfRule type="cellIs" dxfId="2755" priority="215" operator="equal">
      <formula>"Media"</formula>
    </cfRule>
    <cfRule type="cellIs" dxfId="2754" priority="216" operator="equal">
      <formula>"Baja"</formula>
    </cfRule>
    <cfRule type="cellIs" dxfId="2753" priority="217" operator="equal">
      <formula>"Muy Baja"</formula>
    </cfRule>
  </conditionalFormatting>
  <conditionalFormatting sqref="AA10:AA15">
    <cfRule type="cellIs" dxfId="2752" priority="208" operator="equal">
      <formula>"Catastrófico"</formula>
    </cfRule>
    <cfRule type="cellIs" dxfId="2751" priority="209" operator="equal">
      <formula>"Mayor"</formula>
    </cfRule>
    <cfRule type="cellIs" dxfId="2750" priority="210" operator="equal">
      <formula>"Moderado"</formula>
    </cfRule>
    <cfRule type="cellIs" dxfId="2749" priority="211" operator="equal">
      <formula>"Menor"</formula>
    </cfRule>
    <cfRule type="cellIs" dxfId="2748" priority="212" operator="equal">
      <formula>"Leve"</formula>
    </cfRule>
  </conditionalFormatting>
  <conditionalFormatting sqref="AC10:AC15">
    <cfRule type="cellIs" dxfId="2747" priority="204" operator="equal">
      <formula>"Extremo"</formula>
    </cfRule>
    <cfRule type="cellIs" dxfId="2746" priority="205" operator="equal">
      <formula>"Alto"</formula>
    </cfRule>
    <cfRule type="cellIs" dxfId="2745" priority="206" operator="equal">
      <formula>"Moderado"</formula>
    </cfRule>
    <cfRule type="cellIs" dxfId="2744" priority="207" operator="equal">
      <formula>"Bajo"</formula>
    </cfRule>
  </conditionalFormatting>
  <conditionalFormatting sqref="H58">
    <cfRule type="cellIs" dxfId="2743" priority="43" operator="equal">
      <formula>"Muy Alta"</formula>
    </cfRule>
    <cfRule type="cellIs" dxfId="2742" priority="44" operator="equal">
      <formula>"Alta"</formula>
    </cfRule>
    <cfRule type="cellIs" dxfId="2741" priority="45" operator="equal">
      <formula>"Media"</formula>
    </cfRule>
    <cfRule type="cellIs" dxfId="2740" priority="46" operator="equal">
      <formula>"Baja"</formula>
    </cfRule>
    <cfRule type="cellIs" dxfId="2739" priority="47" operator="equal">
      <formula>"Muy Baja"</formula>
    </cfRule>
  </conditionalFormatting>
  <conditionalFormatting sqref="N16">
    <cfRule type="cellIs" dxfId="2738" priority="200" operator="equal">
      <formula>"Extremo"</formula>
    </cfRule>
    <cfRule type="cellIs" dxfId="2737" priority="201" operator="equal">
      <formula>"Alto"</formula>
    </cfRule>
    <cfRule type="cellIs" dxfId="2736" priority="202" operator="equal">
      <formula>"Moderado"</formula>
    </cfRule>
    <cfRule type="cellIs" dxfId="2735" priority="203" operator="equal">
      <formula>"Bajo"</formula>
    </cfRule>
  </conditionalFormatting>
  <conditionalFormatting sqref="Y16:Y21">
    <cfRule type="cellIs" dxfId="2734" priority="195" operator="equal">
      <formula>"Muy Alta"</formula>
    </cfRule>
    <cfRule type="cellIs" dxfId="2733" priority="196" operator="equal">
      <formula>"Alta"</formula>
    </cfRule>
    <cfRule type="cellIs" dxfId="2732" priority="197" operator="equal">
      <formula>"Media"</formula>
    </cfRule>
    <cfRule type="cellIs" dxfId="2731" priority="198" operator="equal">
      <formula>"Baja"</formula>
    </cfRule>
    <cfRule type="cellIs" dxfId="2730" priority="199" operator="equal">
      <formula>"Muy Baja"</formula>
    </cfRule>
  </conditionalFormatting>
  <conditionalFormatting sqref="AA16:AA21">
    <cfRule type="cellIs" dxfId="2729" priority="190" operator="equal">
      <formula>"Catastrófico"</formula>
    </cfRule>
    <cfRule type="cellIs" dxfId="2728" priority="191" operator="equal">
      <formula>"Mayor"</formula>
    </cfRule>
    <cfRule type="cellIs" dxfId="2727" priority="192" operator="equal">
      <formula>"Moderado"</formula>
    </cfRule>
    <cfRule type="cellIs" dxfId="2726" priority="193" operator="equal">
      <formula>"Menor"</formula>
    </cfRule>
    <cfRule type="cellIs" dxfId="2725" priority="194" operator="equal">
      <formula>"Leve"</formula>
    </cfRule>
  </conditionalFormatting>
  <conditionalFormatting sqref="AC16:AC21">
    <cfRule type="cellIs" dxfId="2724" priority="186" operator="equal">
      <formula>"Extremo"</formula>
    </cfRule>
    <cfRule type="cellIs" dxfId="2723" priority="187" operator="equal">
      <formula>"Alto"</formula>
    </cfRule>
    <cfRule type="cellIs" dxfId="2722" priority="188" operator="equal">
      <formula>"Moderado"</formula>
    </cfRule>
    <cfRule type="cellIs" dxfId="2721" priority="189" operator="equal">
      <formula>"Bajo"</formula>
    </cfRule>
  </conditionalFormatting>
  <conditionalFormatting sqref="H22">
    <cfRule type="cellIs" dxfId="2720" priority="181" operator="equal">
      <formula>"Muy Alta"</formula>
    </cfRule>
    <cfRule type="cellIs" dxfId="2719" priority="182" operator="equal">
      <formula>"Alta"</formula>
    </cfRule>
    <cfRule type="cellIs" dxfId="2718" priority="183" operator="equal">
      <formula>"Media"</formula>
    </cfRule>
    <cfRule type="cellIs" dxfId="2717" priority="184" operator="equal">
      <formula>"Baja"</formula>
    </cfRule>
    <cfRule type="cellIs" dxfId="2716" priority="185" operator="equal">
      <formula>"Muy Baja"</formula>
    </cfRule>
  </conditionalFormatting>
  <conditionalFormatting sqref="N22">
    <cfRule type="cellIs" dxfId="2715" priority="177" operator="equal">
      <formula>"Extremo"</formula>
    </cfRule>
    <cfRule type="cellIs" dxfId="2714" priority="178" operator="equal">
      <formula>"Alto"</formula>
    </cfRule>
    <cfRule type="cellIs" dxfId="2713" priority="179" operator="equal">
      <formula>"Moderado"</formula>
    </cfRule>
    <cfRule type="cellIs" dxfId="2712" priority="180" operator="equal">
      <formula>"Bajo"</formula>
    </cfRule>
  </conditionalFormatting>
  <conditionalFormatting sqref="Y22:Y27">
    <cfRule type="cellIs" dxfId="2711" priority="172" operator="equal">
      <formula>"Muy Alta"</formula>
    </cfRule>
    <cfRule type="cellIs" dxfId="2710" priority="173" operator="equal">
      <formula>"Alta"</formula>
    </cfRule>
    <cfRule type="cellIs" dxfId="2709" priority="174" operator="equal">
      <formula>"Media"</formula>
    </cfRule>
    <cfRule type="cellIs" dxfId="2708" priority="175" operator="equal">
      <formula>"Baja"</formula>
    </cfRule>
    <cfRule type="cellIs" dxfId="2707" priority="176" operator="equal">
      <formula>"Muy Baja"</formula>
    </cfRule>
  </conditionalFormatting>
  <conditionalFormatting sqref="AA22:AA27">
    <cfRule type="cellIs" dxfId="2706" priority="167" operator="equal">
      <formula>"Catastrófico"</formula>
    </cfRule>
    <cfRule type="cellIs" dxfId="2705" priority="168" operator="equal">
      <formula>"Mayor"</formula>
    </cfRule>
    <cfRule type="cellIs" dxfId="2704" priority="169" operator="equal">
      <formula>"Moderado"</formula>
    </cfRule>
    <cfRule type="cellIs" dxfId="2703" priority="170" operator="equal">
      <formula>"Menor"</formula>
    </cfRule>
    <cfRule type="cellIs" dxfId="2702" priority="171" operator="equal">
      <formula>"Leve"</formula>
    </cfRule>
  </conditionalFormatting>
  <conditionalFormatting sqref="AC22:AC27">
    <cfRule type="cellIs" dxfId="2701" priority="163" operator="equal">
      <formula>"Extremo"</formula>
    </cfRule>
    <cfRule type="cellIs" dxfId="2700" priority="164" operator="equal">
      <formula>"Alto"</formula>
    </cfRule>
    <cfRule type="cellIs" dxfId="2699" priority="165" operator="equal">
      <formula>"Moderado"</formula>
    </cfRule>
    <cfRule type="cellIs" dxfId="2698" priority="166" operator="equal">
      <formula>"Bajo"</formula>
    </cfRule>
  </conditionalFormatting>
  <conditionalFormatting sqref="H28">
    <cfRule type="cellIs" dxfId="2697" priority="158" operator="equal">
      <formula>"Muy Alta"</formula>
    </cfRule>
    <cfRule type="cellIs" dxfId="2696" priority="159" operator="equal">
      <formula>"Alta"</formula>
    </cfRule>
    <cfRule type="cellIs" dxfId="2695" priority="160" operator="equal">
      <formula>"Media"</formula>
    </cfRule>
    <cfRule type="cellIs" dxfId="2694" priority="161" operator="equal">
      <formula>"Baja"</formula>
    </cfRule>
    <cfRule type="cellIs" dxfId="2693" priority="162" operator="equal">
      <formula>"Muy Baja"</formula>
    </cfRule>
  </conditionalFormatting>
  <conditionalFormatting sqref="N28">
    <cfRule type="cellIs" dxfId="2692" priority="154" operator="equal">
      <formula>"Extremo"</formula>
    </cfRule>
    <cfRule type="cellIs" dxfId="2691" priority="155" operator="equal">
      <formula>"Alto"</formula>
    </cfRule>
    <cfRule type="cellIs" dxfId="2690" priority="156" operator="equal">
      <formula>"Moderado"</formula>
    </cfRule>
    <cfRule type="cellIs" dxfId="2689" priority="157" operator="equal">
      <formula>"Bajo"</formula>
    </cfRule>
  </conditionalFormatting>
  <conditionalFormatting sqref="Y28:Y33">
    <cfRule type="cellIs" dxfId="2688" priority="149" operator="equal">
      <formula>"Muy Alta"</formula>
    </cfRule>
    <cfRule type="cellIs" dxfId="2687" priority="150" operator="equal">
      <formula>"Alta"</formula>
    </cfRule>
    <cfRule type="cellIs" dxfId="2686" priority="151" operator="equal">
      <formula>"Media"</formula>
    </cfRule>
    <cfRule type="cellIs" dxfId="2685" priority="152" operator="equal">
      <formula>"Baja"</formula>
    </cfRule>
    <cfRule type="cellIs" dxfId="2684" priority="153" operator="equal">
      <formula>"Muy Baja"</formula>
    </cfRule>
  </conditionalFormatting>
  <conditionalFormatting sqref="AA28:AA33">
    <cfRule type="cellIs" dxfId="2683" priority="144" operator="equal">
      <formula>"Catastrófico"</formula>
    </cfRule>
    <cfRule type="cellIs" dxfId="2682" priority="145" operator="equal">
      <formula>"Mayor"</formula>
    </cfRule>
    <cfRule type="cellIs" dxfId="2681" priority="146" operator="equal">
      <formula>"Moderado"</formula>
    </cfRule>
    <cfRule type="cellIs" dxfId="2680" priority="147" operator="equal">
      <formula>"Menor"</formula>
    </cfRule>
    <cfRule type="cellIs" dxfId="2679" priority="148" operator="equal">
      <formula>"Leve"</formula>
    </cfRule>
  </conditionalFormatting>
  <conditionalFormatting sqref="AC28:AC33">
    <cfRule type="cellIs" dxfId="2678" priority="140" operator="equal">
      <formula>"Extremo"</formula>
    </cfRule>
    <cfRule type="cellIs" dxfId="2677" priority="141" operator="equal">
      <formula>"Alto"</formula>
    </cfRule>
    <cfRule type="cellIs" dxfId="2676" priority="142" operator="equal">
      <formula>"Moderado"</formula>
    </cfRule>
    <cfRule type="cellIs" dxfId="2675" priority="143" operator="equal">
      <formula>"Bajo"</formula>
    </cfRule>
  </conditionalFormatting>
  <conditionalFormatting sqref="H34">
    <cfRule type="cellIs" dxfId="2674" priority="135" operator="equal">
      <formula>"Muy Alta"</formula>
    </cfRule>
    <cfRule type="cellIs" dxfId="2673" priority="136" operator="equal">
      <formula>"Alta"</formula>
    </cfRule>
    <cfRule type="cellIs" dxfId="2672" priority="137" operator="equal">
      <formula>"Media"</formula>
    </cfRule>
    <cfRule type="cellIs" dxfId="2671" priority="138" operator="equal">
      <formula>"Baja"</formula>
    </cfRule>
    <cfRule type="cellIs" dxfId="2670" priority="139" operator="equal">
      <formula>"Muy Baja"</formula>
    </cfRule>
  </conditionalFormatting>
  <conditionalFormatting sqref="N34">
    <cfRule type="cellIs" dxfId="2669" priority="131" operator="equal">
      <formula>"Extremo"</formula>
    </cfRule>
    <cfRule type="cellIs" dxfId="2668" priority="132" operator="equal">
      <formula>"Alto"</formula>
    </cfRule>
    <cfRule type="cellIs" dxfId="2667" priority="133" operator="equal">
      <formula>"Moderado"</formula>
    </cfRule>
    <cfRule type="cellIs" dxfId="2666" priority="134" operator="equal">
      <formula>"Bajo"</formula>
    </cfRule>
  </conditionalFormatting>
  <conditionalFormatting sqref="Y34:Y39">
    <cfRule type="cellIs" dxfId="2665" priority="126" operator="equal">
      <formula>"Muy Alta"</formula>
    </cfRule>
    <cfRule type="cellIs" dxfId="2664" priority="127" operator="equal">
      <formula>"Alta"</formula>
    </cfRule>
    <cfRule type="cellIs" dxfId="2663" priority="128" operator="equal">
      <formula>"Media"</formula>
    </cfRule>
    <cfRule type="cellIs" dxfId="2662" priority="129" operator="equal">
      <formula>"Baja"</formula>
    </cfRule>
    <cfRule type="cellIs" dxfId="2661" priority="130" operator="equal">
      <formula>"Muy Baja"</formula>
    </cfRule>
  </conditionalFormatting>
  <conditionalFormatting sqref="AA34:AA39">
    <cfRule type="cellIs" dxfId="2660" priority="121" operator="equal">
      <formula>"Catastrófico"</formula>
    </cfRule>
    <cfRule type="cellIs" dxfId="2659" priority="122" operator="equal">
      <formula>"Mayor"</formula>
    </cfRule>
    <cfRule type="cellIs" dxfId="2658" priority="123" operator="equal">
      <formula>"Moderado"</formula>
    </cfRule>
    <cfRule type="cellIs" dxfId="2657" priority="124" operator="equal">
      <formula>"Menor"</formula>
    </cfRule>
    <cfRule type="cellIs" dxfId="2656" priority="125" operator="equal">
      <formula>"Leve"</formula>
    </cfRule>
  </conditionalFormatting>
  <conditionalFormatting sqref="AC34:AC39">
    <cfRule type="cellIs" dxfId="2655" priority="117" operator="equal">
      <formula>"Extremo"</formula>
    </cfRule>
    <cfRule type="cellIs" dxfId="2654" priority="118" operator="equal">
      <formula>"Alto"</formula>
    </cfRule>
    <cfRule type="cellIs" dxfId="2653" priority="119" operator="equal">
      <formula>"Moderado"</formula>
    </cfRule>
    <cfRule type="cellIs" dxfId="2652" priority="120" operator="equal">
      <formula>"Bajo"</formula>
    </cfRule>
  </conditionalFormatting>
  <conditionalFormatting sqref="H40">
    <cfRule type="cellIs" dxfId="2651" priority="112" operator="equal">
      <formula>"Muy Alta"</formula>
    </cfRule>
    <cfRule type="cellIs" dxfId="2650" priority="113" operator="equal">
      <formula>"Alta"</formula>
    </cfRule>
    <cfRule type="cellIs" dxfId="2649" priority="114" operator="equal">
      <formula>"Media"</formula>
    </cfRule>
    <cfRule type="cellIs" dxfId="2648" priority="115" operator="equal">
      <formula>"Baja"</formula>
    </cfRule>
    <cfRule type="cellIs" dxfId="2647" priority="116" operator="equal">
      <formula>"Muy Baja"</formula>
    </cfRule>
  </conditionalFormatting>
  <conditionalFormatting sqref="N40">
    <cfRule type="cellIs" dxfId="2646" priority="108" operator="equal">
      <formula>"Extremo"</formula>
    </cfRule>
    <cfRule type="cellIs" dxfId="2645" priority="109" operator="equal">
      <formula>"Alto"</formula>
    </cfRule>
    <cfRule type="cellIs" dxfId="2644" priority="110" operator="equal">
      <formula>"Moderado"</formula>
    </cfRule>
    <cfRule type="cellIs" dxfId="2643" priority="111" operator="equal">
      <formula>"Bajo"</formula>
    </cfRule>
  </conditionalFormatting>
  <conditionalFormatting sqref="Y40:Y45">
    <cfRule type="cellIs" dxfId="2642" priority="103" operator="equal">
      <formula>"Muy Alta"</formula>
    </cfRule>
    <cfRule type="cellIs" dxfId="2641" priority="104" operator="equal">
      <formula>"Alta"</formula>
    </cfRule>
    <cfRule type="cellIs" dxfId="2640" priority="105" operator="equal">
      <formula>"Media"</formula>
    </cfRule>
    <cfRule type="cellIs" dxfId="2639" priority="106" operator="equal">
      <formula>"Baja"</formula>
    </cfRule>
    <cfRule type="cellIs" dxfId="2638" priority="107" operator="equal">
      <formula>"Muy Baja"</formula>
    </cfRule>
  </conditionalFormatting>
  <conditionalFormatting sqref="AA40:AA45">
    <cfRule type="cellIs" dxfId="2637" priority="98" operator="equal">
      <formula>"Catastrófico"</formula>
    </cfRule>
    <cfRule type="cellIs" dxfId="2636" priority="99" operator="equal">
      <formula>"Mayor"</formula>
    </cfRule>
    <cfRule type="cellIs" dxfId="2635" priority="100" operator="equal">
      <formula>"Moderado"</formula>
    </cfRule>
    <cfRule type="cellIs" dxfId="2634" priority="101" operator="equal">
      <formula>"Menor"</formula>
    </cfRule>
    <cfRule type="cellIs" dxfId="2633" priority="102" operator="equal">
      <formula>"Leve"</formula>
    </cfRule>
  </conditionalFormatting>
  <conditionalFormatting sqref="AC40:AC45">
    <cfRule type="cellIs" dxfId="2632" priority="94" operator="equal">
      <formula>"Extremo"</formula>
    </cfRule>
    <cfRule type="cellIs" dxfId="2631" priority="95" operator="equal">
      <formula>"Alto"</formula>
    </cfRule>
    <cfRule type="cellIs" dxfId="2630" priority="96" operator="equal">
      <formula>"Moderado"</formula>
    </cfRule>
    <cfRule type="cellIs" dxfId="2629" priority="97" operator="equal">
      <formula>"Bajo"</formula>
    </cfRule>
  </conditionalFormatting>
  <conditionalFormatting sqref="H46">
    <cfRule type="cellIs" dxfId="2628" priority="89" operator="equal">
      <formula>"Muy Alta"</formula>
    </cfRule>
    <cfRule type="cellIs" dxfId="2627" priority="90" operator="equal">
      <formula>"Alta"</formula>
    </cfRule>
    <cfRule type="cellIs" dxfId="2626" priority="91" operator="equal">
      <formula>"Media"</formula>
    </cfRule>
    <cfRule type="cellIs" dxfId="2625" priority="92" operator="equal">
      <formula>"Baja"</formula>
    </cfRule>
    <cfRule type="cellIs" dxfId="2624" priority="93" operator="equal">
      <formula>"Muy Baja"</formula>
    </cfRule>
  </conditionalFormatting>
  <conditionalFormatting sqref="N46">
    <cfRule type="cellIs" dxfId="2623" priority="85" operator="equal">
      <formula>"Extremo"</formula>
    </cfRule>
    <cfRule type="cellIs" dxfId="2622" priority="86" operator="equal">
      <formula>"Alto"</formula>
    </cfRule>
    <cfRule type="cellIs" dxfId="2621" priority="87" operator="equal">
      <formula>"Moderado"</formula>
    </cfRule>
    <cfRule type="cellIs" dxfId="2620" priority="88" operator="equal">
      <formula>"Bajo"</formula>
    </cfRule>
  </conditionalFormatting>
  <conditionalFormatting sqref="Y46:Y51">
    <cfRule type="cellIs" dxfId="2619" priority="80" operator="equal">
      <formula>"Muy Alta"</formula>
    </cfRule>
    <cfRule type="cellIs" dxfId="2618" priority="81" operator="equal">
      <formula>"Alta"</formula>
    </cfRule>
    <cfRule type="cellIs" dxfId="2617" priority="82" operator="equal">
      <formula>"Media"</formula>
    </cfRule>
    <cfRule type="cellIs" dxfId="2616" priority="83" operator="equal">
      <formula>"Baja"</formula>
    </cfRule>
    <cfRule type="cellIs" dxfId="2615" priority="84" operator="equal">
      <formula>"Muy Baja"</formula>
    </cfRule>
  </conditionalFormatting>
  <conditionalFormatting sqref="AA46:AA51">
    <cfRule type="cellIs" dxfId="2614" priority="75" operator="equal">
      <formula>"Catastrófico"</formula>
    </cfRule>
    <cfRule type="cellIs" dxfId="2613" priority="76" operator="equal">
      <formula>"Mayor"</formula>
    </cfRule>
    <cfRule type="cellIs" dxfId="2612" priority="77" operator="equal">
      <formula>"Moderado"</formula>
    </cfRule>
    <cfRule type="cellIs" dxfId="2611" priority="78" operator="equal">
      <formula>"Menor"</formula>
    </cfRule>
    <cfRule type="cellIs" dxfId="2610" priority="79" operator="equal">
      <formula>"Leve"</formula>
    </cfRule>
  </conditionalFormatting>
  <conditionalFormatting sqref="AC46:AC51">
    <cfRule type="cellIs" dxfId="2609" priority="71" operator="equal">
      <formula>"Extremo"</formula>
    </cfRule>
    <cfRule type="cellIs" dxfId="2608" priority="72" operator="equal">
      <formula>"Alto"</formula>
    </cfRule>
    <cfRule type="cellIs" dxfId="2607" priority="73" operator="equal">
      <formula>"Moderado"</formula>
    </cfRule>
    <cfRule type="cellIs" dxfId="2606" priority="74" operator="equal">
      <formula>"Bajo"</formula>
    </cfRule>
  </conditionalFormatting>
  <conditionalFormatting sqref="H52">
    <cfRule type="cellIs" dxfId="2605" priority="66" operator="equal">
      <formula>"Muy Alta"</formula>
    </cfRule>
    <cfRule type="cellIs" dxfId="2604" priority="67" operator="equal">
      <formula>"Alta"</formula>
    </cfRule>
    <cfRule type="cellIs" dxfId="2603" priority="68" operator="equal">
      <formula>"Media"</formula>
    </cfRule>
    <cfRule type="cellIs" dxfId="2602" priority="69" operator="equal">
      <formula>"Baja"</formula>
    </cfRule>
    <cfRule type="cellIs" dxfId="2601" priority="70" operator="equal">
      <formula>"Muy Baja"</formula>
    </cfRule>
  </conditionalFormatting>
  <conditionalFormatting sqref="N52">
    <cfRule type="cellIs" dxfId="2600" priority="62" operator="equal">
      <formula>"Extremo"</formula>
    </cfRule>
    <cfRule type="cellIs" dxfId="2599" priority="63" operator="equal">
      <formula>"Alto"</formula>
    </cfRule>
    <cfRule type="cellIs" dxfId="2598" priority="64" operator="equal">
      <formula>"Moderado"</formula>
    </cfRule>
    <cfRule type="cellIs" dxfId="2597" priority="65" operator="equal">
      <formula>"Bajo"</formula>
    </cfRule>
  </conditionalFormatting>
  <conditionalFormatting sqref="Y52:Y57">
    <cfRule type="cellIs" dxfId="2596" priority="57" operator="equal">
      <formula>"Muy Alta"</formula>
    </cfRule>
    <cfRule type="cellIs" dxfId="2595" priority="58" operator="equal">
      <formula>"Alta"</formula>
    </cfRule>
    <cfRule type="cellIs" dxfId="2594" priority="59" operator="equal">
      <formula>"Media"</formula>
    </cfRule>
    <cfRule type="cellIs" dxfId="2593" priority="60" operator="equal">
      <formula>"Baja"</formula>
    </cfRule>
    <cfRule type="cellIs" dxfId="2592" priority="61" operator="equal">
      <formula>"Muy Baja"</formula>
    </cfRule>
  </conditionalFormatting>
  <conditionalFormatting sqref="AA52:AA57">
    <cfRule type="cellIs" dxfId="2591" priority="52" operator="equal">
      <formula>"Catastrófico"</formula>
    </cfRule>
    <cfRule type="cellIs" dxfId="2590" priority="53" operator="equal">
      <formula>"Mayor"</formula>
    </cfRule>
    <cfRule type="cellIs" dxfId="2589" priority="54" operator="equal">
      <formula>"Moderado"</formula>
    </cfRule>
    <cfRule type="cellIs" dxfId="2588" priority="55" operator="equal">
      <formula>"Menor"</formula>
    </cfRule>
    <cfRule type="cellIs" dxfId="2587" priority="56" operator="equal">
      <formula>"Leve"</formula>
    </cfRule>
  </conditionalFormatting>
  <conditionalFormatting sqref="AC52:AC57">
    <cfRule type="cellIs" dxfId="2586" priority="48" operator="equal">
      <formula>"Extremo"</formula>
    </cfRule>
    <cfRule type="cellIs" dxfId="2585" priority="49" operator="equal">
      <formula>"Alto"</formula>
    </cfRule>
    <cfRule type="cellIs" dxfId="2584" priority="50" operator="equal">
      <formula>"Moderado"</formula>
    </cfRule>
    <cfRule type="cellIs" dxfId="2583" priority="51" operator="equal">
      <formula>"Bajo"</formula>
    </cfRule>
  </conditionalFormatting>
  <conditionalFormatting sqref="N58">
    <cfRule type="cellIs" dxfId="2582" priority="39" operator="equal">
      <formula>"Extremo"</formula>
    </cfRule>
    <cfRule type="cellIs" dxfId="2581" priority="40" operator="equal">
      <formula>"Alto"</formula>
    </cfRule>
    <cfRule type="cellIs" dxfId="2580" priority="41" operator="equal">
      <formula>"Moderado"</formula>
    </cfRule>
    <cfRule type="cellIs" dxfId="2579" priority="42" operator="equal">
      <formula>"Bajo"</formula>
    </cfRule>
  </conditionalFormatting>
  <conditionalFormatting sqref="Y58:Y63">
    <cfRule type="cellIs" dxfId="2578" priority="34" operator="equal">
      <formula>"Muy Alta"</formula>
    </cfRule>
    <cfRule type="cellIs" dxfId="2577" priority="35" operator="equal">
      <formula>"Alta"</formula>
    </cfRule>
    <cfRule type="cellIs" dxfId="2576" priority="36" operator="equal">
      <formula>"Media"</formula>
    </cfRule>
    <cfRule type="cellIs" dxfId="2575" priority="37" operator="equal">
      <formula>"Baja"</formula>
    </cfRule>
    <cfRule type="cellIs" dxfId="2574" priority="38" operator="equal">
      <formula>"Muy Baja"</formula>
    </cfRule>
  </conditionalFormatting>
  <conditionalFormatting sqref="AA58:AA63">
    <cfRule type="cellIs" dxfId="2573" priority="29" operator="equal">
      <formula>"Catastrófico"</formula>
    </cfRule>
    <cfRule type="cellIs" dxfId="2572" priority="30" operator="equal">
      <formula>"Mayor"</formula>
    </cfRule>
    <cfRule type="cellIs" dxfId="2571" priority="31" operator="equal">
      <formula>"Moderado"</formula>
    </cfRule>
    <cfRule type="cellIs" dxfId="2570" priority="32" operator="equal">
      <formula>"Menor"</formula>
    </cfRule>
    <cfRule type="cellIs" dxfId="2569" priority="33" operator="equal">
      <formula>"Leve"</formula>
    </cfRule>
  </conditionalFormatting>
  <conditionalFormatting sqref="AC58:AC63">
    <cfRule type="cellIs" dxfId="2568" priority="25" operator="equal">
      <formula>"Extremo"</formula>
    </cfRule>
    <cfRule type="cellIs" dxfId="2567" priority="26" operator="equal">
      <formula>"Alto"</formula>
    </cfRule>
    <cfRule type="cellIs" dxfId="2566" priority="27" operator="equal">
      <formula>"Moderado"</formula>
    </cfRule>
    <cfRule type="cellIs" dxfId="2565" priority="28" operator="equal">
      <formula>"Bajo"</formula>
    </cfRule>
  </conditionalFormatting>
  <conditionalFormatting sqref="H64">
    <cfRule type="cellIs" dxfId="2564" priority="20" operator="equal">
      <formula>"Muy Alta"</formula>
    </cfRule>
    <cfRule type="cellIs" dxfId="2563" priority="21" operator="equal">
      <formula>"Alta"</formula>
    </cfRule>
    <cfRule type="cellIs" dxfId="2562" priority="22" operator="equal">
      <formula>"Media"</formula>
    </cfRule>
    <cfRule type="cellIs" dxfId="2561" priority="23" operator="equal">
      <formula>"Baja"</formula>
    </cfRule>
    <cfRule type="cellIs" dxfId="2560" priority="24" operator="equal">
      <formula>"Muy Baja"</formula>
    </cfRule>
  </conditionalFormatting>
  <conditionalFormatting sqref="N64">
    <cfRule type="cellIs" dxfId="2559" priority="16" operator="equal">
      <formula>"Extremo"</formula>
    </cfRule>
    <cfRule type="cellIs" dxfId="2558" priority="17" operator="equal">
      <formula>"Alto"</formula>
    </cfRule>
    <cfRule type="cellIs" dxfId="2557" priority="18" operator="equal">
      <formula>"Moderado"</formula>
    </cfRule>
    <cfRule type="cellIs" dxfId="2556" priority="19" operator="equal">
      <formula>"Bajo"</formula>
    </cfRule>
  </conditionalFormatting>
  <conditionalFormatting sqref="Y64:Y69">
    <cfRule type="cellIs" dxfId="2555" priority="11" operator="equal">
      <formula>"Muy Alta"</formula>
    </cfRule>
    <cfRule type="cellIs" dxfId="2554" priority="12" operator="equal">
      <formula>"Alta"</formula>
    </cfRule>
    <cfRule type="cellIs" dxfId="2553" priority="13" operator="equal">
      <formula>"Media"</formula>
    </cfRule>
    <cfRule type="cellIs" dxfId="2552" priority="14" operator="equal">
      <formula>"Baja"</formula>
    </cfRule>
    <cfRule type="cellIs" dxfId="2551" priority="15" operator="equal">
      <formula>"Muy Baja"</formula>
    </cfRule>
  </conditionalFormatting>
  <conditionalFormatting sqref="AA64:AA69">
    <cfRule type="cellIs" dxfId="2550" priority="6" operator="equal">
      <formula>"Catastrófico"</formula>
    </cfRule>
    <cfRule type="cellIs" dxfId="2549" priority="7" operator="equal">
      <formula>"Mayor"</formula>
    </cfRule>
    <cfRule type="cellIs" dxfId="2548" priority="8" operator="equal">
      <formula>"Moderado"</formula>
    </cfRule>
    <cfRule type="cellIs" dxfId="2547" priority="9" operator="equal">
      <formula>"Menor"</formula>
    </cfRule>
    <cfRule type="cellIs" dxfId="2546" priority="10" operator="equal">
      <formula>"Leve"</formula>
    </cfRule>
  </conditionalFormatting>
  <conditionalFormatting sqref="AC64:AC69">
    <cfRule type="cellIs" dxfId="2545" priority="2" operator="equal">
      <formula>"Extremo"</formula>
    </cfRule>
    <cfRule type="cellIs" dxfId="2544" priority="3" operator="equal">
      <formula>"Alto"</formula>
    </cfRule>
    <cfRule type="cellIs" dxfId="2543" priority="4" operator="equal">
      <formula>"Moderado"</formula>
    </cfRule>
    <cfRule type="cellIs" dxfId="2542" priority="5" operator="equal">
      <formula>"Bajo"</formula>
    </cfRule>
  </conditionalFormatting>
  <conditionalFormatting sqref="K10:K69">
    <cfRule type="containsText" dxfId="2541" priority="1" operator="containsText" text="❌">
      <formula>NOT(ISERROR(SEARCH("❌",K10)))</formula>
    </cfRule>
  </conditionalFormatting>
  <pageMargins left="0.70866141732283472" right="0.70866141732283472" top="0.9055118110236221" bottom="0.94488188976377963" header="0.31496062992125984" footer="0.31496062992125984"/>
  <pageSetup paperSize="5" scale="19" fitToHeight="0" orientation="landscape" r:id="rId1"/>
  <headerFooter>
    <oddHeader>&amp;L&amp;G&amp;C&amp;"Montserrat,Negrita"&amp;14&amp;K0070C0
MATRIZ RIESGOS DE GESTIÓN 2023&amp;R&amp;G</oddHeader>
    <oddFooter>&amp;L&amp;"Montserrat,Normal"
Dirección: Calle 24A No. 59-42 Torre 4 Piso 3 
Centro Empresarial Sarmiento Angulo
Conmutador: (+601) 307 8038
Línea gratuita: 01 8000 119703&amp;C&amp;P de &amp;N
FOR-SIG-121-024
02/08/2023 Versión: 03
&amp;G&amp;R&amp;G</oddFooter>
  </headerFooter>
  <rowBreaks count="2" manualBreakCount="2">
    <brk id="15" max="35" man="1"/>
    <brk id="21" max="35" man="1"/>
  </rowBreaks>
  <legacyDrawingHF r:id="rId2"/>
  <extLst>
    <ext xmlns:x14="http://schemas.microsoft.com/office/spreadsheetml/2009/9/main" uri="{CCE6A557-97BC-4b89-ADB6-D9C93CAAB3DF}">
      <x14:dataValidations xmlns:xm="http://schemas.microsoft.com/office/excel/2006/main" count="8">
        <x14:dataValidation type="custom" allowBlank="1" showInputMessage="1" showErrorMessage="1" error="Recuerde que las acciones se generan bajo la medida de mitigar el riesgo">
          <x14:formula1>
            <xm:f>IF(OR(AD10='https://supervigilanciagovco-my.sharepoint.com/personal/krivera_supervigilancia_gov_co/Documents/Documentos - copia/2023/PLAN DE RIESGOS/RIESGOS DE GESTION 2023/[MATRIZ RIESGOS DE GESTIÓN FINANCIERA.xlsx]Opciones Tratamiento'!#REF!,AD10='https://supervigilanciagovco-my.sharepoint.com/personal/krivera_supervigilancia_gov_co/Documents/Documentos - copia/2023/PLAN DE RIESGOS/RIESGOS DE GESTION 2023/[MATRIZ RIESGOS DE GESTIÓN FINANCIERA.xlsx]Opciones Tratamiento'!#REF!,AD10='https://supervigilanciagovco-my.sharepoint.com/personal/krivera_supervigilancia_gov_co/Documents/Documentos - copia/2023/PLAN DE RIESGOS/RIESGOS DE GESTION 2023/[MATRIZ RIESGOS DE GESTIÓN FINANCIERA.xlsx]Opciones Tratamiento'!#REF!),ISBLANK(AD10),ISTEXT(AD10))</xm:f>
          </x14:formula1>
          <xm:sqref>AH10:AH23 AH26:AH69</xm:sqref>
        </x14:dataValidation>
        <x14:dataValidation type="custom" allowBlank="1" showInputMessage="1" showErrorMessage="1" error="Recuerde que las acciones se generan bajo la medida de mitigar el riesgo">
          <x14:formula1>
            <xm:f>IF(OR(AD10='https://supervigilanciagovco-my.sharepoint.com/personal/krivera_supervigilancia_gov_co/Documents/Documentos - copia/2023/PLAN DE RIESGOS/RIESGOS DE GESTION 2023/[MATRIZ RIESGOS DE GESTIÓN FINANCIERA.xlsx]Opciones Tratamiento'!#REF!,AD10='https://supervigilanciagovco-my.sharepoint.com/personal/krivera_supervigilancia_gov_co/Documents/Documentos - copia/2023/PLAN DE RIESGOS/RIESGOS DE GESTION 2023/[MATRIZ RIESGOS DE GESTIÓN FINANCIERA.xlsx]Opciones Tratamiento'!#REF!,AD10='https://supervigilanciagovco-my.sharepoint.com/personal/krivera_supervigilancia_gov_co/Documents/Documentos - copia/2023/PLAN DE RIESGOS/RIESGOS DE GESTION 2023/[MATRIZ RIESGOS DE GESTIÓN FINANCIERA.xlsx]Opciones Tratamiento'!#REF!),ISBLANK(AD10),ISTEXT(AD10))</xm:f>
          </x14:formula1>
          <xm:sqref>AI10:AI69</xm:sqref>
        </x14:dataValidation>
        <x14:dataValidation type="custom" allowBlank="1" showInputMessage="1" showErrorMessage="1" error="Recuerde que las acciones se generan bajo la medida de mitigar el riesgo">
          <x14:formula1>
            <xm:f>IF(OR(AD10='https://supervigilanciagovco-my.sharepoint.com/personal/krivera_supervigilancia_gov_co/Documents/Documentos - copia/2023/PLAN DE RIESGOS/RIESGOS DE GESTION 2023/[MATRIZ RIESGOS DE GESTIÓN FINANCIERA.xlsx]Opciones Tratamiento'!#REF!,AD10='https://supervigilanciagovco-my.sharepoint.com/personal/krivera_supervigilancia_gov_co/Documents/Documentos - copia/2023/PLAN DE RIESGOS/RIESGOS DE GESTION 2023/[MATRIZ RIESGOS DE GESTIÓN FINANCIERA.xlsx]Opciones Tratamiento'!#REF!,AD10='https://supervigilanciagovco-my.sharepoint.com/personal/krivera_supervigilancia_gov_co/Documents/Documentos - copia/2023/PLAN DE RIESGOS/RIESGOS DE GESTION 2023/[MATRIZ RIESGOS DE GESTIÓN FINANCIERA.xlsx]Opciones Tratamiento'!#REF!),ISBLANK(AD10),ISTEXT(AD10))</xm:f>
          </x14:formula1>
          <xm:sqref>AG10:AG69</xm:sqref>
        </x14:dataValidation>
        <x14:dataValidation type="custom" allowBlank="1" showInputMessage="1" showErrorMessage="1" error="Recuerde que las acciones se generan bajo la medida de mitigar el riesgo">
          <x14:formula1>
            <xm:f>IF(OR(AD10='https://supervigilanciagovco-my.sharepoint.com/personal/krivera_supervigilancia_gov_co/Documents/Documentos - copia/2023/PLAN DE RIESGOS/RIESGOS DE GESTION 2023/[MATRIZ RIESGOS DE GESTIÓN FINANCIERA.xlsx]Opciones Tratamiento'!#REF!,AD10='https://supervigilanciagovco-my.sharepoint.com/personal/krivera_supervigilancia_gov_co/Documents/Documentos - copia/2023/PLAN DE RIESGOS/RIESGOS DE GESTION 2023/[MATRIZ RIESGOS DE GESTIÓN FINANCIERA.xlsx]Opciones Tratamiento'!#REF!,AD10='https://supervigilanciagovco-my.sharepoint.com/personal/krivera_supervigilancia_gov_co/Documents/Documentos - copia/2023/PLAN DE RIESGOS/RIESGOS DE GESTION 2023/[MATRIZ RIESGOS DE GESTIÓN FINANCIERA.xlsx]Opciones Tratamiento'!#REF!),ISBLANK(AD10),ISTEXT(AD10))</xm:f>
          </x14:formula1>
          <xm:sqref>AF10:AF69</xm:sqref>
        </x14:dataValidation>
        <x14:dataValidation type="custom" allowBlank="1" showInputMessage="1" showErrorMessage="1" error="Recuerde que las acciones se generan bajo la medida de mitigar el riesgo">
          <x14:formula1>
            <xm:f>IF(OR(AD10='https://supervigilanciagovco-my.sharepoint.com/personal/krivera_supervigilancia_gov_co/Documents/Documentos - copia/2023/PLAN DE RIESGOS/RIESGOS DE GESTION 2023/[MATRIZ RIESGOS DE GESTIÓN FINANCIERA.xlsx]Opciones Tratamiento'!#REF!,AD10='https://supervigilanciagovco-my.sharepoint.com/personal/krivera_supervigilancia_gov_co/Documents/Documentos - copia/2023/PLAN DE RIESGOS/RIESGOS DE GESTION 2023/[MATRIZ RIESGOS DE GESTIÓN FINANCIERA.xlsx]Opciones Tratamiento'!#REF!,AD10='https://supervigilanciagovco-my.sharepoint.com/personal/krivera_supervigilancia_gov_co/Documents/Documentos - copia/2023/PLAN DE RIESGOS/RIESGOS DE GESTION 2023/[MATRIZ RIESGOS DE GESTIÓN FINANCIERA.xlsx]Opciones Tratamiento'!#REF!),ISBLANK(AD10),ISTEXT(AD10))</xm:f>
          </x14:formula1>
          <xm:sqref>AE10:AE17 AE19:AE69</xm:sqref>
        </x14:dataValidation>
        <x14:dataValidation type="list" allowBlank="1" showInputMessage="1" showErrorMessage="1">
          <x14:formula1>
            <xm:f>'https://supervigilanciagovco-my.sharepoint.com/personal/krivera_supervigilancia_gov_co/Documents/Documentos - copia/2023/PLAN DE RIESGOS/RIESGOS DE GESTION 2023/[MATRIZ RIESGOS DE GESTIÓN FINANCIERA.xlsx]Tabla Impacto'!#REF!</xm:f>
          </x14:formula1>
          <xm:sqref>J10:J69</xm:sqref>
        </x14:dataValidation>
        <x14:dataValidation type="list" allowBlank="1" showInputMessage="1" showErrorMessage="1">
          <x14:formula1>
            <xm:f>'https://supervigilanciagovco-my.sharepoint.com/personal/krivera_supervigilancia_gov_co/Documents/Documentos - copia/2023/PLAN DE RIESGOS/RIESGOS DE GESTION 2023/[MATRIZ RIESGOS DE GESTIÓN FINANCIERA.xlsx]Opciones Tratamiento'!#REF!</xm:f>
          </x14:formula1>
          <xm:sqref>AD10:AD69 AJ10:AJ11 AJ13:AJ14 AJ16:AJ17 AJ19:AJ20 AJ22:AJ23 AJ25:AJ26 AJ28:AJ29 AJ31:AJ32 AJ34:AJ35 AJ37:AJ38 AJ40:AJ41 AJ43:AJ44 AJ46:AJ47 AJ49:AJ50 AJ52:AJ53 AJ55:AJ56 AJ58:AJ59 AJ61:AJ62 AJ64:AJ65 AJ67:AJ68 F10:F69 B10:B69</xm:sqref>
        </x14:dataValidation>
        <x14:dataValidation type="list" allowBlank="1" showInputMessage="1" showErrorMessage="1">
          <x14:formula1>
            <xm:f>'https://supervigilanciagovco-my.sharepoint.com/personal/krivera_supervigilancia_gov_co/Documents/Documentos - copia/2023/PLAN DE RIESGOS/RIESGOS DE GESTION 2023/[MATRIZ RIESGOS DE GESTIÓN FINANCIERA.xlsx]Tabla Valoración controles'!#REF!</xm:f>
          </x14:formula1>
          <xm:sqref>R10:S69 U10:W69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pageSetUpPr fitToPage="1"/>
  </sheetPr>
  <dimension ref="A1:BP72"/>
  <sheetViews>
    <sheetView view="pageLayout" topLeftCell="Q7" zoomScaleNormal="90" zoomScaleSheetLayoutView="90" workbookViewId="0">
      <selection activeCell="AE10" sqref="AE10"/>
    </sheetView>
  </sheetViews>
  <sheetFormatPr baseColWidth="10" defaultColWidth="11.42578125" defaultRowHeight="16.5" x14ac:dyDescent="0.3"/>
  <cols>
    <col min="1" max="1" width="4" style="29" bestFit="1" customWidth="1"/>
    <col min="2" max="2" width="14.140625" style="29" customWidth="1"/>
    <col min="3" max="3" width="13.140625" style="29" customWidth="1"/>
    <col min="4" max="4" width="16.140625" style="29" customWidth="1"/>
    <col min="5" max="5" width="32.42578125" style="2" customWidth="1"/>
    <col min="6" max="6" width="19" style="30" customWidth="1"/>
    <col min="7" max="7" width="17.85546875" style="2" customWidth="1"/>
    <col min="8" max="8" width="16.5703125" style="2" customWidth="1"/>
    <col min="9" max="9" width="6.28515625" style="2" bestFit="1" customWidth="1"/>
    <col min="10" max="10" width="27.28515625" style="2" bestFit="1" customWidth="1"/>
    <col min="11" max="11" width="30.5703125" style="2" hidden="1" customWidth="1"/>
    <col min="12" max="12" width="17.5703125" style="2" customWidth="1"/>
    <col min="13" max="13" width="6.28515625" style="2" bestFit="1" customWidth="1"/>
    <col min="14" max="14" width="16" style="2" customWidth="1"/>
    <col min="15" max="15" width="5.85546875" style="2" customWidth="1"/>
    <col min="16" max="16" width="31" style="2" customWidth="1"/>
    <col min="17" max="17" width="15.140625" style="2" bestFit="1" customWidth="1"/>
    <col min="18" max="18" width="6.85546875" style="2" customWidth="1"/>
    <col min="19" max="19" width="5" style="2" customWidth="1"/>
    <col min="20" max="20" width="5.5703125" style="2" customWidth="1"/>
    <col min="21" max="21" width="7.140625" style="2" customWidth="1"/>
    <col min="22" max="22" width="6.7109375" style="2" customWidth="1"/>
    <col min="23" max="23" width="7.5703125" style="2" customWidth="1"/>
    <col min="24" max="24" width="38.28515625" style="2" hidden="1" customWidth="1"/>
    <col min="25" max="25" width="8.7109375" style="2" customWidth="1"/>
    <col min="26" max="26" width="10.28515625" style="2" customWidth="1"/>
    <col min="27" max="27" width="9.28515625" style="2" customWidth="1"/>
    <col min="28" max="28" width="9.140625" style="2" customWidth="1"/>
    <col min="29" max="29" width="8.42578125" style="2" customWidth="1"/>
    <col min="30" max="30" width="7.28515625" style="2" customWidth="1"/>
    <col min="31" max="31" width="23" style="2" customWidth="1"/>
    <col min="32" max="32" width="18.85546875" style="2" customWidth="1"/>
    <col min="33" max="33" width="16.85546875" style="2" customWidth="1"/>
    <col min="34" max="34" width="14.85546875" style="2" customWidth="1"/>
    <col min="35" max="35" width="18.5703125" style="2" customWidth="1"/>
    <col min="36" max="36" width="21" style="2" customWidth="1"/>
    <col min="37" max="16384" width="11.42578125" style="2"/>
  </cols>
  <sheetData>
    <row r="1" spans="1:68" ht="16.5" customHeight="1" x14ac:dyDescent="0.3">
      <c r="A1" s="50" t="s">
        <v>0</v>
      </c>
      <c r="B1" s="51"/>
      <c r="C1" s="51"/>
      <c r="D1" s="51"/>
      <c r="E1" s="51"/>
      <c r="F1" s="51"/>
      <c r="G1" s="51"/>
      <c r="H1" s="51"/>
      <c r="I1" s="51"/>
      <c r="J1" s="51"/>
      <c r="K1" s="51"/>
      <c r="L1" s="51"/>
      <c r="M1" s="51"/>
      <c r="N1" s="51"/>
      <c r="O1" s="51"/>
      <c r="P1" s="51"/>
      <c r="Q1" s="51"/>
      <c r="R1" s="51"/>
      <c r="S1" s="51"/>
      <c r="T1" s="51"/>
      <c r="U1" s="51"/>
      <c r="V1" s="51"/>
      <c r="W1" s="51"/>
      <c r="X1" s="51"/>
      <c r="Y1" s="51"/>
      <c r="Z1" s="51"/>
      <c r="AA1" s="51"/>
      <c r="AB1" s="51"/>
      <c r="AC1" s="51"/>
      <c r="AD1" s="51"/>
      <c r="AE1" s="51"/>
      <c r="AF1" s="51"/>
      <c r="AG1" s="51"/>
      <c r="AH1" s="51"/>
      <c r="AI1" s="51"/>
      <c r="AJ1" s="52"/>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row>
    <row r="2" spans="1:68" ht="24" customHeight="1" x14ac:dyDescent="0.3">
      <c r="A2" s="53"/>
      <c r="B2" s="54"/>
      <c r="C2" s="54"/>
      <c r="D2" s="54"/>
      <c r="E2" s="54"/>
      <c r="F2" s="54"/>
      <c r="G2" s="54"/>
      <c r="H2" s="54"/>
      <c r="I2" s="54"/>
      <c r="J2" s="54"/>
      <c r="K2" s="54"/>
      <c r="L2" s="54"/>
      <c r="M2" s="54"/>
      <c r="N2" s="54"/>
      <c r="O2" s="54"/>
      <c r="P2" s="54"/>
      <c r="Q2" s="54"/>
      <c r="R2" s="54"/>
      <c r="S2" s="54"/>
      <c r="T2" s="54"/>
      <c r="U2" s="54"/>
      <c r="V2" s="54"/>
      <c r="W2" s="54"/>
      <c r="X2" s="54"/>
      <c r="Y2" s="54"/>
      <c r="Z2" s="54"/>
      <c r="AA2" s="54"/>
      <c r="AB2" s="54"/>
      <c r="AC2" s="54"/>
      <c r="AD2" s="54"/>
      <c r="AE2" s="54"/>
      <c r="AF2" s="54"/>
      <c r="AG2" s="54"/>
      <c r="AH2" s="54"/>
      <c r="AI2" s="54"/>
      <c r="AJ2" s="55"/>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row>
    <row r="3" spans="1:68" x14ac:dyDescent="0.3">
      <c r="A3" s="3"/>
      <c r="B3" s="4"/>
      <c r="C3" s="3"/>
      <c r="D3" s="3"/>
      <c r="E3" s="1"/>
      <c r="F3" s="5"/>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row>
    <row r="4" spans="1:68" ht="26.25" customHeight="1" x14ac:dyDescent="0.3">
      <c r="A4" s="42" t="s">
        <v>1</v>
      </c>
      <c r="B4" s="43"/>
      <c r="C4" s="56" t="s">
        <v>165</v>
      </c>
      <c r="D4" s="57"/>
      <c r="E4" s="57"/>
      <c r="F4" s="57"/>
      <c r="G4" s="57"/>
      <c r="H4" s="57"/>
      <c r="I4" s="57"/>
      <c r="J4" s="57"/>
      <c r="K4" s="57"/>
      <c r="L4" s="57"/>
      <c r="M4" s="57"/>
      <c r="N4" s="58"/>
      <c r="O4" s="59"/>
      <c r="P4" s="59"/>
      <c r="Q4" s="59"/>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row>
    <row r="5" spans="1:68" ht="30" customHeight="1" x14ac:dyDescent="0.3">
      <c r="A5" s="42" t="s">
        <v>3</v>
      </c>
      <c r="B5" s="43"/>
      <c r="C5" s="56" t="s">
        <v>166</v>
      </c>
      <c r="D5" s="57"/>
      <c r="E5" s="57"/>
      <c r="F5" s="57"/>
      <c r="G5" s="57"/>
      <c r="H5" s="57"/>
      <c r="I5" s="57"/>
      <c r="J5" s="57"/>
      <c r="K5" s="57"/>
      <c r="L5" s="57"/>
      <c r="M5" s="57"/>
      <c r="N5" s="58"/>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row>
    <row r="6" spans="1:68" ht="49.5" customHeight="1" x14ac:dyDescent="0.3">
      <c r="A6" s="42" t="s">
        <v>5</v>
      </c>
      <c r="B6" s="43"/>
      <c r="C6" s="44" t="s">
        <v>167</v>
      </c>
      <c r="D6" s="45"/>
      <c r="E6" s="45"/>
      <c r="F6" s="45"/>
      <c r="G6" s="45"/>
      <c r="H6" s="45"/>
      <c r="I6" s="45"/>
      <c r="J6" s="45"/>
      <c r="K6" s="45"/>
      <c r="L6" s="45"/>
      <c r="M6" s="45"/>
      <c r="N6" s="46"/>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row>
    <row r="7" spans="1:68" x14ac:dyDescent="0.3">
      <c r="A7" s="47" t="s">
        <v>7</v>
      </c>
      <c r="B7" s="48"/>
      <c r="C7" s="48"/>
      <c r="D7" s="48"/>
      <c r="E7" s="48"/>
      <c r="F7" s="48"/>
      <c r="G7" s="49"/>
      <c r="H7" s="47" t="s">
        <v>8</v>
      </c>
      <c r="I7" s="48"/>
      <c r="J7" s="48"/>
      <c r="K7" s="48"/>
      <c r="L7" s="48"/>
      <c r="M7" s="48"/>
      <c r="N7" s="49"/>
      <c r="O7" s="47" t="s">
        <v>9</v>
      </c>
      <c r="P7" s="48"/>
      <c r="Q7" s="48"/>
      <c r="R7" s="48"/>
      <c r="S7" s="48"/>
      <c r="T7" s="48"/>
      <c r="U7" s="48"/>
      <c r="V7" s="48"/>
      <c r="W7" s="49"/>
      <c r="X7" s="47" t="s">
        <v>10</v>
      </c>
      <c r="Y7" s="48"/>
      <c r="Z7" s="48"/>
      <c r="AA7" s="48"/>
      <c r="AB7" s="48"/>
      <c r="AC7" s="48"/>
      <c r="AD7" s="49"/>
      <c r="AE7" s="47" t="s">
        <v>11</v>
      </c>
      <c r="AF7" s="48"/>
      <c r="AG7" s="48"/>
      <c r="AH7" s="48"/>
      <c r="AI7" s="48"/>
      <c r="AJ7" s="49"/>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row>
    <row r="8" spans="1:68" ht="16.5" customHeight="1" x14ac:dyDescent="0.3">
      <c r="A8" s="68" t="s">
        <v>12</v>
      </c>
      <c r="B8" s="70" t="s">
        <v>13</v>
      </c>
      <c r="C8" s="61" t="s">
        <v>14</v>
      </c>
      <c r="D8" s="61" t="s">
        <v>15</v>
      </c>
      <c r="E8" s="71" t="s">
        <v>16</v>
      </c>
      <c r="F8" s="60" t="s">
        <v>17</v>
      </c>
      <c r="G8" s="61" t="s">
        <v>18</v>
      </c>
      <c r="H8" s="72" t="s">
        <v>19</v>
      </c>
      <c r="I8" s="64" t="s">
        <v>20</v>
      </c>
      <c r="J8" s="60" t="s">
        <v>21</v>
      </c>
      <c r="K8" s="60" t="s">
        <v>22</v>
      </c>
      <c r="L8" s="62" t="s">
        <v>23</v>
      </c>
      <c r="M8" s="64" t="s">
        <v>20</v>
      </c>
      <c r="N8" s="61" t="s">
        <v>24</v>
      </c>
      <c r="O8" s="66" t="s">
        <v>25</v>
      </c>
      <c r="P8" s="65" t="s">
        <v>26</v>
      </c>
      <c r="Q8" s="60" t="s">
        <v>27</v>
      </c>
      <c r="R8" s="65" t="s">
        <v>28</v>
      </c>
      <c r="S8" s="65"/>
      <c r="T8" s="65"/>
      <c r="U8" s="65"/>
      <c r="V8" s="65"/>
      <c r="W8" s="65"/>
      <c r="X8" s="73" t="s">
        <v>29</v>
      </c>
      <c r="Y8" s="73" t="s">
        <v>30</v>
      </c>
      <c r="Z8" s="73" t="s">
        <v>20</v>
      </c>
      <c r="AA8" s="73" t="s">
        <v>31</v>
      </c>
      <c r="AB8" s="73" t="s">
        <v>20</v>
      </c>
      <c r="AC8" s="73" t="s">
        <v>32</v>
      </c>
      <c r="AD8" s="66" t="s">
        <v>33</v>
      </c>
      <c r="AE8" s="65" t="s">
        <v>11</v>
      </c>
      <c r="AF8" s="65" t="s">
        <v>34</v>
      </c>
      <c r="AG8" s="65" t="s">
        <v>35</v>
      </c>
      <c r="AH8" s="65" t="s">
        <v>36</v>
      </c>
      <c r="AI8" s="65" t="s">
        <v>37</v>
      </c>
      <c r="AJ8" s="65" t="s">
        <v>38</v>
      </c>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row>
    <row r="9" spans="1:68" s="8" customFormat="1" ht="94.5" customHeight="1" x14ac:dyDescent="0.25">
      <c r="A9" s="69"/>
      <c r="B9" s="70"/>
      <c r="C9" s="65"/>
      <c r="D9" s="65"/>
      <c r="E9" s="70"/>
      <c r="F9" s="61"/>
      <c r="G9" s="65"/>
      <c r="H9" s="61"/>
      <c r="I9" s="63"/>
      <c r="J9" s="61"/>
      <c r="K9" s="61"/>
      <c r="L9" s="63"/>
      <c r="M9" s="63"/>
      <c r="N9" s="65"/>
      <c r="O9" s="67"/>
      <c r="P9" s="65"/>
      <c r="Q9" s="61"/>
      <c r="R9" s="6" t="s">
        <v>39</v>
      </c>
      <c r="S9" s="6" t="s">
        <v>40</v>
      </c>
      <c r="T9" s="6" t="s">
        <v>41</v>
      </c>
      <c r="U9" s="6" t="s">
        <v>42</v>
      </c>
      <c r="V9" s="6" t="s">
        <v>43</v>
      </c>
      <c r="W9" s="6" t="s">
        <v>44</v>
      </c>
      <c r="X9" s="73"/>
      <c r="Y9" s="73"/>
      <c r="Z9" s="73"/>
      <c r="AA9" s="73"/>
      <c r="AB9" s="73"/>
      <c r="AC9" s="73"/>
      <c r="AD9" s="67"/>
      <c r="AE9" s="65"/>
      <c r="AF9" s="65"/>
      <c r="AG9" s="65"/>
      <c r="AH9" s="65"/>
      <c r="AI9" s="65"/>
      <c r="AJ9" s="65"/>
      <c r="AK9" s="7"/>
      <c r="AL9" s="7"/>
      <c r="AM9" s="7"/>
      <c r="AN9" s="7"/>
      <c r="AO9" s="7"/>
      <c r="AP9" s="7"/>
      <c r="AQ9" s="7"/>
      <c r="AR9" s="7"/>
      <c r="AS9" s="7"/>
      <c r="AT9" s="7"/>
      <c r="AU9" s="7"/>
      <c r="AV9" s="7"/>
      <c r="AW9" s="7"/>
      <c r="AX9" s="7"/>
      <c r="AY9" s="7"/>
      <c r="AZ9" s="7"/>
      <c r="BA9" s="7"/>
      <c r="BB9" s="7"/>
      <c r="BC9" s="7"/>
      <c r="BD9" s="7"/>
      <c r="BE9" s="7"/>
      <c r="BF9" s="7"/>
      <c r="BG9" s="7"/>
      <c r="BH9" s="7"/>
      <c r="BI9" s="7"/>
      <c r="BJ9" s="7"/>
      <c r="BK9" s="7"/>
      <c r="BL9" s="7"/>
      <c r="BM9" s="7"/>
      <c r="BN9" s="7"/>
      <c r="BO9" s="7"/>
      <c r="BP9" s="7"/>
    </row>
    <row r="10" spans="1:68" s="23" customFormat="1" ht="167.25" customHeight="1" x14ac:dyDescent="0.25">
      <c r="A10" s="80">
        <v>1</v>
      </c>
      <c r="B10" s="83" t="s">
        <v>45</v>
      </c>
      <c r="C10" s="83" t="s">
        <v>168</v>
      </c>
      <c r="D10" s="83" t="s">
        <v>169</v>
      </c>
      <c r="E10" s="86" t="s">
        <v>170</v>
      </c>
      <c r="F10" s="83" t="s">
        <v>49</v>
      </c>
      <c r="G10" s="89">
        <v>247</v>
      </c>
      <c r="H10" s="92" t="str">
        <f>IF(G10&lt;=0,"",IF(G10&lt;=2,"Muy Baja",IF(G10&lt;=24,"Baja",IF(G10&lt;=500,"Media",IF(G10&lt;=5000,"Alta","Muy Alta")))))</f>
        <v>Media</v>
      </c>
      <c r="I10" s="77">
        <f>IF(H10="","",IF(H10="Muy Baja",0.2,IF(H10="Baja",0.4,IF(H10="Media",0.6,IF(H10="Alta",0.8,IF(H10="Muy Alta",1,))))))</f>
        <v>0.6</v>
      </c>
      <c r="J10" s="95" t="s">
        <v>171</v>
      </c>
      <c r="K10" s="77" t="str">
        <f>IF(NOT(ISERROR(MATCH(J10,'[7]Tabla Impacto'!$B$221:$B$223,0))),'[7]Tabla Impacto'!$F$223&amp;"Por favor no seleccionar los criterios de impacto(Afectación Económica o presupuestal y Pérdida Reputacional)",J10)</f>
        <v xml:space="preserve">     El riesgo afecta la imagen de la entidad internamente, de conocimiento general, nivel interno, de junta dircetiva y accionistas y/o de provedores</v>
      </c>
      <c r="L10" s="92" t="str">
        <f>IF(OR(K10='[7]Tabla Impacto'!$C$11,K10='[7]Tabla Impacto'!$D$11),"Leve",IF(OR(K10='[7]Tabla Impacto'!$C$12,K10='[7]Tabla Impacto'!$D$12),"Menor",IF(OR(K10='[7]Tabla Impacto'!$C$13,K10='[7]Tabla Impacto'!$D$13),"Moderado",IF(OR(K10='[7]Tabla Impacto'!$C$14,K10='[7]Tabla Impacto'!$D$14),"Mayor",IF(OR(K10='[7]Tabla Impacto'!$C$15,K10='[7]Tabla Impacto'!$D$15),"Catastrófico","")))))</f>
        <v>Menor</v>
      </c>
      <c r="M10" s="77">
        <f>IF(L10="","",IF(L10="Leve",0.2,IF(L10="Menor",0.4,IF(L10="Moderado",0.6,IF(L10="Mayor",0.8,IF(L10="Catastrófico",1,))))))</f>
        <v>0.4</v>
      </c>
      <c r="N10" s="74" t="str">
        <f>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Moderado</v>
      </c>
      <c r="O10" s="9">
        <v>1</v>
      </c>
      <c r="P10" s="10" t="s">
        <v>172</v>
      </c>
      <c r="Q10" s="11" t="str">
        <f>IF(OR(R10="Preventivo",R10="Detectivo"),"Probabilidad",IF(R10="Correctivo","Impacto",""))</f>
        <v>Probabilidad</v>
      </c>
      <c r="R10" s="12" t="s">
        <v>84</v>
      </c>
      <c r="S10" s="12" t="s">
        <v>53</v>
      </c>
      <c r="T10" s="13" t="str">
        <f>IF(AND(R10="Preventivo",S10="Automático"),"50%",IF(AND(R10="Preventivo",S10="Manual"),"40%",IF(AND(R10="Detectivo",S10="Automático"),"40%",IF(AND(R10="Detectivo",S10="Manual"),"30%",IF(AND(R10="Correctivo",S10="Automático"),"35%",IF(AND(R10="Correctivo",S10="Manual"),"25%",""))))))</f>
        <v>30%</v>
      </c>
      <c r="U10" s="12" t="s">
        <v>54</v>
      </c>
      <c r="V10" s="12" t="s">
        <v>55</v>
      </c>
      <c r="W10" s="12" t="s">
        <v>56</v>
      </c>
      <c r="X10" s="14">
        <f>IFERROR(IF(Q10="Probabilidad",(I10-(+I10*T10)),IF(Q10="Impacto",I10,"")),"")</f>
        <v>0.42</v>
      </c>
      <c r="Y10" s="15" t="str">
        <f>IFERROR(IF(X10="","",IF(X10&lt;=0.2,"Muy Baja",IF(X10&lt;=0.4,"Baja",IF(X10&lt;=0.6,"Media",IF(X10&lt;=0.8,"Alta","Muy Alta"))))),"")</f>
        <v>Media</v>
      </c>
      <c r="Z10" s="16">
        <f>+X10</f>
        <v>0.42</v>
      </c>
      <c r="AA10" s="15" t="str">
        <f>IFERROR(IF(AB10="","",IF(AB10&lt;=0.2,"Leve",IF(AB10&lt;=0.4,"Menor",IF(AB10&lt;=0.6,"Moderado",IF(AB10&lt;=0.8,"Mayor","Catastrófico"))))),"")</f>
        <v>Menor</v>
      </c>
      <c r="AB10" s="16">
        <f>IFERROR(IF(Q10="Impacto",(M10-(+M10*T10)),IF(Q10="Probabilidad",M10,"")),"")</f>
        <v>0.4</v>
      </c>
      <c r="AC10" s="17" t="str">
        <f>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Moderado</v>
      </c>
      <c r="AD10" s="18" t="s">
        <v>69</v>
      </c>
      <c r="AE10" s="19" t="s">
        <v>173</v>
      </c>
      <c r="AF10" s="19" t="s">
        <v>174</v>
      </c>
      <c r="AG10" s="20" t="s">
        <v>175</v>
      </c>
      <c r="AH10" s="20">
        <v>45291</v>
      </c>
      <c r="AI10" s="19" t="s">
        <v>59</v>
      </c>
      <c r="AJ10" s="21" t="s">
        <v>60</v>
      </c>
      <c r="AK10" s="22"/>
      <c r="AL10" s="22"/>
      <c r="AM10" s="22"/>
      <c r="AN10" s="22"/>
      <c r="AO10" s="22"/>
      <c r="AP10" s="22"/>
      <c r="AQ10" s="22"/>
      <c r="AR10" s="22"/>
      <c r="AS10" s="22"/>
      <c r="AT10" s="22"/>
      <c r="AU10" s="22"/>
      <c r="AV10" s="22"/>
      <c r="AW10" s="22"/>
      <c r="AX10" s="22"/>
      <c r="AY10" s="22"/>
      <c r="AZ10" s="22"/>
      <c r="BA10" s="22"/>
      <c r="BB10" s="22"/>
      <c r="BC10" s="22"/>
      <c r="BD10" s="22"/>
      <c r="BE10" s="22"/>
      <c r="BF10" s="22"/>
      <c r="BG10" s="22"/>
      <c r="BH10" s="22"/>
      <c r="BI10" s="22"/>
      <c r="BJ10" s="22"/>
      <c r="BK10" s="22"/>
      <c r="BL10" s="22"/>
      <c r="BM10" s="22"/>
      <c r="BN10" s="22"/>
      <c r="BO10" s="22"/>
      <c r="BP10" s="22"/>
    </row>
    <row r="11" spans="1:68" ht="151.5" customHeight="1" x14ac:dyDescent="0.3">
      <c r="A11" s="81"/>
      <c r="B11" s="84"/>
      <c r="C11" s="84"/>
      <c r="D11" s="84"/>
      <c r="E11" s="87"/>
      <c r="F11" s="84"/>
      <c r="G11" s="90"/>
      <c r="H11" s="93"/>
      <c r="I11" s="78"/>
      <c r="J11" s="96"/>
      <c r="K11" s="78">
        <f ca="1">IF(NOT(ISERROR(MATCH(J11,_xlfn.ANCHORARRAY(E22),0))),I24&amp;"Por favor no seleccionar los criterios de impacto",J11)</f>
        <v>0</v>
      </c>
      <c r="L11" s="93"/>
      <c r="M11" s="78"/>
      <c r="N11" s="75"/>
      <c r="O11" s="9">
        <v>2</v>
      </c>
      <c r="P11" s="10"/>
      <c r="Q11" s="11" t="str">
        <f>IF(OR(R11="Preventivo",R11="Detectivo"),"Probabilidad",IF(R11="Correctivo","Impacto",""))</f>
        <v/>
      </c>
      <c r="R11" s="12"/>
      <c r="S11" s="12"/>
      <c r="T11" s="13" t="str">
        <f t="shared" ref="T11:T15" si="0">IF(AND(R11="Preventivo",S11="Automático"),"50%",IF(AND(R11="Preventivo",S11="Manual"),"40%",IF(AND(R11="Detectivo",S11="Automático"),"40%",IF(AND(R11="Detectivo",S11="Manual"),"30%",IF(AND(R11="Correctivo",S11="Automático"),"35%",IF(AND(R11="Correctivo",S11="Manual"),"25%",""))))))</f>
        <v/>
      </c>
      <c r="U11" s="12"/>
      <c r="V11" s="12"/>
      <c r="W11" s="12"/>
      <c r="X11" s="14" t="str">
        <f>IFERROR(IF(AND(Q10="Probabilidad",Q11="Probabilidad"),(Z10-(+Z10*T11)),IF(Q11="Probabilidad",(I10-(+I10*T11)),IF(Q11="Impacto",Z10,""))),"")</f>
        <v/>
      </c>
      <c r="Y11" s="15" t="str">
        <f t="shared" ref="Y11:Y69" si="1">IFERROR(IF(X11="","",IF(X11&lt;=0.2,"Muy Baja",IF(X11&lt;=0.4,"Baja",IF(X11&lt;=0.6,"Media",IF(X11&lt;=0.8,"Alta","Muy Alta"))))),"")</f>
        <v/>
      </c>
      <c r="Z11" s="16" t="str">
        <f t="shared" ref="Z11:Z15" si="2">+X11</f>
        <v/>
      </c>
      <c r="AA11" s="15" t="str">
        <f t="shared" ref="AA11:AA69" si="3">IFERROR(IF(AB11="","",IF(AB11&lt;=0.2,"Leve",IF(AB11&lt;=0.4,"Menor",IF(AB11&lt;=0.6,"Moderado",IF(AB11&lt;=0.8,"Mayor","Catastrófico"))))),"")</f>
        <v/>
      </c>
      <c r="AB11" s="16" t="str">
        <f>IFERROR(IF(AND(Q10="Impacto",Q11="Impacto"),(AB10-(+AB10*T11)),IF(Q11="Impacto",($M$10-(+$M$10*T11)),IF(Q11="Probabilidad",AB10,""))),"")</f>
        <v/>
      </c>
      <c r="AC11" s="17" t="str">
        <f t="shared" ref="AC11:AC15" si="4">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
      </c>
      <c r="AD11" s="18"/>
      <c r="AE11" s="19"/>
      <c r="AF11" s="19"/>
      <c r="AG11" s="24"/>
      <c r="AH11" s="20"/>
      <c r="AI11" s="19"/>
      <c r="AJ11" s="2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row>
    <row r="12" spans="1:68" ht="151.5" customHeight="1" x14ac:dyDescent="0.3">
      <c r="A12" s="81"/>
      <c r="B12" s="84"/>
      <c r="C12" s="84"/>
      <c r="D12" s="84"/>
      <c r="E12" s="87"/>
      <c r="F12" s="84"/>
      <c r="G12" s="90"/>
      <c r="H12" s="93"/>
      <c r="I12" s="78"/>
      <c r="J12" s="96"/>
      <c r="K12" s="78">
        <f ca="1">IF(NOT(ISERROR(MATCH(J12,_xlfn.ANCHORARRAY(E23),0))),I25&amp;"Por favor no seleccionar los criterios de impacto",J12)</f>
        <v>0</v>
      </c>
      <c r="L12" s="93"/>
      <c r="M12" s="78"/>
      <c r="N12" s="75"/>
      <c r="O12" s="9">
        <v>3</v>
      </c>
      <c r="P12" s="10"/>
      <c r="Q12" s="11" t="str">
        <f>IF(OR(R12="Preventivo",R12="Detectivo"),"Probabilidad",IF(R12="Correctivo","Impacto",""))</f>
        <v/>
      </c>
      <c r="R12" s="12"/>
      <c r="S12" s="12"/>
      <c r="T12" s="13" t="str">
        <f t="shared" si="0"/>
        <v/>
      </c>
      <c r="U12" s="12"/>
      <c r="V12" s="12"/>
      <c r="W12" s="12"/>
      <c r="X12" s="14" t="str">
        <f>IFERROR(IF(AND(Q11="Probabilidad",Q12="Probabilidad"),(Z11-(+Z11*T12)),IF(AND(Q11="Impacto",Q12="Probabilidad"),(Z10-(+Z10*T12)),IF(Q12="Impacto",Z11,""))),"")</f>
        <v/>
      </c>
      <c r="Y12" s="15" t="str">
        <f t="shared" si="1"/>
        <v/>
      </c>
      <c r="Z12" s="16" t="str">
        <f t="shared" si="2"/>
        <v/>
      </c>
      <c r="AA12" s="15" t="str">
        <f t="shared" si="3"/>
        <v/>
      </c>
      <c r="AB12" s="16" t="str">
        <f>IFERROR(IF(AND(Q11="Impacto",Q12="Impacto"),(AB11-(+AB11*T12)),IF(AND(Q11="Probabilidad",Q12="Impacto"),(AB10-(+AB10*T12)),IF(Q12="Probabilidad",AB11,""))),"")</f>
        <v/>
      </c>
      <c r="AC12" s="17" t="str">
        <f t="shared" si="4"/>
        <v/>
      </c>
      <c r="AD12" s="18"/>
      <c r="AE12" s="19"/>
      <c r="AF12" s="19"/>
      <c r="AG12" s="24"/>
      <c r="AH12" s="20"/>
      <c r="AI12" s="19"/>
      <c r="AJ12" s="2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row>
    <row r="13" spans="1:68" ht="151.5" customHeight="1" x14ac:dyDescent="0.3">
      <c r="A13" s="81"/>
      <c r="B13" s="84"/>
      <c r="C13" s="84"/>
      <c r="D13" s="84"/>
      <c r="E13" s="87"/>
      <c r="F13" s="84"/>
      <c r="G13" s="90"/>
      <c r="H13" s="93"/>
      <c r="I13" s="78"/>
      <c r="J13" s="96"/>
      <c r="K13" s="78">
        <f ca="1">IF(NOT(ISERROR(MATCH(J13,_xlfn.ANCHORARRAY(E24),0))),I26&amp;"Por favor no seleccionar los criterios de impacto",J13)</f>
        <v>0</v>
      </c>
      <c r="L13" s="93"/>
      <c r="M13" s="78"/>
      <c r="N13" s="75"/>
      <c r="O13" s="9">
        <v>4</v>
      </c>
      <c r="P13" s="10"/>
      <c r="Q13" s="11" t="str">
        <f t="shared" ref="Q13:Q15" si="5">IF(OR(R13="Preventivo",R13="Detectivo"),"Probabilidad",IF(R13="Correctivo","Impacto",""))</f>
        <v/>
      </c>
      <c r="R13" s="12"/>
      <c r="S13" s="12"/>
      <c r="T13" s="13" t="str">
        <f t="shared" si="0"/>
        <v/>
      </c>
      <c r="U13" s="12"/>
      <c r="V13" s="12"/>
      <c r="W13" s="12"/>
      <c r="X13" s="14" t="str">
        <f t="shared" ref="X13:X15" si="6">IFERROR(IF(AND(Q12="Probabilidad",Q13="Probabilidad"),(Z12-(+Z12*T13)),IF(AND(Q12="Impacto",Q13="Probabilidad"),(Z11-(+Z11*T13)),IF(Q13="Impacto",Z12,""))),"")</f>
        <v/>
      </c>
      <c r="Y13" s="15" t="str">
        <f t="shared" si="1"/>
        <v/>
      </c>
      <c r="Z13" s="16" t="str">
        <f t="shared" si="2"/>
        <v/>
      </c>
      <c r="AA13" s="15" t="str">
        <f t="shared" si="3"/>
        <v/>
      </c>
      <c r="AB13" s="16" t="str">
        <f t="shared" ref="AB13:AB15" si="7">IFERROR(IF(AND(Q12="Impacto",Q13="Impacto"),(AB12-(+AB12*T13)),IF(AND(Q12="Probabilidad",Q13="Impacto"),(AB11-(+AB11*T13)),IF(Q13="Probabilidad",AB12,""))),"")</f>
        <v/>
      </c>
      <c r="AC13" s="17" t="str">
        <f>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
      </c>
      <c r="AD13" s="18"/>
      <c r="AE13" s="19"/>
      <c r="AF13" s="19"/>
      <c r="AG13" s="24"/>
      <c r="AH13" s="20"/>
      <c r="AI13" s="19"/>
      <c r="AJ13" s="2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row>
    <row r="14" spans="1:68" ht="151.5" customHeight="1" x14ac:dyDescent="0.3">
      <c r="A14" s="81"/>
      <c r="B14" s="84"/>
      <c r="C14" s="84"/>
      <c r="D14" s="84"/>
      <c r="E14" s="87"/>
      <c r="F14" s="84"/>
      <c r="G14" s="90"/>
      <c r="H14" s="93"/>
      <c r="I14" s="78"/>
      <c r="J14" s="96"/>
      <c r="K14" s="78">
        <f ca="1">IF(NOT(ISERROR(MATCH(J14,_xlfn.ANCHORARRAY(E25),0))),I27&amp;"Por favor no seleccionar los criterios de impacto",J14)</f>
        <v>0</v>
      </c>
      <c r="L14" s="93"/>
      <c r="M14" s="78"/>
      <c r="N14" s="75"/>
      <c r="O14" s="9">
        <v>5</v>
      </c>
      <c r="P14" s="10"/>
      <c r="Q14" s="11" t="str">
        <f t="shared" si="5"/>
        <v/>
      </c>
      <c r="R14" s="12"/>
      <c r="S14" s="12"/>
      <c r="T14" s="13" t="str">
        <f t="shared" si="0"/>
        <v/>
      </c>
      <c r="U14" s="12"/>
      <c r="V14" s="12"/>
      <c r="W14" s="12"/>
      <c r="X14" s="14" t="str">
        <f t="shared" si="6"/>
        <v/>
      </c>
      <c r="Y14" s="15" t="str">
        <f t="shared" si="1"/>
        <v/>
      </c>
      <c r="Z14" s="16" t="str">
        <f t="shared" si="2"/>
        <v/>
      </c>
      <c r="AA14" s="15" t="str">
        <f t="shared" si="3"/>
        <v/>
      </c>
      <c r="AB14" s="16" t="str">
        <f t="shared" si="7"/>
        <v/>
      </c>
      <c r="AC14" s="17" t="str">
        <f t="shared" si="4"/>
        <v/>
      </c>
      <c r="AD14" s="18"/>
      <c r="AE14" s="19"/>
      <c r="AF14" s="19"/>
      <c r="AG14" s="24"/>
      <c r="AH14" s="20"/>
      <c r="AI14" s="19"/>
      <c r="AJ14" s="2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row>
    <row r="15" spans="1:68" ht="151.5" customHeight="1" x14ac:dyDescent="0.3">
      <c r="A15" s="82"/>
      <c r="B15" s="85"/>
      <c r="C15" s="85"/>
      <c r="D15" s="85"/>
      <c r="E15" s="88"/>
      <c r="F15" s="85"/>
      <c r="G15" s="91"/>
      <c r="H15" s="94"/>
      <c r="I15" s="79"/>
      <c r="J15" s="97"/>
      <c r="K15" s="79">
        <f ca="1">IF(NOT(ISERROR(MATCH(J15,_xlfn.ANCHORARRAY(E26),0))),I28&amp;"Por favor no seleccionar los criterios de impacto",J15)</f>
        <v>0</v>
      </c>
      <c r="L15" s="94"/>
      <c r="M15" s="79"/>
      <c r="N15" s="76"/>
      <c r="O15" s="9">
        <v>6</v>
      </c>
      <c r="P15" s="10"/>
      <c r="Q15" s="11" t="str">
        <f t="shared" si="5"/>
        <v/>
      </c>
      <c r="R15" s="12"/>
      <c r="S15" s="12"/>
      <c r="T15" s="13" t="str">
        <f t="shared" si="0"/>
        <v/>
      </c>
      <c r="U15" s="12"/>
      <c r="V15" s="12"/>
      <c r="W15" s="12"/>
      <c r="X15" s="14" t="str">
        <f t="shared" si="6"/>
        <v/>
      </c>
      <c r="Y15" s="15" t="str">
        <f t="shared" si="1"/>
        <v/>
      </c>
      <c r="Z15" s="16" t="str">
        <f t="shared" si="2"/>
        <v/>
      </c>
      <c r="AA15" s="15" t="str">
        <f t="shared" si="3"/>
        <v/>
      </c>
      <c r="AB15" s="16" t="str">
        <f t="shared" si="7"/>
        <v/>
      </c>
      <c r="AC15" s="17" t="str">
        <f t="shared" si="4"/>
        <v/>
      </c>
      <c r="AD15" s="18"/>
      <c r="AE15" s="19"/>
      <c r="AF15" s="19"/>
      <c r="AG15" s="24"/>
      <c r="AH15" s="20"/>
      <c r="AI15" s="19"/>
      <c r="AJ15" s="2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row>
    <row r="16" spans="1:68" ht="151.5" customHeight="1" x14ac:dyDescent="0.3">
      <c r="A16" s="80">
        <v>2</v>
      </c>
      <c r="B16" s="83" t="s">
        <v>45</v>
      </c>
      <c r="C16" s="83" t="s">
        <v>176</v>
      </c>
      <c r="D16" s="83" t="s">
        <v>177</v>
      </c>
      <c r="E16" s="86" t="s">
        <v>178</v>
      </c>
      <c r="F16" s="83" t="s">
        <v>49</v>
      </c>
      <c r="G16" s="89">
        <v>179</v>
      </c>
      <c r="H16" s="92" t="str">
        <f>IF(G16&lt;=0,"",IF(G16&lt;=2,"Muy Baja",IF(G16&lt;=24,"Baja",IF(G16&lt;=500,"Media",IF(G16&lt;=5000,"Alta","Muy Alta")))))</f>
        <v>Media</v>
      </c>
      <c r="I16" s="77">
        <f>IF(H16="","",IF(H16="Muy Baja",0.2,IF(H16="Baja",0.4,IF(H16="Media",0.6,IF(H16="Alta",0.8,IF(H16="Muy Alta",1,))))))</f>
        <v>0.6</v>
      </c>
      <c r="J16" s="95" t="s">
        <v>171</v>
      </c>
      <c r="K16" s="77" t="str">
        <f>IF(NOT(ISERROR(MATCH(J16,'[7]Tabla Impacto'!$B$221:$B$223,0))),'[7]Tabla Impacto'!$F$223&amp;"Por favor no seleccionar los criterios de impacto(Afectación Económica o presupuestal y Pérdida Reputacional)",J16)</f>
        <v xml:space="preserve">     El riesgo afecta la imagen de la entidad internamente, de conocimiento general, nivel interno, de junta dircetiva y accionistas y/o de provedores</v>
      </c>
      <c r="L16" s="92" t="str">
        <f>IF(OR(K16='[7]Tabla Impacto'!$C$11,K16='[7]Tabla Impacto'!$D$11),"Leve",IF(OR(K16='[7]Tabla Impacto'!$C$12,K16='[7]Tabla Impacto'!$D$12),"Menor",IF(OR(K16='[7]Tabla Impacto'!$C$13,K16='[7]Tabla Impacto'!$D$13),"Moderado",IF(OR(K16='[7]Tabla Impacto'!$C$14,K16='[7]Tabla Impacto'!$D$14),"Mayor",IF(OR(K16='[7]Tabla Impacto'!$C$15,K16='[7]Tabla Impacto'!$D$15),"Catastrófico","")))))</f>
        <v>Menor</v>
      </c>
      <c r="M16" s="77">
        <f>IF(L16="","",IF(L16="Leve",0.2,IF(L16="Menor",0.4,IF(L16="Moderado",0.6,IF(L16="Mayor",0.8,IF(L16="Catastrófico",1,))))))</f>
        <v>0.4</v>
      </c>
      <c r="N16" s="74" t="str">
        <f>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Moderado</v>
      </c>
      <c r="O16" s="9">
        <v>1</v>
      </c>
      <c r="P16" s="10" t="s">
        <v>179</v>
      </c>
      <c r="Q16" s="11" t="str">
        <f>IF(OR(R16="Preventivo",R16="Detectivo"),"Probabilidad",IF(R16="Correctivo","Impacto",""))</f>
        <v>Probabilidad</v>
      </c>
      <c r="R16" s="12" t="s">
        <v>84</v>
      </c>
      <c r="S16" s="12" t="s">
        <v>53</v>
      </c>
      <c r="T16" s="13" t="str">
        <f>IF(AND(R16="Preventivo",S16="Automático"),"50%",IF(AND(R16="Preventivo",S16="Manual"),"40%",IF(AND(R16="Detectivo",S16="Automático"),"40%",IF(AND(R16="Detectivo",S16="Manual"),"30%",IF(AND(R16="Correctivo",S16="Automático"),"35%",IF(AND(R16="Correctivo",S16="Manual"),"25%",""))))))</f>
        <v>30%</v>
      </c>
      <c r="U16" s="12" t="s">
        <v>54</v>
      </c>
      <c r="V16" s="12" t="s">
        <v>55</v>
      </c>
      <c r="W16" s="12" t="s">
        <v>56</v>
      </c>
      <c r="X16" s="14">
        <f>IFERROR(IF(Q16="Probabilidad",(I16-(+I16*T16)),IF(Q16="Impacto",I16,"")),"")</f>
        <v>0.42</v>
      </c>
      <c r="Y16" s="15" t="str">
        <f>IFERROR(IF(X16="","",IF(X16&lt;=0.2,"Muy Baja",IF(X16&lt;=0.4,"Baja",IF(X16&lt;=0.6,"Media",IF(X16&lt;=0.8,"Alta","Muy Alta"))))),"")</f>
        <v>Media</v>
      </c>
      <c r="Z16" s="16">
        <f>+X16</f>
        <v>0.42</v>
      </c>
      <c r="AA16" s="15" t="str">
        <f>IFERROR(IF(AB16="","",IF(AB16&lt;=0.2,"Leve",IF(AB16&lt;=0.4,"Menor",IF(AB16&lt;=0.6,"Moderado",IF(AB16&lt;=0.8,"Mayor","Catastrófico"))))),"")</f>
        <v>Menor</v>
      </c>
      <c r="AB16" s="16">
        <f>IFERROR(IF(Q16="Impacto",(M16-(+M16*T16)),IF(Q16="Probabilidad",M16,"")),"")</f>
        <v>0.4</v>
      </c>
      <c r="AC16" s="17" t="str">
        <f>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Moderado</v>
      </c>
      <c r="AD16" s="18" t="s">
        <v>69</v>
      </c>
      <c r="AE16" s="19" t="s">
        <v>180</v>
      </c>
      <c r="AF16" s="19" t="s">
        <v>174</v>
      </c>
      <c r="AG16" s="20" t="s">
        <v>175</v>
      </c>
      <c r="AH16" s="20">
        <v>45291</v>
      </c>
      <c r="AI16" s="19" t="s">
        <v>59</v>
      </c>
      <c r="AJ16" s="21" t="s">
        <v>60</v>
      </c>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row>
    <row r="17" spans="1:68" ht="151.5" customHeight="1" x14ac:dyDescent="0.3">
      <c r="A17" s="81"/>
      <c r="B17" s="84"/>
      <c r="C17" s="84"/>
      <c r="D17" s="84"/>
      <c r="E17" s="87"/>
      <c r="F17" s="84"/>
      <c r="G17" s="90"/>
      <c r="H17" s="93"/>
      <c r="I17" s="78"/>
      <c r="J17" s="96"/>
      <c r="K17" s="78">
        <f ca="1">IF(NOT(ISERROR(MATCH(J17,_xlfn.ANCHORARRAY(E28),0))),I30&amp;"Por favor no seleccionar los criterios de impacto",J17)</f>
        <v>0</v>
      </c>
      <c r="L17" s="93"/>
      <c r="M17" s="78"/>
      <c r="N17" s="75"/>
      <c r="O17" s="9">
        <v>2</v>
      </c>
      <c r="P17" s="10"/>
      <c r="Q17" s="11" t="str">
        <f>IF(OR(R17="Preventivo",R17="Detectivo"),"Probabilidad",IF(R17="Correctivo","Impacto",""))</f>
        <v/>
      </c>
      <c r="R17" s="12"/>
      <c r="S17" s="12"/>
      <c r="T17" s="13" t="str">
        <f t="shared" ref="T17:T21" si="8">IF(AND(R17="Preventivo",S17="Automático"),"50%",IF(AND(R17="Preventivo",S17="Manual"),"40%",IF(AND(R17="Detectivo",S17="Automático"),"40%",IF(AND(R17="Detectivo",S17="Manual"),"30%",IF(AND(R17="Correctivo",S17="Automático"),"35%",IF(AND(R17="Correctivo",S17="Manual"),"25%",""))))))</f>
        <v/>
      </c>
      <c r="U17" s="12"/>
      <c r="V17" s="12"/>
      <c r="W17" s="12"/>
      <c r="X17" s="14" t="str">
        <f>IFERROR(IF(AND(Q16="Probabilidad",Q17="Probabilidad"),(Z16-(+Z16*T17)),IF(Q17="Probabilidad",(I16-(+I16*T17)),IF(Q17="Impacto",Z16,""))),"")</f>
        <v/>
      </c>
      <c r="Y17" s="15" t="str">
        <f t="shared" si="1"/>
        <v/>
      </c>
      <c r="Z17" s="16" t="str">
        <f t="shared" ref="Z17:Z21" si="9">+X17</f>
        <v/>
      </c>
      <c r="AA17" s="15" t="str">
        <f t="shared" si="3"/>
        <v/>
      </c>
      <c r="AB17" s="16" t="str">
        <f>IFERROR(IF(AND(Q16="Impacto",Q17="Impacto"),(AB10-(+AB10*T17)),IF(Q17="Impacto",($M$16-(+$M$16*T17)),IF(Q17="Probabilidad",AB10,""))),"")</f>
        <v/>
      </c>
      <c r="AC17" s="17" t="str">
        <f t="shared" ref="AC17:AC18" si="10">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
      </c>
      <c r="AD17" s="18"/>
      <c r="AE17" s="19"/>
      <c r="AF17" s="21"/>
      <c r="AG17" s="24"/>
      <c r="AH17" s="24"/>
      <c r="AI17" s="19"/>
      <c r="AJ17" s="2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row>
    <row r="18" spans="1:68" ht="151.5" customHeight="1" x14ac:dyDescent="0.3">
      <c r="A18" s="81"/>
      <c r="B18" s="84"/>
      <c r="C18" s="84"/>
      <c r="D18" s="84"/>
      <c r="E18" s="87"/>
      <c r="F18" s="84"/>
      <c r="G18" s="90"/>
      <c r="H18" s="93"/>
      <c r="I18" s="78"/>
      <c r="J18" s="96"/>
      <c r="K18" s="78">
        <f ca="1">IF(NOT(ISERROR(MATCH(J18,_xlfn.ANCHORARRAY(E29),0))),I31&amp;"Por favor no seleccionar los criterios de impacto",J18)</f>
        <v>0</v>
      </c>
      <c r="L18" s="93"/>
      <c r="M18" s="78"/>
      <c r="N18" s="75"/>
      <c r="O18" s="9">
        <v>3</v>
      </c>
      <c r="P18" s="26"/>
      <c r="Q18" s="11" t="str">
        <f>IF(OR(R18="Preventivo",R18="Detectivo"),"Probabilidad",IF(R18="Correctivo","Impacto",""))</f>
        <v/>
      </c>
      <c r="R18" s="12"/>
      <c r="S18" s="12"/>
      <c r="T18" s="13" t="str">
        <f t="shared" si="8"/>
        <v/>
      </c>
      <c r="U18" s="12"/>
      <c r="V18" s="12"/>
      <c r="W18" s="12"/>
      <c r="X18" s="14" t="str">
        <f>IFERROR(IF(AND(Q17="Probabilidad",Q18="Probabilidad"),(Z17-(+Z17*T18)),IF(AND(Q17="Impacto",Q18="Probabilidad"),(Z16-(+Z16*T18)),IF(Q18="Impacto",Z17,""))),"")</f>
        <v/>
      </c>
      <c r="Y18" s="15" t="str">
        <f t="shared" si="1"/>
        <v/>
      </c>
      <c r="Z18" s="16" t="str">
        <f t="shared" si="9"/>
        <v/>
      </c>
      <c r="AA18" s="15" t="str">
        <f t="shared" si="3"/>
        <v/>
      </c>
      <c r="AB18" s="16" t="str">
        <f>IFERROR(IF(AND(Q17="Impacto",Q18="Impacto"),(AB17-(+AB17*T18)),IF(AND(Q17="Probabilidad",Q18="Impacto"),(AB16-(+AB16*T18)),IF(Q18="Probabilidad",AB17,""))),"")</f>
        <v/>
      </c>
      <c r="AC18" s="17" t="str">
        <f t="shared" si="10"/>
        <v/>
      </c>
      <c r="AD18" s="18"/>
      <c r="AE18" s="19"/>
      <c r="AF18" s="21"/>
      <c r="AG18" s="24"/>
      <c r="AH18" s="24"/>
      <c r="AI18" s="19"/>
      <c r="AJ18" s="2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row>
    <row r="19" spans="1:68" ht="151.5" customHeight="1" x14ac:dyDescent="0.3">
      <c r="A19" s="81"/>
      <c r="B19" s="84"/>
      <c r="C19" s="84"/>
      <c r="D19" s="84"/>
      <c r="E19" s="87"/>
      <c r="F19" s="84"/>
      <c r="G19" s="90"/>
      <c r="H19" s="93"/>
      <c r="I19" s="78"/>
      <c r="J19" s="96"/>
      <c r="K19" s="78">
        <f ca="1">IF(NOT(ISERROR(MATCH(J19,_xlfn.ANCHORARRAY(E30),0))),I32&amp;"Por favor no seleccionar los criterios de impacto",J19)</f>
        <v>0</v>
      </c>
      <c r="L19" s="93"/>
      <c r="M19" s="78"/>
      <c r="N19" s="75"/>
      <c r="O19" s="9">
        <v>4</v>
      </c>
      <c r="P19" s="26"/>
      <c r="Q19" s="11" t="str">
        <f t="shared" ref="Q19:Q21" si="11">IF(OR(R19="Preventivo",R19="Detectivo"),"Probabilidad",IF(R19="Correctivo","Impacto",""))</f>
        <v/>
      </c>
      <c r="R19" s="12"/>
      <c r="S19" s="12"/>
      <c r="T19" s="13" t="str">
        <f t="shared" si="8"/>
        <v/>
      </c>
      <c r="U19" s="12"/>
      <c r="V19" s="12"/>
      <c r="W19" s="12"/>
      <c r="X19" s="14" t="str">
        <f t="shared" ref="X19:X21" si="12">IFERROR(IF(AND(Q18="Probabilidad",Q19="Probabilidad"),(Z18-(+Z18*T19)),IF(AND(Q18="Impacto",Q19="Probabilidad"),(Z17-(+Z17*T19)),IF(Q19="Impacto",Z18,""))),"")</f>
        <v/>
      </c>
      <c r="Y19" s="15" t="str">
        <f t="shared" si="1"/>
        <v/>
      </c>
      <c r="Z19" s="16" t="str">
        <f t="shared" si="9"/>
        <v/>
      </c>
      <c r="AA19" s="15" t="str">
        <f t="shared" si="3"/>
        <v/>
      </c>
      <c r="AB19" s="16" t="str">
        <f t="shared" ref="AB19:AB21" si="13">IFERROR(IF(AND(Q18="Impacto",Q19="Impacto"),(AB18-(+AB18*T19)),IF(AND(Q18="Probabilidad",Q19="Impacto"),(AB17-(+AB17*T19)),IF(Q19="Probabilidad",AB18,""))),"")</f>
        <v/>
      </c>
      <c r="AC19" s="17"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18"/>
      <c r="AE19" s="19"/>
      <c r="AF19" s="21"/>
      <c r="AG19" s="24"/>
      <c r="AH19" s="24"/>
      <c r="AI19" s="19"/>
      <c r="AJ19" s="2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row>
    <row r="20" spans="1:68" ht="151.5" customHeight="1" x14ac:dyDescent="0.3">
      <c r="A20" s="81"/>
      <c r="B20" s="84"/>
      <c r="C20" s="84"/>
      <c r="D20" s="84"/>
      <c r="E20" s="87"/>
      <c r="F20" s="84"/>
      <c r="G20" s="90"/>
      <c r="H20" s="93"/>
      <c r="I20" s="78"/>
      <c r="J20" s="96"/>
      <c r="K20" s="78">
        <f ca="1">IF(NOT(ISERROR(MATCH(J20,_xlfn.ANCHORARRAY(E31),0))),I33&amp;"Por favor no seleccionar los criterios de impacto",J20)</f>
        <v>0</v>
      </c>
      <c r="L20" s="93"/>
      <c r="M20" s="78"/>
      <c r="N20" s="75"/>
      <c r="O20" s="9">
        <v>5</v>
      </c>
      <c r="P20" s="10"/>
      <c r="Q20" s="11" t="str">
        <f t="shared" si="11"/>
        <v/>
      </c>
      <c r="R20" s="12"/>
      <c r="S20" s="12"/>
      <c r="T20" s="13" t="str">
        <f t="shared" si="8"/>
        <v/>
      </c>
      <c r="U20" s="12"/>
      <c r="V20" s="12"/>
      <c r="W20" s="12"/>
      <c r="X20" s="14" t="str">
        <f t="shared" si="12"/>
        <v/>
      </c>
      <c r="Y20" s="15" t="str">
        <f t="shared" si="1"/>
        <v/>
      </c>
      <c r="Z20" s="16" t="str">
        <f t="shared" si="9"/>
        <v/>
      </c>
      <c r="AA20" s="15" t="str">
        <f t="shared" si="3"/>
        <v/>
      </c>
      <c r="AB20" s="16" t="str">
        <f t="shared" si="13"/>
        <v/>
      </c>
      <c r="AC20" s="17" t="str">
        <f t="shared" ref="AC20:AC21" si="14">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18"/>
      <c r="AE20" s="19"/>
      <c r="AF20" s="21"/>
      <c r="AG20" s="24"/>
      <c r="AH20" s="24"/>
      <c r="AI20" s="19"/>
      <c r="AJ20" s="2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row>
    <row r="21" spans="1:68" ht="151.5" customHeight="1" x14ac:dyDescent="0.3">
      <c r="A21" s="82"/>
      <c r="B21" s="85"/>
      <c r="C21" s="85"/>
      <c r="D21" s="85"/>
      <c r="E21" s="88"/>
      <c r="F21" s="85"/>
      <c r="G21" s="91"/>
      <c r="H21" s="94"/>
      <c r="I21" s="79"/>
      <c r="J21" s="97"/>
      <c r="K21" s="79">
        <f ca="1">IF(NOT(ISERROR(MATCH(J21,_xlfn.ANCHORARRAY(E32),0))),I34&amp;"Por favor no seleccionar los criterios de impacto",J21)</f>
        <v>0</v>
      </c>
      <c r="L21" s="94"/>
      <c r="M21" s="79"/>
      <c r="N21" s="76"/>
      <c r="O21" s="9">
        <v>6</v>
      </c>
      <c r="P21" s="10"/>
      <c r="Q21" s="11" t="str">
        <f t="shared" si="11"/>
        <v/>
      </c>
      <c r="R21" s="12"/>
      <c r="S21" s="12"/>
      <c r="T21" s="13" t="str">
        <f t="shared" si="8"/>
        <v/>
      </c>
      <c r="U21" s="12"/>
      <c r="V21" s="12"/>
      <c r="W21" s="12"/>
      <c r="X21" s="14" t="str">
        <f t="shared" si="12"/>
        <v/>
      </c>
      <c r="Y21" s="15" t="str">
        <f t="shared" si="1"/>
        <v/>
      </c>
      <c r="Z21" s="16" t="str">
        <f t="shared" si="9"/>
        <v/>
      </c>
      <c r="AA21" s="15" t="str">
        <f t="shared" si="3"/>
        <v/>
      </c>
      <c r="AB21" s="16" t="str">
        <f t="shared" si="13"/>
        <v/>
      </c>
      <c r="AC21" s="17" t="str">
        <f t="shared" si="14"/>
        <v/>
      </c>
      <c r="AD21" s="18"/>
      <c r="AE21" s="19"/>
      <c r="AF21" s="21"/>
      <c r="AG21" s="24"/>
      <c r="AH21" s="24"/>
      <c r="AI21" s="19"/>
      <c r="AJ21" s="2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row>
    <row r="22" spans="1:68" ht="151.5" customHeight="1" x14ac:dyDescent="0.3">
      <c r="A22" s="80">
        <v>3</v>
      </c>
      <c r="B22" s="83"/>
      <c r="C22" s="83"/>
      <c r="D22" s="83"/>
      <c r="E22" s="86"/>
      <c r="F22" s="83"/>
      <c r="G22" s="89"/>
      <c r="H22" s="92" t="str">
        <f>IF(G22&lt;=0,"",IF(G22&lt;=2,"Muy Baja",IF(G22&lt;=24,"Baja",IF(G22&lt;=500,"Media",IF(G22&lt;=5000,"Alta","Muy Alta")))))</f>
        <v/>
      </c>
      <c r="I22" s="77" t="str">
        <f>IF(H22="","",IF(H22="Muy Baja",0.2,IF(H22="Baja",0.4,IF(H22="Media",0.6,IF(H22="Alta",0.8,IF(H22="Muy Alta",1,))))))</f>
        <v/>
      </c>
      <c r="J22" s="95"/>
      <c r="K22" s="77">
        <f>IF(NOT(ISERROR(MATCH(J22,'[7]Tabla Impacto'!$B$221:$B$223,0))),'[7]Tabla Impacto'!$F$223&amp;"Por favor no seleccionar los criterios de impacto(Afectación Económica o presupuestal y Pérdida Reputacional)",J22)</f>
        <v>0</v>
      </c>
      <c r="L22" s="92" t="str">
        <f>IF(OR(K22='[7]Tabla Impacto'!$C$11,K22='[7]Tabla Impacto'!$D$11),"Leve",IF(OR(K22='[7]Tabla Impacto'!$C$12,K22='[7]Tabla Impacto'!$D$12),"Menor",IF(OR(K22='[7]Tabla Impacto'!$C$13,K22='[7]Tabla Impacto'!$D$13),"Moderado",IF(OR(K22='[7]Tabla Impacto'!$C$14,K22='[7]Tabla Impacto'!$D$14),"Mayor",IF(OR(K22='[7]Tabla Impacto'!$C$15,K22='[7]Tabla Impacto'!$D$15),"Catastrófico","")))))</f>
        <v/>
      </c>
      <c r="M22" s="77" t="str">
        <f>IF(L22="","",IF(L22="Leve",0.2,IF(L22="Menor",0.4,IF(L22="Moderado",0.6,IF(L22="Mayor",0.8,IF(L22="Catastrófico",1,))))))</f>
        <v/>
      </c>
      <c r="N22" s="74" t="str">
        <f>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
      </c>
      <c r="O22" s="9">
        <v>1</v>
      </c>
      <c r="P22" s="10"/>
      <c r="Q22" s="11" t="str">
        <f>IF(OR(R22="Preventivo",R22="Detectivo"),"Probabilidad",IF(R22="Correctivo","Impacto",""))</f>
        <v/>
      </c>
      <c r="R22" s="12"/>
      <c r="S22" s="12"/>
      <c r="T22" s="13" t="str">
        <f>IF(AND(R22="Preventivo",S22="Automático"),"50%",IF(AND(R22="Preventivo",S22="Manual"),"40%",IF(AND(R22="Detectivo",S22="Automático"),"40%",IF(AND(R22="Detectivo",S22="Manual"),"30%",IF(AND(R22="Correctivo",S22="Automático"),"35%",IF(AND(R22="Correctivo",S22="Manual"),"25%",""))))))</f>
        <v/>
      </c>
      <c r="U22" s="12"/>
      <c r="V22" s="12"/>
      <c r="W22" s="12"/>
      <c r="X22" s="14" t="str">
        <f>IFERROR(IF(Q22="Probabilidad",(I22-(+I22*T22)),IF(Q22="Impacto",I22,"")),"")</f>
        <v/>
      </c>
      <c r="Y22" s="15" t="str">
        <f>IFERROR(IF(X22="","",IF(X22&lt;=0.2,"Muy Baja",IF(X22&lt;=0.4,"Baja",IF(X22&lt;=0.6,"Media",IF(X22&lt;=0.8,"Alta","Muy Alta"))))),"")</f>
        <v/>
      </c>
      <c r="Z22" s="16" t="str">
        <f>+X22</f>
        <v/>
      </c>
      <c r="AA22" s="15" t="str">
        <f>IFERROR(IF(AB22="","",IF(AB22&lt;=0.2,"Leve",IF(AB22&lt;=0.4,"Menor",IF(AB22&lt;=0.6,"Moderado",IF(AB22&lt;=0.8,"Mayor","Catastrófico"))))),"")</f>
        <v/>
      </c>
      <c r="AB22" s="16" t="str">
        <f>IFERROR(IF(Q22="Impacto",(M22-(+M22*T22)),IF(Q22="Probabilidad",M22,"")),"")</f>
        <v/>
      </c>
      <c r="AC22" s="17" t="str">
        <f>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
      </c>
      <c r="AD22" s="18"/>
      <c r="AE22" s="19"/>
      <c r="AF22" s="21"/>
      <c r="AG22" s="24"/>
      <c r="AH22" s="24"/>
      <c r="AI22" s="19"/>
      <c r="AJ22" s="2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row>
    <row r="23" spans="1:68" ht="151.5" customHeight="1" x14ac:dyDescent="0.3">
      <c r="A23" s="81"/>
      <c r="B23" s="84"/>
      <c r="C23" s="84"/>
      <c r="D23" s="84"/>
      <c r="E23" s="87"/>
      <c r="F23" s="84"/>
      <c r="G23" s="90"/>
      <c r="H23" s="93"/>
      <c r="I23" s="78"/>
      <c r="J23" s="96"/>
      <c r="K23" s="78">
        <f t="shared" ref="K23:K27" ca="1" si="15">IF(NOT(ISERROR(MATCH(J23,_xlfn.ANCHORARRAY(E34),0))),I36&amp;"Por favor no seleccionar los criterios de impacto",J23)</f>
        <v>0</v>
      </c>
      <c r="L23" s="93"/>
      <c r="M23" s="78"/>
      <c r="N23" s="75"/>
      <c r="O23" s="9">
        <v>2</v>
      </c>
      <c r="P23" s="10"/>
      <c r="Q23" s="11" t="str">
        <f>IF(OR(R23="Preventivo",R23="Detectivo"),"Probabilidad",IF(R23="Correctivo","Impacto",""))</f>
        <v/>
      </c>
      <c r="R23" s="12"/>
      <c r="S23" s="12"/>
      <c r="T23" s="13" t="str">
        <f t="shared" ref="T23:T27" si="16">IF(AND(R23="Preventivo",S23="Automático"),"50%",IF(AND(R23="Preventivo",S23="Manual"),"40%",IF(AND(R23="Detectivo",S23="Automático"),"40%",IF(AND(R23="Detectivo",S23="Manual"),"30%",IF(AND(R23="Correctivo",S23="Automático"),"35%",IF(AND(R23="Correctivo",S23="Manual"),"25%",""))))))</f>
        <v/>
      </c>
      <c r="U23" s="12"/>
      <c r="V23" s="12"/>
      <c r="W23" s="12"/>
      <c r="X23" s="27" t="str">
        <f>IFERROR(IF(AND(Q22="Probabilidad",Q23="Probabilidad"),(Z22-(+Z22*T23)),IF(Q23="Probabilidad",(I22-(+I22*T23)),IF(Q23="Impacto",Z22,""))),"")</f>
        <v/>
      </c>
      <c r="Y23" s="15" t="str">
        <f t="shared" si="1"/>
        <v/>
      </c>
      <c r="Z23" s="16" t="str">
        <f t="shared" ref="Z23:Z27" si="17">+X23</f>
        <v/>
      </c>
      <c r="AA23" s="15" t="str">
        <f t="shared" si="3"/>
        <v/>
      </c>
      <c r="AB23" s="16" t="str">
        <f>IFERROR(IF(AND(Q22="Impacto",Q23="Impacto"),(AB16-(+AB16*T23)),IF(Q23="Impacto",($M$22-(+$M$22*T23)),IF(Q23="Probabilidad",AB16,""))),"")</f>
        <v/>
      </c>
      <c r="AC23" s="17" t="str">
        <f t="shared" ref="AC23:AC24" si="18">IFERROR(IF(OR(AND(Y23="Muy Baja",AA23="Leve"),AND(Y23="Muy Baja",AA23="Menor"),AND(Y23="Baja",AA23="Leve")),"Bajo",IF(OR(AND(Y23="Muy baja",AA23="Moderado"),AND(Y23="Baja",AA23="Menor"),AND(Y23="Baja",AA23="Moderado"),AND(Y23="Media",AA23="Leve"),AND(Y23="Media",AA23="Menor"),AND(Y23="Media",AA23="Moderado"),AND(Y23="Alta",AA23="Leve"),AND(Y23="Alta",AA23="Menor")),"Moderado",IF(OR(AND(Y23="Muy Baja",AA23="Mayor"),AND(Y23="Baja",AA23="Mayor"),AND(Y23="Media",AA23="Mayor"),AND(Y23="Alta",AA23="Moderado"),AND(Y23="Alta",AA23="Mayor"),AND(Y23="Muy Alta",AA23="Leve"),AND(Y23="Muy Alta",AA23="Menor"),AND(Y23="Muy Alta",AA23="Moderado"),AND(Y23="Muy Alta",AA23="Mayor")),"Alto",IF(OR(AND(Y23="Muy Baja",AA23="Catastrófico"),AND(Y23="Baja",AA23="Catastrófico"),AND(Y23="Media",AA23="Catastrófico"),AND(Y23="Alta",AA23="Catastrófico"),AND(Y23="Muy Alta",AA23="Catastrófico")),"Extremo","")))),"")</f>
        <v/>
      </c>
      <c r="AD23" s="18"/>
      <c r="AE23" s="19"/>
      <c r="AF23" s="21"/>
      <c r="AG23" s="24"/>
      <c r="AH23" s="24"/>
      <c r="AI23" s="19"/>
      <c r="AJ23" s="2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row>
    <row r="24" spans="1:68" ht="151.5" customHeight="1" x14ac:dyDescent="0.3">
      <c r="A24" s="81"/>
      <c r="B24" s="84"/>
      <c r="C24" s="84"/>
      <c r="D24" s="84"/>
      <c r="E24" s="87"/>
      <c r="F24" s="84"/>
      <c r="G24" s="90"/>
      <c r="H24" s="93"/>
      <c r="I24" s="78"/>
      <c r="J24" s="96"/>
      <c r="K24" s="78">
        <f t="shared" ca="1" si="15"/>
        <v>0</v>
      </c>
      <c r="L24" s="93"/>
      <c r="M24" s="78"/>
      <c r="N24" s="75"/>
      <c r="O24" s="9">
        <v>3</v>
      </c>
      <c r="P24" s="10"/>
      <c r="Q24" s="11" t="str">
        <f>IF(OR(R24="Preventivo",R24="Detectivo"),"Probabilidad",IF(R24="Correctivo","Impacto",""))</f>
        <v/>
      </c>
      <c r="R24" s="12"/>
      <c r="S24" s="12"/>
      <c r="T24" s="13" t="str">
        <f t="shared" si="16"/>
        <v/>
      </c>
      <c r="U24" s="12"/>
      <c r="V24" s="12"/>
      <c r="W24" s="12"/>
      <c r="X24" s="14" t="str">
        <f>IFERROR(IF(AND(Q23="Probabilidad",Q24="Probabilidad"),(Z23-(+Z23*T24)),IF(AND(Q23="Impacto",Q24="Probabilidad"),(Z22-(+Z22*T24)),IF(Q24="Impacto",Z23,""))),"")</f>
        <v/>
      </c>
      <c r="Y24" s="15" t="str">
        <f t="shared" si="1"/>
        <v/>
      </c>
      <c r="Z24" s="16" t="str">
        <f t="shared" si="17"/>
        <v/>
      </c>
      <c r="AA24" s="15" t="str">
        <f t="shared" si="3"/>
        <v/>
      </c>
      <c r="AB24" s="16" t="str">
        <f>IFERROR(IF(AND(Q23="Impacto",Q24="Impacto"),(AB23-(+AB23*T24)),IF(AND(Q23="Probabilidad",Q24="Impacto"),(AB22-(+AB22*T24)),IF(Q24="Probabilidad",AB23,""))),"")</f>
        <v/>
      </c>
      <c r="AC24" s="17" t="str">
        <f t="shared" si="18"/>
        <v/>
      </c>
      <c r="AD24" s="18"/>
      <c r="AE24" s="19"/>
      <c r="AF24" s="21"/>
      <c r="AG24" s="24"/>
      <c r="AH24" s="26"/>
      <c r="AI24" s="19"/>
      <c r="AJ24" s="2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row>
    <row r="25" spans="1:68" ht="151.5" customHeight="1" x14ac:dyDescent="0.3">
      <c r="A25" s="81"/>
      <c r="B25" s="84"/>
      <c r="C25" s="84"/>
      <c r="D25" s="84"/>
      <c r="E25" s="87"/>
      <c r="F25" s="84"/>
      <c r="G25" s="90"/>
      <c r="H25" s="93"/>
      <c r="I25" s="78"/>
      <c r="J25" s="96"/>
      <c r="K25" s="78">
        <f t="shared" ca="1" si="15"/>
        <v>0</v>
      </c>
      <c r="L25" s="93"/>
      <c r="M25" s="78"/>
      <c r="N25" s="75"/>
      <c r="O25" s="9">
        <v>4</v>
      </c>
      <c r="P25" s="10"/>
      <c r="Q25" s="11" t="str">
        <f t="shared" ref="Q25:Q27" si="19">IF(OR(R25="Preventivo",R25="Detectivo"),"Probabilidad",IF(R25="Correctivo","Impacto",""))</f>
        <v/>
      </c>
      <c r="R25" s="12"/>
      <c r="S25" s="12"/>
      <c r="T25" s="13" t="str">
        <f t="shared" si="16"/>
        <v/>
      </c>
      <c r="U25" s="12"/>
      <c r="V25" s="12"/>
      <c r="W25" s="12"/>
      <c r="X25" s="14" t="str">
        <f t="shared" ref="X25:X27" si="20">IFERROR(IF(AND(Q24="Probabilidad",Q25="Probabilidad"),(Z24-(+Z24*T25)),IF(AND(Q24="Impacto",Q25="Probabilidad"),(Z23-(+Z23*T25)),IF(Q25="Impacto",Z24,""))),"")</f>
        <v/>
      </c>
      <c r="Y25" s="15" t="str">
        <f t="shared" si="1"/>
        <v/>
      </c>
      <c r="Z25" s="16" t="str">
        <f t="shared" si="17"/>
        <v/>
      </c>
      <c r="AA25" s="15" t="str">
        <f t="shared" si="3"/>
        <v/>
      </c>
      <c r="AB25" s="16" t="str">
        <f t="shared" ref="AB25:AB27" si="21">IFERROR(IF(AND(Q24="Impacto",Q25="Impacto"),(AB24-(+AB24*T25)),IF(AND(Q24="Probabilidad",Q25="Impacto"),(AB23-(+AB23*T25)),IF(Q25="Probabilidad",AB24,""))),"")</f>
        <v/>
      </c>
      <c r="AC25" s="17"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18"/>
      <c r="AE25" s="19"/>
      <c r="AF25" s="21"/>
      <c r="AG25" s="24"/>
      <c r="AH25" s="26"/>
      <c r="AI25" s="19"/>
      <c r="AJ25" s="2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row>
    <row r="26" spans="1:68" ht="151.5" customHeight="1" x14ac:dyDescent="0.3">
      <c r="A26" s="81"/>
      <c r="B26" s="84"/>
      <c r="C26" s="84"/>
      <c r="D26" s="84"/>
      <c r="E26" s="87"/>
      <c r="F26" s="84"/>
      <c r="G26" s="90"/>
      <c r="H26" s="93"/>
      <c r="I26" s="78"/>
      <c r="J26" s="96"/>
      <c r="K26" s="78">
        <f t="shared" ca="1" si="15"/>
        <v>0</v>
      </c>
      <c r="L26" s="93"/>
      <c r="M26" s="78"/>
      <c r="N26" s="75"/>
      <c r="O26" s="9">
        <v>5</v>
      </c>
      <c r="P26" s="26"/>
      <c r="Q26" s="11" t="str">
        <f t="shared" si="19"/>
        <v/>
      </c>
      <c r="R26" s="12"/>
      <c r="S26" s="12"/>
      <c r="T26" s="13" t="str">
        <f t="shared" si="16"/>
        <v/>
      </c>
      <c r="U26" s="12"/>
      <c r="V26" s="12"/>
      <c r="W26" s="12"/>
      <c r="X26" s="14" t="str">
        <f t="shared" si="20"/>
        <v/>
      </c>
      <c r="Y26" s="15" t="str">
        <f t="shared" si="1"/>
        <v/>
      </c>
      <c r="Z26" s="16" t="str">
        <f t="shared" si="17"/>
        <v/>
      </c>
      <c r="AA26" s="15" t="str">
        <f t="shared" si="3"/>
        <v/>
      </c>
      <c r="AB26" s="16" t="str">
        <f t="shared" si="21"/>
        <v/>
      </c>
      <c r="AC26" s="17" t="str">
        <f t="shared" ref="AC26:AC27" si="22">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18"/>
      <c r="AE26" s="19"/>
      <c r="AF26" s="21"/>
      <c r="AG26" s="24"/>
      <c r="AH26" s="24"/>
      <c r="AI26" s="19"/>
      <c r="AJ26" s="2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row>
    <row r="27" spans="1:68" ht="151.5" customHeight="1" x14ac:dyDescent="0.3">
      <c r="A27" s="82"/>
      <c r="B27" s="85"/>
      <c r="C27" s="85"/>
      <c r="D27" s="85"/>
      <c r="E27" s="88"/>
      <c r="F27" s="85"/>
      <c r="G27" s="91"/>
      <c r="H27" s="94"/>
      <c r="I27" s="79"/>
      <c r="J27" s="97"/>
      <c r="K27" s="79">
        <f t="shared" ca="1" si="15"/>
        <v>0</v>
      </c>
      <c r="L27" s="94"/>
      <c r="M27" s="79"/>
      <c r="N27" s="76"/>
      <c r="O27" s="9">
        <v>6</v>
      </c>
      <c r="P27" s="10"/>
      <c r="Q27" s="11" t="str">
        <f t="shared" si="19"/>
        <v/>
      </c>
      <c r="R27" s="12"/>
      <c r="S27" s="12"/>
      <c r="T27" s="13" t="str">
        <f t="shared" si="16"/>
        <v/>
      </c>
      <c r="U27" s="12"/>
      <c r="V27" s="12"/>
      <c r="W27" s="12"/>
      <c r="X27" s="14" t="str">
        <f t="shared" si="20"/>
        <v/>
      </c>
      <c r="Y27" s="15" t="str">
        <f t="shared" si="1"/>
        <v/>
      </c>
      <c r="Z27" s="16" t="str">
        <f t="shared" si="17"/>
        <v/>
      </c>
      <c r="AA27" s="15" t="str">
        <f t="shared" si="3"/>
        <v/>
      </c>
      <c r="AB27" s="16" t="str">
        <f t="shared" si="21"/>
        <v/>
      </c>
      <c r="AC27" s="17" t="str">
        <f t="shared" si="22"/>
        <v/>
      </c>
      <c r="AD27" s="18"/>
      <c r="AE27" s="19"/>
      <c r="AF27" s="21"/>
      <c r="AG27" s="24"/>
      <c r="AH27" s="24"/>
      <c r="AI27" s="19"/>
      <c r="AJ27" s="2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row>
    <row r="28" spans="1:68" ht="151.5" customHeight="1" x14ac:dyDescent="0.3">
      <c r="A28" s="80">
        <v>4</v>
      </c>
      <c r="B28" s="83"/>
      <c r="C28" s="83"/>
      <c r="D28" s="83"/>
      <c r="E28" s="86"/>
      <c r="F28" s="83"/>
      <c r="G28" s="89"/>
      <c r="H28" s="92" t="str">
        <f>IF(G28&lt;=0,"",IF(G28&lt;=2,"Muy Baja",IF(G28&lt;=24,"Baja",IF(G28&lt;=500,"Media",IF(G28&lt;=5000,"Alta","Muy Alta")))))</f>
        <v/>
      </c>
      <c r="I28" s="77" t="str">
        <f>IF(H28="","",IF(H28="Muy Baja",0.2,IF(H28="Baja",0.4,IF(H28="Media",0.6,IF(H28="Alta",0.8,IF(H28="Muy Alta",1,))))))</f>
        <v/>
      </c>
      <c r="J28" s="95"/>
      <c r="K28" s="77">
        <f>IF(NOT(ISERROR(MATCH(J28,'[7]Tabla Impacto'!$B$221:$B$223,0))),'[7]Tabla Impacto'!$F$223&amp;"Por favor no seleccionar los criterios de impacto(Afectación Económica o presupuestal y Pérdida Reputacional)",J28)</f>
        <v>0</v>
      </c>
      <c r="L28" s="92" t="str">
        <f>IF(OR(K28='[7]Tabla Impacto'!$C$11,K28='[7]Tabla Impacto'!$D$11),"Leve",IF(OR(K28='[7]Tabla Impacto'!$C$12,K28='[7]Tabla Impacto'!$D$12),"Menor",IF(OR(K28='[7]Tabla Impacto'!$C$13,K28='[7]Tabla Impacto'!$D$13),"Moderado",IF(OR(K28='[7]Tabla Impacto'!$C$14,K28='[7]Tabla Impacto'!$D$14),"Mayor",IF(OR(K28='[7]Tabla Impacto'!$C$15,K28='[7]Tabla Impacto'!$D$15),"Catastrófico","")))))</f>
        <v/>
      </c>
      <c r="M28" s="77" t="str">
        <f>IF(L28="","",IF(L28="Leve",0.2,IF(L28="Menor",0.4,IF(L28="Moderado",0.6,IF(L28="Mayor",0.8,IF(L28="Catastrófico",1,))))))</f>
        <v/>
      </c>
      <c r="N28" s="74" t="str">
        <f>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
      </c>
      <c r="O28" s="9">
        <v>1</v>
      </c>
      <c r="P28" s="10"/>
      <c r="Q28" s="11" t="str">
        <f>IF(OR(R28="Preventivo",R28="Detectivo"),"Probabilidad",IF(R28="Correctivo","Impacto",""))</f>
        <v/>
      </c>
      <c r="R28" s="12"/>
      <c r="S28" s="12"/>
      <c r="T28" s="13" t="str">
        <f>IF(AND(R28="Preventivo",S28="Automático"),"50%",IF(AND(R28="Preventivo",S28="Manual"),"40%",IF(AND(R28="Detectivo",S28="Automático"),"40%",IF(AND(R28="Detectivo",S28="Manual"),"30%",IF(AND(R28="Correctivo",S28="Automático"),"35%",IF(AND(R28="Correctivo",S28="Manual"),"25%",""))))))</f>
        <v/>
      </c>
      <c r="U28" s="12"/>
      <c r="V28" s="12"/>
      <c r="W28" s="12"/>
      <c r="X28" s="14" t="str">
        <f>IFERROR(IF(Q28="Probabilidad",(I28-(+I28*T28)),IF(Q28="Impacto",I28,"")),"")</f>
        <v/>
      </c>
      <c r="Y28" s="15" t="str">
        <f>IFERROR(IF(X28="","",IF(X28&lt;=0.2,"Muy Baja",IF(X28&lt;=0.4,"Baja",IF(X28&lt;=0.6,"Media",IF(X28&lt;=0.8,"Alta","Muy Alta"))))),"")</f>
        <v/>
      </c>
      <c r="Z28" s="16" t="str">
        <f>+X28</f>
        <v/>
      </c>
      <c r="AA28" s="15" t="str">
        <f>IFERROR(IF(AB28="","",IF(AB28&lt;=0.2,"Leve",IF(AB28&lt;=0.4,"Menor",IF(AB28&lt;=0.6,"Moderado",IF(AB28&lt;=0.8,"Mayor","Catastrófico"))))),"")</f>
        <v/>
      </c>
      <c r="AB28" s="16" t="str">
        <f>IFERROR(IF(Q28="Impacto",(M28-(+M28*T28)),IF(Q28="Probabilidad",M28,"")),"")</f>
        <v/>
      </c>
      <c r="AC28" s="17" t="str">
        <f>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
      </c>
      <c r="AD28" s="18"/>
      <c r="AE28" s="19"/>
      <c r="AF28" s="21"/>
      <c r="AG28" s="24"/>
      <c r="AH28" s="24"/>
      <c r="AI28" s="19"/>
      <c r="AJ28" s="2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row>
    <row r="29" spans="1:68" ht="151.5" customHeight="1" x14ac:dyDescent="0.3">
      <c r="A29" s="81"/>
      <c r="B29" s="84"/>
      <c r="C29" s="84"/>
      <c r="D29" s="84"/>
      <c r="E29" s="87"/>
      <c r="F29" s="84"/>
      <c r="G29" s="90"/>
      <c r="H29" s="93"/>
      <c r="I29" s="78"/>
      <c r="J29" s="96"/>
      <c r="K29" s="78">
        <f t="shared" ref="K29:K33" ca="1" si="23">IF(NOT(ISERROR(MATCH(J29,_xlfn.ANCHORARRAY(E40),0))),I42&amp;"Por favor no seleccionar los criterios de impacto",J29)</f>
        <v>0</v>
      </c>
      <c r="L29" s="93"/>
      <c r="M29" s="78"/>
      <c r="N29" s="75"/>
      <c r="O29" s="9">
        <v>2</v>
      </c>
      <c r="P29" s="10"/>
      <c r="Q29" s="11" t="str">
        <f>IF(OR(R29="Preventivo",R29="Detectivo"),"Probabilidad",IF(R29="Correctivo","Impacto",""))</f>
        <v/>
      </c>
      <c r="R29" s="12"/>
      <c r="S29" s="12"/>
      <c r="T29" s="13" t="str">
        <f t="shared" ref="T29:T33" si="24">IF(AND(R29="Preventivo",S29="Automático"),"50%",IF(AND(R29="Preventivo",S29="Manual"),"40%",IF(AND(R29="Detectivo",S29="Automático"),"40%",IF(AND(R29="Detectivo",S29="Manual"),"30%",IF(AND(R29="Correctivo",S29="Automático"),"35%",IF(AND(R29="Correctivo",S29="Manual"),"25%",""))))))</f>
        <v/>
      </c>
      <c r="U29" s="12"/>
      <c r="V29" s="12"/>
      <c r="W29" s="12"/>
      <c r="X29" s="14" t="str">
        <f>IFERROR(IF(AND(Q28="Probabilidad",Q29="Probabilidad"),(Z28-(+Z28*T29)),IF(Q29="Probabilidad",(I28-(+I28*T29)),IF(Q29="Impacto",Z28,""))),"")</f>
        <v/>
      </c>
      <c r="Y29" s="15" t="str">
        <f t="shared" si="1"/>
        <v/>
      </c>
      <c r="Z29" s="16" t="str">
        <f t="shared" ref="Z29:Z33" si="25">+X29</f>
        <v/>
      </c>
      <c r="AA29" s="15" t="str">
        <f t="shared" si="3"/>
        <v/>
      </c>
      <c r="AB29" s="16" t="str">
        <f>IFERROR(IF(AND(Q28="Impacto",Q29="Impacto"),(AB22-(+AB22*T29)),IF(Q29="Impacto",($M$28-(+$M$28*T29)),IF(Q29="Probabilidad",AB22,""))),"")</f>
        <v/>
      </c>
      <c r="AC29" s="17" t="str">
        <f t="shared" ref="AC29:AC30" si="26">IFERROR(IF(OR(AND(Y29="Muy Baja",AA29="Leve"),AND(Y29="Muy Baja",AA29="Menor"),AND(Y29="Baja",AA29="Leve")),"Bajo",IF(OR(AND(Y29="Muy baja",AA29="Moderado"),AND(Y29="Baja",AA29="Menor"),AND(Y29="Baja",AA29="Moderado"),AND(Y29="Media",AA29="Leve"),AND(Y29="Media",AA29="Menor"),AND(Y29="Media",AA29="Moderado"),AND(Y29="Alta",AA29="Leve"),AND(Y29="Alta",AA29="Menor")),"Moderado",IF(OR(AND(Y29="Muy Baja",AA29="Mayor"),AND(Y29="Baja",AA29="Mayor"),AND(Y29="Media",AA29="Mayor"),AND(Y29="Alta",AA29="Moderado"),AND(Y29="Alta",AA29="Mayor"),AND(Y29="Muy Alta",AA29="Leve"),AND(Y29="Muy Alta",AA29="Menor"),AND(Y29="Muy Alta",AA29="Moderado"),AND(Y29="Muy Alta",AA29="Mayor")),"Alto",IF(OR(AND(Y29="Muy Baja",AA29="Catastrófico"),AND(Y29="Baja",AA29="Catastrófico"),AND(Y29="Media",AA29="Catastrófico"),AND(Y29="Alta",AA29="Catastrófico"),AND(Y29="Muy Alta",AA29="Catastrófico")),"Extremo","")))),"")</f>
        <v/>
      </c>
      <c r="AD29" s="18"/>
      <c r="AE29" s="19"/>
      <c r="AF29" s="21"/>
      <c r="AG29" s="24"/>
      <c r="AH29" s="24"/>
      <c r="AI29" s="19"/>
      <c r="AJ29" s="2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row>
    <row r="30" spans="1:68" ht="151.5" customHeight="1" x14ac:dyDescent="0.3">
      <c r="A30" s="81"/>
      <c r="B30" s="84"/>
      <c r="C30" s="84"/>
      <c r="D30" s="84"/>
      <c r="E30" s="87"/>
      <c r="F30" s="84"/>
      <c r="G30" s="90"/>
      <c r="H30" s="93"/>
      <c r="I30" s="78"/>
      <c r="J30" s="96"/>
      <c r="K30" s="78">
        <f t="shared" ca="1" si="23"/>
        <v>0</v>
      </c>
      <c r="L30" s="93"/>
      <c r="M30" s="78"/>
      <c r="N30" s="75"/>
      <c r="O30" s="9">
        <v>3</v>
      </c>
      <c r="P30" s="25"/>
      <c r="Q30" s="11" t="str">
        <f>IF(OR(R30="Preventivo",R30="Detectivo"),"Probabilidad",IF(R30="Correctivo","Impacto",""))</f>
        <v/>
      </c>
      <c r="R30" s="12"/>
      <c r="S30" s="12"/>
      <c r="T30" s="13" t="str">
        <f t="shared" si="24"/>
        <v/>
      </c>
      <c r="U30" s="12"/>
      <c r="V30" s="12"/>
      <c r="W30" s="12"/>
      <c r="X30" s="14" t="str">
        <f>IFERROR(IF(AND(Q29="Probabilidad",Q30="Probabilidad"),(Z29-(+Z29*T30)),IF(AND(Q29="Impacto",Q30="Probabilidad"),(Z28-(+Z28*T30)),IF(Q30="Impacto",Z29,""))),"")</f>
        <v/>
      </c>
      <c r="Y30" s="15" t="str">
        <f t="shared" si="1"/>
        <v/>
      </c>
      <c r="Z30" s="16" t="str">
        <f t="shared" si="25"/>
        <v/>
      </c>
      <c r="AA30" s="15" t="str">
        <f t="shared" si="3"/>
        <v/>
      </c>
      <c r="AB30" s="16" t="str">
        <f>IFERROR(IF(AND(Q29="Impacto",Q30="Impacto"),(AB29-(+AB29*T30)),IF(AND(Q29="Probabilidad",Q30="Impacto"),(AB28-(+AB28*T30)),IF(Q30="Probabilidad",AB29,""))),"")</f>
        <v/>
      </c>
      <c r="AC30" s="17" t="str">
        <f t="shared" si="26"/>
        <v/>
      </c>
      <c r="AD30" s="18"/>
      <c r="AE30" s="19"/>
      <c r="AF30" s="21"/>
      <c r="AG30" s="24"/>
      <c r="AH30" s="24"/>
      <c r="AI30" s="19"/>
      <c r="AJ30" s="2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row>
    <row r="31" spans="1:68" ht="151.5" customHeight="1" x14ac:dyDescent="0.3">
      <c r="A31" s="81"/>
      <c r="B31" s="84"/>
      <c r="C31" s="84"/>
      <c r="D31" s="84"/>
      <c r="E31" s="87"/>
      <c r="F31" s="84"/>
      <c r="G31" s="90"/>
      <c r="H31" s="93"/>
      <c r="I31" s="78"/>
      <c r="J31" s="96"/>
      <c r="K31" s="78">
        <f t="shared" ca="1" si="23"/>
        <v>0</v>
      </c>
      <c r="L31" s="93"/>
      <c r="M31" s="78"/>
      <c r="N31" s="75"/>
      <c r="O31" s="9">
        <v>4</v>
      </c>
      <c r="P31" s="10"/>
      <c r="Q31" s="11" t="str">
        <f t="shared" ref="Q31:Q33" si="27">IF(OR(R31="Preventivo",R31="Detectivo"),"Probabilidad",IF(R31="Correctivo","Impacto",""))</f>
        <v/>
      </c>
      <c r="R31" s="12"/>
      <c r="S31" s="12"/>
      <c r="T31" s="13" t="str">
        <f t="shared" si="24"/>
        <v/>
      </c>
      <c r="U31" s="12"/>
      <c r="V31" s="12"/>
      <c r="W31" s="12"/>
      <c r="X31" s="14" t="str">
        <f t="shared" ref="X31:X33" si="28">IFERROR(IF(AND(Q30="Probabilidad",Q31="Probabilidad"),(Z30-(+Z30*T31)),IF(AND(Q30="Impacto",Q31="Probabilidad"),(Z29-(+Z29*T31)),IF(Q31="Impacto",Z30,""))),"")</f>
        <v/>
      </c>
      <c r="Y31" s="15" t="str">
        <f t="shared" si="1"/>
        <v/>
      </c>
      <c r="Z31" s="16" t="str">
        <f t="shared" si="25"/>
        <v/>
      </c>
      <c r="AA31" s="15" t="str">
        <f t="shared" si="3"/>
        <v/>
      </c>
      <c r="AB31" s="16" t="str">
        <f t="shared" ref="AB31:AB33" si="29">IFERROR(IF(AND(Q30="Impacto",Q31="Impacto"),(AB30-(+AB30*T31)),IF(AND(Q30="Probabilidad",Q31="Impacto"),(AB29-(+AB29*T31)),IF(Q31="Probabilidad",AB30,""))),"")</f>
        <v/>
      </c>
      <c r="AC31" s="17" t="str">
        <f>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18"/>
      <c r="AE31" s="19"/>
      <c r="AF31" s="21"/>
      <c r="AG31" s="24"/>
      <c r="AH31" s="24"/>
      <c r="AI31" s="19"/>
      <c r="AJ31" s="2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row>
    <row r="32" spans="1:68" ht="151.5" customHeight="1" x14ac:dyDescent="0.3">
      <c r="A32" s="81"/>
      <c r="B32" s="84"/>
      <c r="C32" s="84"/>
      <c r="D32" s="84"/>
      <c r="E32" s="87"/>
      <c r="F32" s="84"/>
      <c r="G32" s="90"/>
      <c r="H32" s="93"/>
      <c r="I32" s="78"/>
      <c r="J32" s="96"/>
      <c r="K32" s="78">
        <f t="shared" ca="1" si="23"/>
        <v>0</v>
      </c>
      <c r="L32" s="93"/>
      <c r="M32" s="78"/>
      <c r="N32" s="75"/>
      <c r="O32" s="9">
        <v>5</v>
      </c>
      <c r="P32" s="10"/>
      <c r="Q32" s="11" t="str">
        <f t="shared" si="27"/>
        <v/>
      </c>
      <c r="R32" s="12"/>
      <c r="S32" s="12"/>
      <c r="T32" s="13" t="str">
        <f t="shared" si="24"/>
        <v/>
      </c>
      <c r="U32" s="12"/>
      <c r="V32" s="12"/>
      <c r="W32" s="12"/>
      <c r="X32" s="27" t="str">
        <f t="shared" si="28"/>
        <v/>
      </c>
      <c r="Y32" s="15" t="str">
        <f>IFERROR(IF(X32="","",IF(X32&lt;=0.2,"Muy Baja",IF(X32&lt;=0.4,"Baja",IF(X32&lt;=0.6,"Media",IF(X32&lt;=0.8,"Alta","Muy Alta"))))),"")</f>
        <v/>
      </c>
      <c r="Z32" s="16" t="str">
        <f t="shared" si="25"/>
        <v/>
      </c>
      <c r="AA32" s="15" t="str">
        <f t="shared" si="3"/>
        <v/>
      </c>
      <c r="AB32" s="16" t="str">
        <f t="shared" si="29"/>
        <v/>
      </c>
      <c r="AC32" s="17" t="str">
        <f t="shared" ref="AC32:AC33" si="30">IFERROR(IF(OR(AND(Y32="Muy Baja",AA32="Leve"),AND(Y32="Muy Baja",AA32="Menor"),AND(Y32="Baja",AA32="Leve")),"Bajo",IF(OR(AND(Y32="Muy baja",AA32="Moderado"),AND(Y32="Baja",AA32="Menor"),AND(Y32="Baja",AA32="Moderado"),AND(Y32="Media",AA32="Leve"),AND(Y32="Media",AA32="Menor"),AND(Y32="Media",AA32="Moderado"),AND(Y32="Alta",AA32="Leve"),AND(Y32="Alta",AA32="Menor")),"Moderado",IF(OR(AND(Y32="Muy Baja",AA32="Mayor"),AND(Y32="Baja",AA32="Mayor"),AND(Y32="Media",AA32="Mayor"),AND(Y32="Alta",AA32="Moderado"),AND(Y32="Alta",AA32="Mayor"),AND(Y32="Muy Alta",AA32="Leve"),AND(Y32="Muy Alta",AA32="Menor"),AND(Y32="Muy Alta",AA32="Moderado"),AND(Y32="Muy Alta",AA32="Mayor")),"Alto",IF(OR(AND(Y32="Muy Baja",AA32="Catastrófico"),AND(Y32="Baja",AA32="Catastrófico"),AND(Y32="Media",AA32="Catastrófico"),AND(Y32="Alta",AA32="Catastrófico"),AND(Y32="Muy Alta",AA32="Catastrófico")),"Extremo","")))),"")</f>
        <v/>
      </c>
      <c r="AD32" s="18"/>
      <c r="AE32" s="19"/>
      <c r="AF32" s="21"/>
      <c r="AG32" s="24"/>
      <c r="AH32" s="24"/>
      <c r="AI32" s="19"/>
      <c r="AJ32" s="2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row>
    <row r="33" spans="1:68" ht="151.5" customHeight="1" x14ac:dyDescent="0.3">
      <c r="A33" s="82"/>
      <c r="B33" s="85"/>
      <c r="C33" s="85"/>
      <c r="D33" s="85"/>
      <c r="E33" s="88"/>
      <c r="F33" s="85"/>
      <c r="G33" s="91"/>
      <c r="H33" s="94"/>
      <c r="I33" s="79"/>
      <c r="J33" s="97"/>
      <c r="K33" s="79">
        <f t="shared" ca="1" si="23"/>
        <v>0</v>
      </c>
      <c r="L33" s="94"/>
      <c r="M33" s="79"/>
      <c r="N33" s="76"/>
      <c r="O33" s="9">
        <v>6</v>
      </c>
      <c r="P33" s="10"/>
      <c r="Q33" s="11" t="str">
        <f t="shared" si="27"/>
        <v/>
      </c>
      <c r="R33" s="12"/>
      <c r="S33" s="12"/>
      <c r="T33" s="13" t="str">
        <f t="shared" si="24"/>
        <v/>
      </c>
      <c r="U33" s="12"/>
      <c r="V33" s="12"/>
      <c r="W33" s="12"/>
      <c r="X33" s="14" t="str">
        <f t="shared" si="28"/>
        <v/>
      </c>
      <c r="Y33" s="15" t="str">
        <f t="shared" si="1"/>
        <v/>
      </c>
      <c r="Z33" s="16" t="str">
        <f t="shared" si="25"/>
        <v/>
      </c>
      <c r="AA33" s="15" t="str">
        <f t="shared" si="3"/>
        <v/>
      </c>
      <c r="AB33" s="16" t="str">
        <f t="shared" si="29"/>
        <v/>
      </c>
      <c r="AC33" s="17" t="str">
        <f t="shared" si="30"/>
        <v/>
      </c>
      <c r="AD33" s="18"/>
      <c r="AE33" s="19"/>
      <c r="AF33" s="21"/>
      <c r="AG33" s="24"/>
      <c r="AH33" s="24"/>
      <c r="AI33" s="19"/>
      <c r="AJ33" s="2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row>
    <row r="34" spans="1:68" ht="151.5" customHeight="1" x14ac:dyDescent="0.3">
      <c r="A34" s="80">
        <v>5</v>
      </c>
      <c r="B34" s="83"/>
      <c r="C34" s="83"/>
      <c r="D34" s="83"/>
      <c r="E34" s="86"/>
      <c r="F34" s="83"/>
      <c r="G34" s="89"/>
      <c r="H34" s="92" t="str">
        <f>IF(G34&lt;=0,"",IF(G34&lt;=2,"Muy Baja",IF(G34&lt;=24,"Baja",IF(G34&lt;=500,"Media",IF(G34&lt;=5000,"Alta","Muy Alta")))))</f>
        <v/>
      </c>
      <c r="I34" s="77" t="str">
        <f>IF(H34="","",IF(H34="Muy Baja",0.2,IF(H34="Baja",0.4,IF(H34="Media",0.6,IF(H34="Alta",0.8,IF(H34="Muy Alta",1,))))))</f>
        <v/>
      </c>
      <c r="J34" s="95"/>
      <c r="K34" s="77">
        <f>IF(NOT(ISERROR(MATCH(J34,'[7]Tabla Impacto'!$B$221:$B$223,0))),'[7]Tabla Impacto'!$F$223&amp;"Por favor no seleccionar los criterios de impacto(Afectación Económica o presupuestal y Pérdida Reputacional)",J34)</f>
        <v>0</v>
      </c>
      <c r="L34" s="92" t="str">
        <f>IF(OR(K34='[7]Tabla Impacto'!$C$11,K34='[7]Tabla Impacto'!$D$11),"Leve",IF(OR(K34='[7]Tabla Impacto'!$C$12,K34='[7]Tabla Impacto'!$D$12),"Menor",IF(OR(K34='[7]Tabla Impacto'!$C$13,K34='[7]Tabla Impacto'!$D$13),"Moderado",IF(OR(K34='[7]Tabla Impacto'!$C$14,K34='[7]Tabla Impacto'!$D$14),"Mayor",IF(OR(K34='[7]Tabla Impacto'!$C$15,K34='[7]Tabla Impacto'!$D$15),"Catastrófico","")))))</f>
        <v/>
      </c>
      <c r="M34" s="77" t="str">
        <f>IF(L34="","",IF(L34="Leve",0.2,IF(L34="Menor",0.4,IF(L34="Moderado",0.6,IF(L34="Mayor",0.8,IF(L34="Catastrófico",1,))))))</f>
        <v/>
      </c>
      <c r="N34" s="74" t="str">
        <f>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9">
        <v>1</v>
      </c>
      <c r="P34" s="10"/>
      <c r="Q34" s="11" t="str">
        <f>IF(OR(R34="Preventivo",R34="Detectivo"),"Probabilidad",IF(R34="Correctivo","Impacto",""))</f>
        <v/>
      </c>
      <c r="R34" s="12"/>
      <c r="S34" s="12"/>
      <c r="T34" s="13" t="str">
        <f>IF(AND(R34="Preventivo",S34="Automático"),"50%",IF(AND(R34="Preventivo",S34="Manual"),"40%",IF(AND(R34="Detectivo",S34="Automático"),"40%",IF(AND(R34="Detectivo",S34="Manual"),"30%",IF(AND(R34="Correctivo",S34="Automático"),"35%",IF(AND(R34="Correctivo",S34="Manual"),"25%",""))))))</f>
        <v/>
      </c>
      <c r="U34" s="12"/>
      <c r="V34" s="12"/>
      <c r="W34" s="12"/>
      <c r="X34" s="14" t="str">
        <f>IFERROR(IF(Q34="Probabilidad",(I34-(+I34*T34)),IF(Q34="Impacto",I34,"")),"")</f>
        <v/>
      </c>
      <c r="Y34" s="15" t="str">
        <f>IFERROR(IF(X34="","",IF(X34&lt;=0.2,"Muy Baja",IF(X34&lt;=0.4,"Baja",IF(X34&lt;=0.6,"Media",IF(X34&lt;=0.8,"Alta","Muy Alta"))))),"")</f>
        <v/>
      </c>
      <c r="Z34" s="16" t="str">
        <f>+X34</f>
        <v/>
      </c>
      <c r="AA34" s="15" t="str">
        <f>IFERROR(IF(AB34="","",IF(AB34&lt;=0.2,"Leve",IF(AB34&lt;=0.4,"Menor",IF(AB34&lt;=0.6,"Moderado",IF(AB34&lt;=0.8,"Mayor","Catastrófico"))))),"")</f>
        <v/>
      </c>
      <c r="AB34" s="16" t="str">
        <f>IFERROR(IF(Q34="Impacto",(M34-(+M34*T34)),IF(Q34="Probabilidad",M34,"")),"")</f>
        <v/>
      </c>
      <c r="AC34" s="17" t="str">
        <f>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
      </c>
      <c r="AD34" s="18"/>
      <c r="AE34" s="19"/>
      <c r="AF34" s="21"/>
      <c r="AG34" s="24"/>
      <c r="AH34" s="24"/>
      <c r="AI34" s="19"/>
      <c r="AJ34" s="2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row>
    <row r="35" spans="1:68" ht="151.5" customHeight="1" x14ac:dyDescent="0.3">
      <c r="A35" s="81"/>
      <c r="B35" s="84"/>
      <c r="C35" s="84"/>
      <c r="D35" s="84"/>
      <c r="E35" s="87"/>
      <c r="F35" s="84"/>
      <c r="G35" s="90"/>
      <c r="H35" s="93"/>
      <c r="I35" s="78"/>
      <c r="J35" s="96"/>
      <c r="K35" s="78">
        <f t="shared" ref="K35:K39" ca="1" si="31">IF(NOT(ISERROR(MATCH(J35,_xlfn.ANCHORARRAY(E46),0))),I48&amp;"Por favor no seleccionar los criterios de impacto",J35)</f>
        <v>0</v>
      </c>
      <c r="L35" s="93"/>
      <c r="M35" s="78"/>
      <c r="N35" s="75"/>
      <c r="O35" s="9">
        <v>2</v>
      </c>
      <c r="P35" s="10"/>
      <c r="Q35" s="11" t="str">
        <f>IF(OR(R35="Preventivo",R35="Detectivo"),"Probabilidad",IF(R35="Correctivo","Impacto",""))</f>
        <v/>
      </c>
      <c r="R35" s="12"/>
      <c r="S35" s="12"/>
      <c r="T35" s="13" t="str">
        <f t="shared" ref="T35:T39" si="32">IF(AND(R35="Preventivo",S35="Automático"),"50%",IF(AND(R35="Preventivo",S35="Manual"),"40%",IF(AND(R35="Detectivo",S35="Automático"),"40%",IF(AND(R35="Detectivo",S35="Manual"),"30%",IF(AND(R35="Correctivo",S35="Automático"),"35%",IF(AND(R35="Correctivo",S35="Manual"),"25%",""))))))</f>
        <v/>
      </c>
      <c r="U35" s="12"/>
      <c r="V35" s="12"/>
      <c r="W35" s="12"/>
      <c r="X35" s="14" t="str">
        <f>IFERROR(IF(AND(Q34="Probabilidad",Q35="Probabilidad"),(Z34-(+Z34*T35)),IF(Q35="Probabilidad",(I34-(+I34*T35)),IF(Q35="Impacto",Z34,""))),"")</f>
        <v/>
      </c>
      <c r="Y35" s="15" t="str">
        <f t="shared" si="1"/>
        <v/>
      </c>
      <c r="Z35" s="16" t="str">
        <f t="shared" ref="Z35:Z39" si="33">+X35</f>
        <v/>
      </c>
      <c r="AA35" s="15" t="str">
        <f t="shared" si="3"/>
        <v/>
      </c>
      <c r="AB35" s="16" t="str">
        <f>IFERROR(IF(AND(Q34="Impacto",Q35="Impacto"),(AB28-(+AB28*T35)),IF(Q35="Impacto",($M$34-(+$M$34*T35)),IF(Q35="Probabilidad",AB28,""))),"")</f>
        <v/>
      </c>
      <c r="AC35" s="17" t="str">
        <f t="shared" ref="AC35:AC36" si="34">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
      </c>
      <c r="AD35" s="18"/>
      <c r="AE35" s="19"/>
      <c r="AF35" s="21"/>
      <c r="AG35" s="24"/>
      <c r="AH35" s="24"/>
      <c r="AI35" s="19"/>
      <c r="AJ35" s="2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row>
    <row r="36" spans="1:68" ht="151.5" customHeight="1" x14ac:dyDescent="0.3">
      <c r="A36" s="81"/>
      <c r="B36" s="84"/>
      <c r="C36" s="84"/>
      <c r="D36" s="84"/>
      <c r="E36" s="87"/>
      <c r="F36" s="84"/>
      <c r="G36" s="90"/>
      <c r="H36" s="93"/>
      <c r="I36" s="78"/>
      <c r="J36" s="96"/>
      <c r="K36" s="78">
        <f t="shared" ca="1" si="31"/>
        <v>0</v>
      </c>
      <c r="L36" s="93"/>
      <c r="M36" s="78"/>
      <c r="N36" s="75"/>
      <c r="O36" s="9">
        <v>3</v>
      </c>
      <c r="P36" s="25"/>
      <c r="Q36" s="11" t="str">
        <f>IF(OR(R36="Preventivo",R36="Detectivo"),"Probabilidad",IF(R36="Correctivo","Impacto",""))</f>
        <v/>
      </c>
      <c r="R36" s="12"/>
      <c r="S36" s="12"/>
      <c r="T36" s="13" t="str">
        <f t="shared" si="32"/>
        <v/>
      </c>
      <c r="U36" s="12"/>
      <c r="V36" s="12"/>
      <c r="W36" s="12"/>
      <c r="X36" s="14" t="str">
        <f>IFERROR(IF(AND(Q35="Probabilidad",Q36="Probabilidad"),(Z35-(+Z35*T36)),IF(AND(Q35="Impacto",Q36="Probabilidad"),(Z34-(+Z34*T36)),IF(Q36="Impacto",Z35,""))),"")</f>
        <v/>
      </c>
      <c r="Y36" s="15" t="str">
        <f t="shared" si="1"/>
        <v/>
      </c>
      <c r="Z36" s="16" t="str">
        <f t="shared" si="33"/>
        <v/>
      </c>
      <c r="AA36" s="15" t="str">
        <f t="shared" si="3"/>
        <v/>
      </c>
      <c r="AB36" s="16" t="str">
        <f>IFERROR(IF(AND(Q35="Impacto",Q36="Impacto"),(AB35-(+AB35*T36)),IF(AND(Q35="Probabilidad",Q36="Impacto"),(AB34-(+AB34*T36)),IF(Q36="Probabilidad",AB35,""))),"")</f>
        <v/>
      </c>
      <c r="AC36" s="17" t="str">
        <f t="shared" si="34"/>
        <v/>
      </c>
      <c r="AD36" s="18"/>
      <c r="AE36" s="19"/>
      <c r="AF36" s="21"/>
      <c r="AG36" s="24"/>
      <c r="AH36" s="24"/>
      <c r="AI36" s="19"/>
      <c r="AJ36" s="2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row>
    <row r="37" spans="1:68" ht="151.5" customHeight="1" x14ac:dyDescent="0.3">
      <c r="A37" s="81"/>
      <c r="B37" s="84"/>
      <c r="C37" s="84"/>
      <c r="D37" s="84"/>
      <c r="E37" s="87"/>
      <c r="F37" s="84"/>
      <c r="G37" s="90"/>
      <c r="H37" s="93"/>
      <c r="I37" s="78"/>
      <c r="J37" s="96"/>
      <c r="K37" s="78">
        <f t="shared" ca="1" si="31"/>
        <v>0</v>
      </c>
      <c r="L37" s="93"/>
      <c r="M37" s="78"/>
      <c r="N37" s="75"/>
      <c r="O37" s="9">
        <v>4</v>
      </c>
      <c r="P37" s="10"/>
      <c r="Q37" s="11" t="str">
        <f t="shared" ref="Q37:Q39" si="35">IF(OR(R37="Preventivo",R37="Detectivo"),"Probabilidad",IF(R37="Correctivo","Impacto",""))</f>
        <v/>
      </c>
      <c r="R37" s="12"/>
      <c r="S37" s="12"/>
      <c r="T37" s="13" t="str">
        <f t="shared" si="32"/>
        <v/>
      </c>
      <c r="U37" s="12"/>
      <c r="V37" s="12"/>
      <c r="W37" s="12"/>
      <c r="X37" s="14" t="str">
        <f t="shared" ref="X37:X39" si="36">IFERROR(IF(AND(Q36="Probabilidad",Q37="Probabilidad"),(Z36-(+Z36*T37)),IF(AND(Q36="Impacto",Q37="Probabilidad"),(Z35-(+Z35*T37)),IF(Q37="Impacto",Z36,""))),"")</f>
        <v/>
      </c>
      <c r="Y37" s="15" t="str">
        <f t="shared" si="1"/>
        <v/>
      </c>
      <c r="Z37" s="16" t="str">
        <f t="shared" si="33"/>
        <v/>
      </c>
      <c r="AA37" s="15" t="str">
        <f t="shared" si="3"/>
        <v/>
      </c>
      <c r="AB37" s="16" t="str">
        <f t="shared" ref="AB37:AB39" si="37">IFERROR(IF(AND(Q36="Impacto",Q37="Impacto"),(AB36-(+AB36*T37)),IF(AND(Q36="Probabilidad",Q37="Impacto"),(AB35-(+AB35*T37)),IF(Q37="Probabilidad",AB36,""))),"")</f>
        <v/>
      </c>
      <c r="AC37" s="17" t="str">
        <f>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
      </c>
      <c r="AD37" s="18"/>
      <c r="AE37" s="19"/>
      <c r="AF37" s="21"/>
      <c r="AG37" s="24"/>
      <c r="AH37" s="24"/>
      <c r="AI37" s="19"/>
      <c r="AJ37" s="2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row>
    <row r="38" spans="1:68" ht="151.5" customHeight="1" x14ac:dyDescent="0.3">
      <c r="A38" s="81"/>
      <c r="B38" s="84"/>
      <c r="C38" s="84"/>
      <c r="D38" s="84"/>
      <c r="E38" s="87"/>
      <c r="F38" s="84"/>
      <c r="G38" s="90"/>
      <c r="H38" s="93"/>
      <c r="I38" s="78"/>
      <c r="J38" s="96"/>
      <c r="K38" s="78">
        <f t="shared" ca="1" si="31"/>
        <v>0</v>
      </c>
      <c r="L38" s="93"/>
      <c r="M38" s="78"/>
      <c r="N38" s="75"/>
      <c r="O38" s="9">
        <v>5</v>
      </c>
      <c r="P38" s="10"/>
      <c r="Q38" s="11" t="str">
        <f t="shared" si="35"/>
        <v/>
      </c>
      <c r="R38" s="12"/>
      <c r="S38" s="12"/>
      <c r="T38" s="13" t="str">
        <f t="shared" si="32"/>
        <v/>
      </c>
      <c r="U38" s="12"/>
      <c r="V38" s="12"/>
      <c r="W38" s="12"/>
      <c r="X38" s="14" t="str">
        <f t="shared" si="36"/>
        <v/>
      </c>
      <c r="Y38" s="15" t="str">
        <f t="shared" si="1"/>
        <v/>
      </c>
      <c r="Z38" s="16" t="str">
        <f t="shared" si="33"/>
        <v/>
      </c>
      <c r="AA38" s="15" t="str">
        <f t="shared" si="3"/>
        <v/>
      </c>
      <c r="AB38" s="16" t="str">
        <f t="shared" si="37"/>
        <v/>
      </c>
      <c r="AC38" s="17" t="str">
        <f t="shared" ref="AC38:AC39" si="38">IFERROR(IF(OR(AND(Y38="Muy Baja",AA38="Leve"),AND(Y38="Muy Baja",AA38="Menor"),AND(Y38="Baja",AA38="Leve")),"Bajo",IF(OR(AND(Y38="Muy baja",AA38="Moderado"),AND(Y38="Baja",AA38="Menor"),AND(Y38="Baja",AA38="Moderado"),AND(Y38="Media",AA38="Leve"),AND(Y38="Media",AA38="Menor"),AND(Y38="Media",AA38="Moderado"),AND(Y38="Alta",AA38="Leve"),AND(Y38="Alta",AA38="Menor")),"Moderado",IF(OR(AND(Y38="Muy Baja",AA38="Mayor"),AND(Y38="Baja",AA38="Mayor"),AND(Y38="Media",AA38="Mayor"),AND(Y38="Alta",AA38="Moderado"),AND(Y38="Alta",AA38="Mayor"),AND(Y38="Muy Alta",AA38="Leve"),AND(Y38="Muy Alta",AA38="Menor"),AND(Y38="Muy Alta",AA38="Moderado"),AND(Y38="Muy Alta",AA38="Mayor")),"Alto",IF(OR(AND(Y38="Muy Baja",AA38="Catastrófico"),AND(Y38="Baja",AA38="Catastrófico"),AND(Y38="Media",AA38="Catastrófico"),AND(Y38="Alta",AA38="Catastrófico"),AND(Y38="Muy Alta",AA38="Catastrófico")),"Extremo","")))),"")</f>
        <v/>
      </c>
      <c r="AD38" s="18"/>
      <c r="AE38" s="19"/>
      <c r="AF38" s="21"/>
      <c r="AG38" s="24"/>
      <c r="AH38" s="24"/>
      <c r="AI38" s="19"/>
      <c r="AJ38" s="2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row>
    <row r="39" spans="1:68" ht="151.5" customHeight="1" x14ac:dyDescent="0.3">
      <c r="A39" s="82"/>
      <c r="B39" s="85"/>
      <c r="C39" s="85"/>
      <c r="D39" s="85"/>
      <c r="E39" s="88"/>
      <c r="F39" s="85"/>
      <c r="G39" s="91"/>
      <c r="H39" s="94"/>
      <c r="I39" s="79"/>
      <c r="J39" s="97"/>
      <c r="K39" s="79">
        <f t="shared" ca="1" si="31"/>
        <v>0</v>
      </c>
      <c r="L39" s="94"/>
      <c r="M39" s="79"/>
      <c r="N39" s="76"/>
      <c r="O39" s="9">
        <v>6</v>
      </c>
      <c r="P39" s="10"/>
      <c r="Q39" s="11" t="str">
        <f t="shared" si="35"/>
        <v/>
      </c>
      <c r="R39" s="12"/>
      <c r="S39" s="12"/>
      <c r="T39" s="13" t="str">
        <f t="shared" si="32"/>
        <v/>
      </c>
      <c r="U39" s="12"/>
      <c r="V39" s="12"/>
      <c r="W39" s="12"/>
      <c r="X39" s="14" t="str">
        <f t="shared" si="36"/>
        <v/>
      </c>
      <c r="Y39" s="15" t="str">
        <f t="shared" si="1"/>
        <v/>
      </c>
      <c r="Z39" s="16" t="str">
        <f t="shared" si="33"/>
        <v/>
      </c>
      <c r="AA39" s="15" t="str">
        <f t="shared" si="3"/>
        <v/>
      </c>
      <c r="AB39" s="16" t="str">
        <f t="shared" si="37"/>
        <v/>
      </c>
      <c r="AC39" s="17" t="str">
        <f t="shared" si="38"/>
        <v/>
      </c>
      <c r="AD39" s="18"/>
      <c r="AE39" s="19"/>
      <c r="AF39" s="21"/>
      <c r="AG39" s="24"/>
      <c r="AH39" s="24"/>
      <c r="AI39" s="19"/>
      <c r="AJ39" s="2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row>
    <row r="40" spans="1:68" ht="151.5" customHeight="1" x14ac:dyDescent="0.3">
      <c r="A40" s="80">
        <v>6</v>
      </c>
      <c r="B40" s="83"/>
      <c r="C40" s="83"/>
      <c r="D40" s="83"/>
      <c r="E40" s="86"/>
      <c r="F40" s="83"/>
      <c r="G40" s="89"/>
      <c r="H40" s="92" t="str">
        <f>IF(G40&lt;=0,"",IF(G40&lt;=2,"Muy Baja",IF(G40&lt;=24,"Baja",IF(G40&lt;=500,"Media",IF(G40&lt;=5000,"Alta","Muy Alta")))))</f>
        <v/>
      </c>
      <c r="I40" s="77" t="str">
        <f>IF(H40="","",IF(H40="Muy Baja",0.2,IF(H40="Baja",0.4,IF(H40="Media",0.6,IF(H40="Alta",0.8,IF(H40="Muy Alta",1,))))))</f>
        <v/>
      </c>
      <c r="J40" s="95"/>
      <c r="K40" s="77">
        <f>IF(NOT(ISERROR(MATCH(J40,'[7]Tabla Impacto'!$B$221:$B$223,0))),'[7]Tabla Impacto'!$F$223&amp;"Por favor no seleccionar los criterios de impacto(Afectación Económica o presupuestal y Pérdida Reputacional)",J40)</f>
        <v>0</v>
      </c>
      <c r="L40" s="92" t="str">
        <f>IF(OR(K40='[7]Tabla Impacto'!$C$11,K40='[7]Tabla Impacto'!$D$11),"Leve",IF(OR(K40='[7]Tabla Impacto'!$C$12,K40='[7]Tabla Impacto'!$D$12),"Menor",IF(OR(K40='[7]Tabla Impacto'!$C$13,K40='[7]Tabla Impacto'!$D$13),"Moderado",IF(OR(K40='[7]Tabla Impacto'!$C$14,K40='[7]Tabla Impacto'!$D$14),"Mayor",IF(OR(K40='[7]Tabla Impacto'!$C$15,K40='[7]Tabla Impacto'!$D$15),"Catastrófico","")))))</f>
        <v/>
      </c>
      <c r="M40" s="77" t="str">
        <f>IF(L40="","",IF(L40="Leve",0.2,IF(L40="Menor",0.4,IF(L40="Moderado",0.6,IF(L40="Mayor",0.8,IF(L40="Catastrófico",1,))))))</f>
        <v/>
      </c>
      <c r="N40" s="74" t="str">
        <f>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9">
        <v>1</v>
      </c>
      <c r="P40" s="10"/>
      <c r="Q40" s="11" t="str">
        <f>IF(OR(R40="Preventivo",R40="Detectivo"),"Probabilidad",IF(R40="Correctivo","Impacto",""))</f>
        <v/>
      </c>
      <c r="R40" s="12"/>
      <c r="S40" s="12"/>
      <c r="T40" s="13" t="str">
        <f>IF(AND(R40="Preventivo",S40="Automático"),"50%",IF(AND(R40="Preventivo",S40="Manual"),"40%",IF(AND(R40="Detectivo",S40="Automático"),"40%",IF(AND(R40="Detectivo",S40="Manual"),"30%",IF(AND(R40="Correctivo",S40="Automático"),"35%",IF(AND(R40="Correctivo",S40="Manual"),"25%",""))))))</f>
        <v/>
      </c>
      <c r="U40" s="12"/>
      <c r="V40" s="12"/>
      <c r="W40" s="12"/>
      <c r="X40" s="14" t="str">
        <f>IFERROR(IF(Q40="Probabilidad",(I40-(+I40*T40)),IF(Q40="Impacto",I40,"")),"")</f>
        <v/>
      </c>
      <c r="Y40" s="15" t="str">
        <f>IFERROR(IF(X40="","",IF(X40&lt;=0.2,"Muy Baja",IF(X40&lt;=0.4,"Baja",IF(X40&lt;=0.6,"Media",IF(X40&lt;=0.8,"Alta","Muy Alta"))))),"")</f>
        <v/>
      </c>
      <c r="Z40" s="16" t="str">
        <f>+X40</f>
        <v/>
      </c>
      <c r="AA40" s="15" t="str">
        <f>IFERROR(IF(AB40="","",IF(AB40&lt;=0.2,"Leve",IF(AB40&lt;=0.4,"Menor",IF(AB40&lt;=0.6,"Moderado",IF(AB40&lt;=0.8,"Mayor","Catastrófico"))))),"")</f>
        <v/>
      </c>
      <c r="AB40" s="16" t="str">
        <f>IFERROR(IF(Q40="Impacto",(M40-(+M40*T40)),IF(Q40="Probabilidad",M40,"")),"")</f>
        <v/>
      </c>
      <c r="AC40" s="17" t="str">
        <f>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18"/>
      <c r="AE40" s="19"/>
      <c r="AF40" s="21"/>
      <c r="AG40" s="24"/>
      <c r="AH40" s="24"/>
      <c r="AI40" s="19"/>
      <c r="AJ40" s="2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row>
    <row r="41" spans="1:68" ht="151.5" customHeight="1" x14ac:dyDescent="0.3">
      <c r="A41" s="81"/>
      <c r="B41" s="84"/>
      <c r="C41" s="84"/>
      <c r="D41" s="84"/>
      <c r="E41" s="87"/>
      <c r="F41" s="84"/>
      <c r="G41" s="90"/>
      <c r="H41" s="93"/>
      <c r="I41" s="78"/>
      <c r="J41" s="96"/>
      <c r="K41" s="78">
        <f t="shared" ref="K41:K45" ca="1" si="39">IF(NOT(ISERROR(MATCH(J41,_xlfn.ANCHORARRAY(E52),0))),I54&amp;"Por favor no seleccionar los criterios de impacto",J41)</f>
        <v>0</v>
      </c>
      <c r="L41" s="93"/>
      <c r="M41" s="78"/>
      <c r="N41" s="75"/>
      <c r="O41" s="9">
        <v>2</v>
      </c>
      <c r="P41" s="10"/>
      <c r="Q41" s="11" t="str">
        <f>IF(OR(R41="Preventivo",R41="Detectivo"),"Probabilidad",IF(R41="Correctivo","Impacto",""))</f>
        <v/>
      </c>
      <c r="R41" s="12"/>
      <c r="S41" s="12"/>
      <c r="T41" s="13" t="str">
        <f t="shared" ref="T41:T45" si="40">IF(AND(R41="Preventivo",S41="Automático"),"50%",IF(AND(R41="Preventivo",S41="Manual"),"40%",IF(AND(R41="Detectivo",S41="Automático"),"40%",IF(AND(R41="Detectivo",S41="Manual"),"30%",IF(AND(R41="Correctivo",S41="Automático"),"35%",IF(AND(R41="Correctivo",S41="Manual"),"25%",""))))))</f>
        <v/>
      </c>
      <c r="U41" s="12"/>
      <c r="V41" s="12"/>
      <c r="W41" s="12"/>
      <c r="X41" s="14" t="str">
        <f>IFERROR(IF(AND(Q40="Probabilidad",Q41="Probabilidad"),(Z40-(+Z40*T41)),IF(Q41="Probabilidad",(I40-(+I40*T41)),IF(Q41="Impacto",Z40,""))),"")</f>
        <v/>
      </c>
      <c r="Y41" s="15" t="str">
        <f t="shared" si="1"/>
        <v/>
      </c>
      <c r="Z41" s="16" t="str">
        <f t="shared" ref="Z41:Z45" si="41">+X41</f>
        <v/>
      </c>
      <c r="AA41" s="15" t="str">
        <f t="shared" si="3"/>
        <v/>
      </c>
      <c r="AB41" s="16" t="str">
        <f>IFERROR(IF(AND(Q40="Impacto",Q41="Impacto"),(AB34-(+AB34*T41)),IF(Q41="Impacto",($M$40-(+$M$40*T41)),IF(Q41="Probabilidad",AB34,""))),"")</f>
        <v/>
      </c>
      <c r="AC41" s="17" t="str">
        <f t="shared" ref="AC41:AC42" si="42">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
      </c>
      <c r="AD41" s="18"/>
      <c r="AE41" s="19"/>
      <c r="AF41" s="21"/>
      <c r="AG41" s="24"/>
      <c r="AH41" s="24"/>
      <c r="AI41" s="19"/>
      <c r="AJ41" s="2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row>
    <row r="42" spans="1:68" ht="151.5" customHeight="1" x14ac:dyDescent="0.3">
      <c r="A42" s="81"/>
      <c r="B42" s="84"/>
      <c r="C42" s="84"/>
      <c r="D42" s="84"/>
      <c r="E42" s="87"/>
      <c r="F42" s="84"/>
      <c r="G42" s="90"/>
      <c r="H42" s="93"/>
      <c r="I42" s="78"/>
      <c r="J42" s="96"/>
      <c r="K42" s="78">
        <f t="shared" ca="1" si="39"/>
        <v>0</v>
      </c>
      <c r="L42" s="93"/>
      <c r="M42" s="78"/>
      <c r="N42" s="75"/>
      <c r="O42" s="9">
        <v>3</v>
      </c>
      <c r="P42" s="25"/>
      <c r="Q42" s="11" t="str">
        <f>IF(OR(R42="Preventivo",R42="Detectivo"),"Probabilidad",IF(R42="Correctivo","Impacto",""))</f>
        <v/>
      </c>
      <c r="R42" s="12"/>
      <c r="S42" s="12"/>
      <c r="T42" s="13" t="str">
        <f t="shared" si="40"/>
        <v/>
      </c>
      <c r="U42" s="12"/>
      <c r="V42" s="12"/>
      <c r="W42" s="12"/>
      <c r="X42" s="14" t="str">
        <f>IFERROR(IF(AND(Q41="Probabilidad",Q42="Probabilidad"),(Z41-(+Z41*T42)),IF(AND(Q41="Impacto",Q42="Probabilidad"),(Z40-(+Z40*T42)),IF(Q42="Impacto",Z41,""))),"")</f>
        <v/>
      </c>
      <c r="Y42" s="15" t="str">
        <f t="shared" si="1"/>
        <v/>
      </c>
      <c r="Z42" s="16" t="str">
        <f t="shared" si="41"/>
        <v/>
      </c>
      <c r="AA42" s="15" t="str">
        <f t="shared" si="3"/>
        <v/>
      </c>
      <c r="AB42" s="16" t="str">
        <f>IFERROR(IF(AND(Q41="Impacto",Q42="Impacto"),(AB41-(+AB41*T42)),IF(AND(Q41="Probabilidad",Q42="Impacto"),(AB40-(+AB40*T42)),IF(Q42="Probabilidad",AB41,""))),"")</f>
        <v/>
      </c>
      <c r="AC42" s="17" t="str">
        <f t="shared" si="42"/>
        <v/>
      </c>
      <c r="AD42" s="18"/>
      <c r="AE42" s="19"/>
      <c r="AF42" s="21"/>
      <c r="AG42" s="24"/>
      <c r="AH42" s="24"/>
      <c r="AI42" s="19"/>
      <c r="AJ42" s="2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row>
    <row r="43" spans="1:68" ht="151.5" customHeight="1" x14ac:dyDescent="0.3">
      <c r="A43" s="81"/>
      <c r="B43" s="84"/>
      <c r="C43" s="84"/>
      <c r="D43" s="84"/>
      <c r="E43" s="87"/>
      <c r="F43" s="84"/>
      <c r="G43" s="90"/>
      <c r="H43" s="93"/>
      <c r="I43" s="78"/>
      <c r="J43" s="96"/>
      <c r="K43" s="78">
        <f t="shared" ca="1" si="39"/>
        <v>0</v>
      </c>
      <c r="L43" s="93"/>
      <c r="M43" s="78"/>
      <c r="N43" s="75"/>
      <c r="O43" s="9">
        <v>4</v>
      </c>
      <c r="P43" s="10"/>
      <c r="Q43" s="11" t="str">
        <f t="shared" ref="Q43:Q45" si="43">IF(OR(R43="Preventivo",R43="Detectivo"),"Probabilidad",IF(R43="Correctivo","Impacto",""))</f>
        <v/>
      </c>
      <c r="R43" s="12"/>
      <c r="S43" s="12"/>
      <c r="T43" s="13" t="str">
        <f t="shared" si="40"/>
        <v/>
      </c>
      <c r="U43" s="12"/>
      <c r="V43" s="12"/>
      <c r="W43" s="12"/>
      <c r="X43" s="14" t="str">
        <f t="shared" ref="X43:X45" si="44">IFERROR(IF(AND(Q42="Probabilidad",Q43="Probabilidad"),(Z42-(+Z42*T43)),IF(AND(Q42="Impacto",Q43="Probabilidad"),(Z41-(+Z41*T43)),IF(Q43="Impacto",Z42,""))),"")</f>
        <v/>
      </c>
      <c r="Y43" s="15" t="str">
        <f t="shared" si="1"/>
        <v/>
      </c>
      <c r="Z43" s="16" t="str">
        <f t="shared" si="41"/>
        <v/>
      </c>
      <c r="AA43" s="15" t="str">
        <f t="shared" si="3"/>
        <v/>
      </c>
      <c r="AB43" s="16" t="str">
        <f t="shared" ref="AB43:AB45" si="45">IFERROR(IF(AND(Q42="Impacto",Q43="Impacto"),(AB42-(+AB42*T43)),IF(AND(Q42="Probabilidad",Q43="Impacto"),(AB41-(+AB41*T43)),IF(Q43="Probabilidad",AB42,""))),"")</f>
        <v/>
      </c>
      <c r="AC43" s="17" t="str">
        <f>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
      </c>
      <c r="AD43" s="18"/>
      <c r="AE43" s="19"/>
      <c r="AF43" s="21"/>
      <c r="AG43" s="24"/>
      <c r="AH43" s="24"/>
      <c r="AI43" s="19"/>
      <c r="AJ43" s="2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row>
    <row r="44" spans="1:68" ht="151.5" customHeight="1" x14ac:dyDescent="0.3">
      <c r="A44" s="81"/>
      <c r="B44" s="84"/>
      <c r="C44" s="84"/>
      <c r="D44" s="84"/>
      <c r="E44" s="87"/>
      <c r="F44" s="84"/>
      <c r="G44" s="90"/>
      <c r="H44" s="93"/>
      <c r="I44" s="78"/>
      <c r="J44" s="96"/>
      <c r="K44" s="78">
        <f t="shared" ca="1" si="39"/>
        <v>0</v>
      </c>
      <c r="L44" s="93"/>
      <c r="M44" s="78"/>
      <c r="N44" s="75"/>
      <c r="O44" s="9">
        <v>5</v>
      </c>
      <c r="P44" s="10"/>
      <c r="Q44" s="11" t="str">
        <f t="shared" si="43"/>
        <v/>
      </c>
      <c r="R44" s="12"/>
      <c r="S44" s="12"/>
      <c r="T44" s="13" t="str">
        <f t="shared" si="40"/>
        <v/>
      </c>
      <c r="U44" s="12"/>
      <c r="V44" s="12"/>
      <c r="W44" s="12"/>
      <c r="X44" s="14" t="str">
        <f t="shared" si="44"/>
        <v/>
      </c>
      <c r="Y44" s="15" t="str">
        <f t="shared" si="1"/>
        <v/>
      </c>
      <c r="Z44" s="16" t="str">
        <f t="shared" si="41"/>
        <v/>
      </c>
      <c r="AA44" s="15" t="str">
        <f t="shared" si="3"/>
        <v/>
      </c>
      <c r="AB44" s="16" t="str">
        <f t="shared" si="45"/>
        <v/>
      </c>
      <c r="AC44" s="17" t="str">
        <f t="shared" ref="AC44" si="46">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18"/>
      <c r="AE44" s="19"/>
      <c r="AF44" s="21"/>
      <c r="AG44" s="24"/>
      <c r="AH44" s="24"/>
      <c r="AI44" s="19"/>
      <c r="AJ44" s="2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row>
    <row r="45" spans="1:68" ht="151.5" customHeight="1" x14ac:dyDescent="0.3">
      <c r="A45" s="82"/>
      <c r="B45" s="85"/>
      <c r="C45" s="85"/>
      <c r="D45" s="85"/>
      <c r="E45" s="88"/>
      <c r="F45" s="85"/>
      <c r="G45" s="91"/>
      <c r="H45" s="94"/>
      <c r="I45" s="79"/>
      <c r="J45" s="97"/>
      <c r="K45" s="79">
        <f t="shared" ca="1" si="39"/>
        <v>0</v>
      </c>
      <c r="L45" s="94"/>
      <c r="M45" s="79"/>
      <c r="N45" s="76"/>
      <c r="O45" s="9">
        <v>6</v>
      </c>
      <c r="P45" s="10"/>
      <c r="Q45" s="11" t="str">
        <f t="shared" si="43"/>
        <v/>
      </c>
      <c r="R45" s="12"/>
      <c r="S45" s="12"/>
      <c r="T45" s="13" t="str">
        <f t="shared" si="40"/>
        <v/>
      </c>
      <c r="U45" s="12"/>
      <c r="V45" s="12"/>
      <c r="W45" s="12"/>
      <c r="X45" s="14" t="str">
        <f t="shared" si="44"/>
        <v/>
      </c>
      <c r="Y45" s="15" t="str">
        <f t="shared" si="1"/>
        <v/>
      </c>
      <c r="Z45" s="16" t="str">
        <f t="shared" si="41"/>
        <v/>
      </c>
      <c r="AA45" s="15" t="str">
        <f>IFERROR(IF(AB45="","",IF(AB45&lt;=0.2,"Leve",IF(AB45&lt;=0.4,"Menor",IF(AB45&lt;=0.6,"Moderado",IF(AB45&lt;=0.8,"Mayor","Catastrófico"))))),"")</f>
        <v/>
      </c>
      <c r="AB45" s="16" t="str">
        <f t="shared" si="45"/>
        <v/>
      </c>
      <c r="AC45" s="17" t="str">
        <f>IFERROR(IF(OR(AND(Y45="Muy Baja",AA45="Leve"),AND(Y45="Muy Baja",AA45="Menor"),AND(Y45="Baja",AA45="Leve")),"Bajo",IF(OR(AND(Y45="Muy baja",AA45="Moderado"),AND(Y45="Baja",AA45="Menor"),AND(Y45="Baja",AA45="Moderado"),AND(Y45="Media",AA45="Leve"),AND(Y45="Media",AA45="Menor"),AND(Y45="Media",AA45="Moderado"),AND(Y45="Alta",AA45="Leve"),AND(Y45="Alta",AA45="Menor")),"Moderado",IF(OR(AND(Y45="Muy Baja",AA45="Mayor"),AND(Y45="Baja",AA45="Mayor"),AND(Y45="Media",AA45="Mayor"),AND(Y45="Alta",AA45="Moderado"),AND(Y45="Alta",AA45="Mayor"),AND(Y45="Muy Alta",AA45="Leve"),AND(Y45="Muy Alta",AA45="Menor"),AND(Y45="Muy Alta",AA45="Moderado"),AND(Y45="Muy Alta",AA45="Mayor")),"Alto",IF(OR(AND(Y45="Muy Baja",AA45="Catastrófico"),AND(Y45="Baja",AA45="Catastrófico"),AND(Y45="Media",AA45="Catastrófico"),AND(Y45="Alta",AA45="Catastrófico"),AND(Y45="Muy Alta",AA45="Catastrófico")),"Extremo","")))),"")</f>
        <v/>
      </c>
      <c r="AD45" s="18"/>
      <c r="AE45" s="19"/>
      <c r="AF45" s="21"/>
      <c r="AG45" s="24"/>
      <c r="AH45" s="24"/>
      <c r="AI45" s="19"/>
      <c r="AJ45" s="2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row>
    <row r="46" spans="1:68" ht="151.5" customHeight="1" x14ac:dyDescent="0.3">
      <c r="A46" s="80">
        <v>7</v>
      </c>
      <c r="B46" s="83"/>
      <c r="C46" s="83"/>
      <c r="D46" s="83"/>
      <c r="E46" s="86"/>
      <c r="F46" s="83"/>
      <c r="G46" s="89"/>
      <c r="H46" s="92" t="str">
        <f>IF(G46&lt;=0,"",IF(G46&lt;=2,"Muy Baja",IF(G46&lt;=24,"Baja",IF(G46&lt;=500,"Media",IF(G46&lt;=5000,"Alta","Muy Alta")))))</f>
        <v/>
      </c>
      <c r="I46" s="77" t="str">
        <f>IF(H46="","",IF(H46="Muy Baja",0.2,IF(H46="Baja",0.4,IF(H46="Media",0.6,IF(H46="Alta",0.8,IF(H46="Muy Alta",1,))))))</f>
        <v/>
      </c>
      <c r="J46" s="95"/>
      <c r="K46" s="77">
        <f>IF(NOT(ISERROR(MATCH(J46,'[7]Tabla Impacto'!$B$221:$B$223,0))),'[7]Tabla Impacto'!$F$223&amp;"Por favor no seleccionar los criterios de impacto(Afectación Económica o presupuestal y Pérdida Reputacional)",J46)</f>
        <v>0</v>
      </c>
      <c r="L46" s="92" t="str">
        <f>IF(OR(K46='[7]Tabla Impacto'!$C$11,K46='[7]Tabla Impacto'!$D$11),"Leve",IF(OR(K46='[7]Tabla Impacto'!$C$12,K46='[7]Tabla Impacto'!$D$12),"Menor",IF(OR(K46='[7]Tabla Impacto'!$C$13,K46='[7]Tabla Impacto'!$D$13),"Moderado",IF(OR(K46='[7]Tabla Impacto'!$C$14,K46='[7]Tabla Impacto'!$D$14),"Mayor",IF(OR(K46='[7]Tabla Impacto'!$C$15,K46='[7]Tabla Impacto'!$D$15),"Catastrófico","")))))</f>
        <v/>
      </c>
      <c r="M46" s="77" t="str">
        <f>IF(L46="","",IF(L46="Leve",0.2,IF(L46="Menor",0.4,IF(L46="Moderado",0.6,IF(L46="Mayor",0.8,IF(L46="Catastrófico",1,))))))</f>
        <v/>
      </c>
      <c r="N46" s="74" t="str">
        <f>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9">
        <v>1</v>
      </c>
      <c r="P46" s="10"/>
      <c r="Q46" s="11" t="str">
        <f>IF(OR(R46="Preventivo",R46="Detectivo"),"Probabilidad",IF(R46="Correctivo","Impacto",""))</f>
        <v/>
      </c>
      <c r="R46" s="12"/>
      <c r="S46" s="12"/>
      <c r="T46" s="13" t="str">
        <f>IF(AND(R46="Preventivo",S46="Automático"),"50%",IF(AND(R46="Preventivo",S46="Manual"),"40%",IF(AND(R46="Detectivo",S46="Automático"),"40%",IF(AND(R46="Detectivo",S46="Manual"),"30%",IF(AND(R46="Correctivo",S46="Automático"),"35%",IF(AND(R46="Correctivo",S46="Manual"),"25%",""))))))</f>
        <v/>
      </c>
      <c r="U46" s="12"/>
      <c r="V46" s="12"/>
      <c r="W46" s="12"/>
      <c r="X46" s="14" t="str">
        <f>IFERROR(IF(Q46="Probabilidad",(I46-(+I46*T46)),IF(Q46="Impacto",I46,"")),"")</f>
        <v/>
      </c>
      <c r="Y46" s="15" t="str">
        <f>IFERROR(IF(X46="","",IF(X46&lt;=0.2,"Muy Baja",IF(X46&lt;=0.4,"Baja",IF(X46&lt;=0.6,"Media",IF(X46&lt;=0.8,"Alta","Muy Alta"))))),"")</f>
        <v/>
      </c>
      <c r="Z46" s="16" t="str">
        <f>+X46</f>
        <v/>
      </c>
      <c r="AA46" s="15" t="str">
        <f>IFERROR(IF(AB46="","",IF(AB46&lt;=0.2,"Leve",IF(AB46&lt;=0.4,"Menor",IF(AB46&lt;=0.6,"Moderado",IF(AB46&lt;=0.8,"Mayor","Catastrófico"))))),"")</f>
        <v/>
      </c>
      <c r="AB46" s="16" t="str">
        <f>IFERROR(IF(Q46="Impacto",(M46-(+M46*T46)),IF(Q46="Probabilidad",M46,"")),"")</f>
        <v/>
      </c>
      <c r="AC46" s="17"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18"/>
      <c r="AE46" s="19"/>
      <c r="AF46" s="21"/>
      <c r="AG46" s="24"/>
      <c r="AH46" s="24"/>
      <c r="AI46" s="19"/>
      <c r="AJ46" s="2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row>
    <row r="47" spans="1:68" ht="151.5" customHeight="1" x14ac:dyDescent="0.3">
      <c r="A47" s="81"/>
      <c r="B47" s="84"/>
      <c r="C47" s="84"/>
      <c r="D47" s="84"/>
      <c r="E47" s="87"/>
      <c r="F47" s="84"/>
      <c r="G47" s="90"/>
      <c r="H47" s="93"/>
      <c r="I47" s="78"/>
      <c r="J47" s="96"/>
      <c r="K47" s="78">
        <f t="shared" ref="K47:K51" ca="1" si="47">IF(NOT(ISERROR(MATCH(J47,_xlfn.ANCHORARRAY(E58),0))),I60&amp;"Por favor no seleccionar los criterios de impacto",J47)</f>
        <v>0</v>
      </c>
      <c r="L47" s="93"/>
      <c r="M47" s="78"/>
      <c r="N47" s="75"/>
      <c r="O47" s="9">
        <v>2</v>
      </c>
      <c r="P47" s="10"/>
      <c r="Q47" s="11" t="str">
        <f>IF(OR(R47="Preventivo",R47="Detectivo"),"Probabilidad",IF(R47="Correctivo","Impacto",""))</f>
        <v/>
      </c>
      <c r="R47" s="12"/>
      <c r="S47" s="12"/>
      <c r="T47" s="13" t="str">
        <f t="shared" ref="T47:T51" si="48">IF(AND(R47="Preventivo",S47="Automático"),"50%",IF(AND(R47="Preventivo",S47="Manual"),"40%",IF(AND(R47="Detectivo",S47="Automático"),"40%",IF(AND(R47="Detectivo",S47="Manual"),"30%",IF(AND(R47="Correctivo",S47="Automático"),"35%",IF(AND(R47="Correctivo",S47="Manual"),"25%",""))))))</f>
        <v/>
      </c>
      <c r="U47" s="12"/>
      <c r="V47" s="12"/>
      <c r="W47" s="12"/>
      <c r="X47" s="14" t="str">
        <f>IFERROR(IF(AND(Q46="Probabilidad",Q47="Probabilidad"),(Z46-(+Z46*T47)),IF(Q47="Probabilidad",(I46-(+I46*T47)),IF(Q47="Impacto",Z46,""))),"")</f>
        <v/>
      </c>
      <c r="Y47" s="15" t="str">
        <f t="shared" si="1"/>
        <v/>
      </c>
      <c r="Z47" s="16" t="str">
        <f t="shared" ref="Z47:Z51" si="49">+X47</f>
        <v/>
      </c>
      <c r="AA47" s="15" t="str">
        <f t="shared" si="3"/>
        <v/>
      </c>
      <c r="AB47" s="16" t="str">
        <f>IFERROR(IF(AND(Q46="Impacto",Q47="Impacto"),(AB40-(+AB40*T47)),IF(Q47="Impacto",($M$46-(+$M$46*T47)),IF(Q47="Probabilidad",AB40,""))),"")</f>
        <v/>
      </c>
      <c r="AC47" s="17" t="str">
        <f t="shared" ref="AC47:AC48" si="50">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18"/>
      <c r="AE47" s="19"/>
      <c r="AF47" s="21"/>
      <c r="AG47" s="24"/>
      <c r="AH47" s="24"/>
      <c r="AI47" s="19"/>
      <c r="AJ47" s="2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row>
    <row r="48" spans="1:68" ht="151.5" customHeight="1" x14ac:dyDescent="0.3">
      <c r="A48" s="81"/>
      <c r="B48" s="84"/>
      <c r="C48" s="84"/>
      <c r="D48" s="84"/>
      <c r="E48" s="87"/>
      <c r="F48" s="84"/>
      <c r="G48" s="90"/>
      <c r="H48" s="93"/>
      <c r="I48" s="78"/>
      <c r="J48" s="96"/>
      <c r="K48" s="78">
        <f t="shared" ca="1" si="47"/>
        <v>0</v>
      </c>
      <c r="L48" s="93"/>
      <c r="M48" s="78"/>
      <c r="N48" s="75"/>
      <c r="O48" s="9">
        <v>3</v>
      </c>
      <c r="P48" s="25"/>
      <c r="Q48" s="11" t="str">
        <f>IF(OR(R48="Preventivo",R48="Detectivo"),"Probabilidad",IF(R48="Correctivo","Impacto",""))</f>
        <v/>
      </c>
      <c r="R48" s="12"/>
      <c r="S48" s="12"/>
      <c r="T48" s="13" t="str">
        <f t="shared" si="48"/>
        <v/>
      </c>
      <c r="U48" s="12"/>
      <c r="V48" s="12"/>
      <c r="W48" s="12"/>
      <c r="X48" s="14" t="str">
        <f>IFERROR(IF(AND(Q47="Probabilidad",Q48="Probabilidad"),(Z47-(+Z47*T48)),IF(AND(Q47="Impacto",Q48="Probabilidad"),(Z46-(+Z46*T48)),IF(Q48="Impacto",Z47,""))),"")</f>
        <v/>
      </c>
      <c r="Y48" s="15" t="str">
        <f t="shared" si="1"/>
        <v/>
      </c>
      <c r="Z48" s="16" t="str">
        <f t="shared" si="49"/>
        <v/>
      </c>
      <c r="AA48" s="15" t="str">
        <f t="shared" si="3"/>
        <v/>
      </c>
      <c r="AB48" s="16" t="str">
        <f>IFERROR(IF(AND(Q47="Impacto",Q48="Impacto"),(AB47-(+AB47*T48)),IF(AND(Q47="Probabilidad",Q48="Impacto"),(AB46-(+AB46*T48)),IF(Q48="Probabilidad",AB47,""))),"")</f>
        <v/>
      </c>
      <c r="AC48" s="17" t="str">
        <f t="shared" si="50"/>
        <v/>
      </c>
      <c r="AD48" s="18"/>
      <c r="AE48" s="19"/>
      <c r="AF48" s="21"/>
      <c r="AG48" s="24"/>
      <c r="AH48" s="24"/>
      <c r="AI48" s="19"/>
      <c r="AJ48" s="2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row>
    <row r="49" spans="1:68" ht="151.5" customHeight="1" x14ac:dyDescent="0.3">
      <c r="A49" s="81"/>
      <c r="B49" s="84"/>
      <c r="C49" s="84"/>
      <c r="D49" s="84"/>
      <c r="E49" s="87"/>
      <c r="F49" s="84"/>
      <c r="G49" s="90"/>
      <c r="H49" s="93"/>
      <c r="I49" s="78"/>
      <c r="J49" s="96"/>
      <c r="K49" s="78">
        <f t="shared" ca="1" si="47"/>
        <v>0</v>
      </c>
      <c r="L49" s="93"/>
      <c r="M49" s="78"/>
      <c r="N49" s="75"/>
      <c r="O49" s="9">
        <v>4</v>
      </c>
      <c r="P49" s="10"/>
      <c r="Q49" s="11" t="str">
        <f t="shared" ref="Q49:Q51" si="51">IF(OR(R49="Preventivo",R49="Detectivo"),"Probabilidad",IF(R49="Correctivo","Impacto",""))</f>
        <v/>
      </c>
      <c r="R49" s="12"/>
      <c r="S49" s="12"/>
      <c r="T49" s="13" t="str">
        <f t="shared" si="48"/>
        <v/>
      </c>
      <c r="U49" s="12"/>
      <c r="V49" s="12"/>
      <c r="W49" s="12"/>
      <c r="X49" s="14" t="str">
        <f t="shared" ref="X49:X51" si="52">IFERROR(IF(AND(Q48="Probabilidad",Q49="Probabilidad"),(Z48-(+Z48*T49)),IF(AND(Q48="Impacto",Q49="Probabilidad"),(Z47-(+Z47*T49)),IF(Q49="Impacto",Z48,""))),"")</f>
        <v/>
      </c>
      <c r="Y49" s="15" t="str">
        <f t="shared" si="1"/>
        <v/>
      </c>
      <c r="Z49" s="16" t="str">
        <f t="shared" si="49"/>
        <v/>
      </c>
      <c r="AA49" s="15" t="str">
        <f t="shared" si="3"/>
        <v/>
      </c>
      <c r="AB49" s="16" t="str">
        <f t="shared" ref="AB49:AB51" si="53">IFERROR(IF(AND(Q48="Impacto",Q49="Impacto"),(AB48-(+AB48*T49)),IF(AND(Q48="Probabilidad",Q49="Impacto"),(AB47-(+AB47*T49)),IF(Q49="Probabilidad",AB48,""))),"")</f>
        <v/>
      </c>
      <c r="AC49" s="17" t="str">
        <f>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18"/>
      <c r="AE49" s="19"/>
      <c r="AF49" s="21"/>
      <c r="AG49" s="24"/>
      <c r="AH49" s="24"/>
      <c r="AI49" s="19"/>
      <c r="AJ49" s="2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row>
    <row r="50" spans="1:68" ht="151.5" customHeight="1" x14ac:dyDescent="0.3">
      <c r="A50" s="81"/>
      <c r="B50" s="84"/>
      <c r="C50" s="84"/>
      <c r="D50" s="84"/>
      <c r="E50" s="87"/>
      <c r="F50" s="84"/>
      <c r="G50" s="90"/>
      <c r="H50" s="93"/>
      <c r="I50" s="78"/>
      <c r="J50" s="96"/>
      <c r="K50" s="78">
        <f t="shared" ca="1" si="47"/>
        <v>0</v>
      </c>
      <c r="L50" s="93"/>
      <c r="M50" s="78"/>
      <c r="N50" s="75"/>
      <c r="O50" s="9">
        <v>5</v>
      </c>
      <c r="P50" s="10"/>
      <c r="Q50" s="11" t="str">
        <f t="shared" si="51"/>
        <v/>
      </c>
      <c r="R50" s="12"/>
      <c r="S50" s="12"/>
      <c r="T50" s="13" t="str">
        <f t="shared" si="48"/>
        <v/>
      </c>
      <c r="U50" s="12"/>
      <c r="V50" s="12"/>
      <c r="W50" s="12"/>
      <c r="X50" s="14" t="str">
        <f t="shared" si="52"/>
        <v/>
      </c>
      <c r="Y50" s="15" t="str">
        <f t="shared" si="1"/>
        <v/>
      </c>
      <c r="Z50" s="16" t="str">
        <f t="shared" si="49"/>
        <v/>
      </c>
      <c r="AA50" s="15" t="str">
        <f t="shared" si="3"/>
        <v/>
      </c>
      <c r="AB50" s="16" t="str">
        <f t="shared" si="53"/>
        <v/>
      </c>
      <c r="AC50" s="17" t="str">
        <f t="shared" ref="AC50:AC51" si="54">IFERROR(IF(OR(AND(Y50="Muy Baja",AA50="Leve"),AND(Y50="Muy Baja",AA50="Menor"),AND(Y50="Baja",AA50="Leve")),"Bajo",IF(OR(AND(Y50="Muy baja",AA50="Moderado"),AND(Y50="Baja",AA50="Menor"),AND(Y50="Baja",AA50="Moderado"),AND(Y50="Media",AA50="Leve"),AND(Y50="Media",AA50="Menor"),AND(Y50="Media",AA50="Moderado"),AND(Y50="Alta",AA50="Leve"),AND(Y50="Alta",AA50="Menor")),"Moderado",IF(OR(AND(Y50="Muy Baja",AA50="Mayor"),AND(Y50="Baja",AA50="Mayor"),AND(Y50="Media",AA50="Mayor"),AND(Y50="Alta",AA50="Moderado"),AND(Y50="Alta",AA50="Mayor"),AND(Y50="Muy Alta",AA50="Leve"),AND(Y50="Muy Alta",AA50="Menor"),AND(Y50="Muy Alta",AA50="Moderado"),AND(Y50="Muy Alta",AA50="Mayor")),"Alto",IF(OR(AND(Y50="Muy Baja",AA50="Catastrófico"),AND(Y50="Baja",AA50="Catastrófico"),AND(Y50="Media",AA50="Catastrófico"),AND(Y50="Alta",AA50="Catastrófico"),AND(Y50="Muy Alta",AA50="Catastrófico")),"Extremo","")))),"")</f>
        <v/>
      </c>
      <c r="AD50" s="18"/>
      <c r="AE50" s="19"/>
      <c r="AF50" s="21"/>
      <c r="AG50" s="24"/>
      <c r="AH50" s="24"/>
      <c r="AI50" s="19"/>
      <c r="AJ50" s="2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row>
    <row r="51" spans="1:68" ht="151.5" customHeight="1" x14ac:dyDescent="0.3">
      <c r="A51" s="82"/>
      <c r="B51" s="85"/>
      <c r="C51" s="85"/>
      <c r="D51" s="85"/>
      <c r="E51" s="88"/>
      <c r="F51" s="85"/>
      <c r="G51" s="91"/>
      <c r="H51" s="94"/>
      <c r="I51" s="79"/>
      <c r="J51" s="97"/>
      <c r="K51" s="79">
        <f t="shared" ca="1" si="47"/>
        <v>0</v>
      </c>
      <c r="L51" s="94"/>
      <c r="M51" s="79"/>
      <c r="N51" s="76"/>
      <c r="O51" s="9">
        <v>6</v>
      </c>
      <c r="P51" s="10"/>
      <c r="Q51" s="11" t="str">
        <f t="shared" si="51"/>
        <v/>
      </c>
      <c r="R51" s="12"/>
      <c r="S51" s="12"/>
      <c r="T51" s="13" t="str">
        <f t="shared" si="48"/>
        <v/>
      </c>
      <c r="U51" s="12"/>
      <c r="V51" s="12"/>
      <c r="W51" s="12"/>
      <c r="X51" s="14" t="str">
        <f t="shared" si="52"/>
        <v/>
      </c>
      <c r="Y51" s="15" t="str">
        <f t="shared" si="1"/>
        <v/>
      </c>
      <c r="Z51" s="16" t="str">
        <f t="shared" si="49"/>
        <v/>
      </c>
      <c r="AA51" s="15" t="str">
        <f t="shared" si="3"/>
        <v/>
      </c>
      <c r="AB51" s="16" t="str">
        <f t="shared" si="53"/>
        <v/>
      </c>
      <c r="AC51" s="17" t="str">
        <f t="shared" si="54"/>
        <v/>
      </c>
      <c r="AD51" s="18"/>
      <c r="AE51" s="19"/>
      <c r="AF51" s="21"/>
      <c r="AG51" s="24"/>
      <c r="AH51" s="24"/>
      <c r="AI51" s="19"/>
      <c r="AJ51" s="2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row>
    <row r="52" spans="1:68" ht="151.5" customHeight="1" x14ac:dyDescent="0.3">
      <c r="A52" s="80">
        <v>8</v>
      </c>
      <c r="B52" s="83"/>
      <c r="C52" s="83"/>
      <c r="D52" s="83"/>
      <c r="E52" s="86"/>
      <c r="F52" s="83"/>
      <c r="G52" s="89"/>
      <c r="H52" s="92" t="str">
        <f>IF(G52&lt;=0,"",IF(G52&lt;=2,"Muy Baja",IF(G52&lt;=24,"Baja",IF(G52&lt;=500,"Media",IF(G52&lt;=5000,"Alta","Muy Alta")))))</f>
        <v/>
      </c>
      <c r="I52" s="77" t="str">
        <f>IF(H52="","",IF(H52="Muy Baja",0.2,IF(H52="Baja",0.4,IF(H52="Media",0.6,IF(H52="Alta",0.8,IF(H52="Muy Alta",1,))))))</f>
        <v/>
      </c>
      <c r="J52" s="95"/>
      <c r="K52" s="77">
        <f>IF(NOT(ISERROR(MATCH(J52,'[7]Tabla Impacto'!$B$221:$B$223,0))),'[7]Tabla Impacto'!$F$223&amp;"Por favor no seleccionar los criterios de impacto(Afectación Económica o presupuestal y Pérdida Reputacional)",J52)</f>
        <v>0</v>
      </c>
      <c r="L52" s="92" t="str">
        <f>IF(OR(K52='[7]Tabla Impacto'!$C$11,K52='[7]Tabla Impacto'!$D$11),"Leve",IF(OR(K52='[7]Tabla Impacto'!$C$12,K52='[7]Tabla Impacto'!$D$12),"Menor",IF(OR(K52='[7]Tabla Impacto'!$C$13,K52='[7]Tabla Impacto'!$D$13),"Moderado",IF(OR(K52='[7]Tabla Impacto'!$C$14,K52='[7]Tabla Impacto'!$D$14),"Mayor",IF(OR(K52='[7]Tabla Impacto'!$C$15,K52='[7]Tabla Impacto'!$D$15),"Catastrófico","")))))</f>
        <v/>
      </c>
      <c r="M52" s="77" t="str">
        <f>IF(L52="","",IF(L52="Leve",0.2,IF(L52="Menor",0.4,IF(L52="Moderado",0.6,IF(L52="Mayor",0.8,IF(L52="Catastrófico",1,))))))</f>
        <v/>
      </c>
      <c r="N52" s="74" t="str">
        <f>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9">
        <v>1</v>
      </c>
      <c r="P52" s="10"/>
      <c r="Q52" s="11" t="str">
        <f>IF(OR(R52="Preventivo",R52="Detectivo"),"Probabilidad",IF(R52="Correctivo","Impacto",""))</f>
        <v/>
      </c>
      <c r="R52" s="12"/>
      <c r="S52" s="12"/>
      <c r="T52" s="13" t="str">
        <f>IF(AND(R52="Preventivo",S52="Automático"),"50%",IF(AND(R52="Preventivo",S52="Manual"),"40%",IF(AND(R52="Detectivo",S52="Automático"),"40%",IF(AND(R52="Detectivo",S52="Manual"),"30%",IF(AND(R52="Correctivo",S52="Automático"),"35%",IF(AND(R52="Correctivo",S52="Manual"),"25%",""))))))</f>
        <v/>
      </c>
      <c r="U52" s="12"/>
      <c r="V52" s="12"/>
      <c r="W52" s="12"/>
      <c r="X52" s="14" t="str">
        <f>IFERROR(IF(Q52="Probabilidad",(I52-(+I52*T52)),IF(Q52="Impacto",I52,"")),"")</f>
        <v/>
      </c>
      <c r="Y52" s="15" t="str">
        <f>IFERROR(IF(X52="","",IF(X52&lt;=0.2,"Muy Baja",IF(X52&lt;=0.4,"Baja",IF(X52&lt;=0.6,"Media",IF(X52&lt;=0.8,"Alta","Muy Alta"))))),"")</f>
        <v/>
      </c>
      <c r="Z52" s="16" t="str">
        <f>+X52</f>
        <v/>
      </c>
      <c r="AA52" s="15" t="str">
        <f>IFERROR(IF(AB52="","",IF(AB52&lt;=0.2,"Leve",IF(AB52&lt;=0.4,"Menor",IF(AB52&lt;=0.6,"Moderado",IF(AB52&lt;=0.8,"Mayor","Catastrófico"))))),"")</f>
        <v/>
      </c>
      <c r="AB52" s="16" t="str">
        <f>IFERROR(IF(Q52="Impacto",(M52-(+M52*T52)),IF(Q52="Probabilidad",M52,"")),"")</f>
        <v/>
      </c>
      <c r="AC52" s="17" t="str">
        <f>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18"/>
      <c r="AE52" s="19"/>
      <c r="AF52" s="21"/>
      <c r="AG52" s="24"/>
      <c r="AH52" s="24"/>
      <c r="AI52" s="19"/>
      <c r="AJ52" s="2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row>
    <row r="53" spans="1:68" ht="151.5" customHeight="1" x14ac:dyDescent="0.3">
      <c r="A53" s="81"/>
      <c r="B53" s="84"/>
      <c r="C53" s="84"/>
      <c r="D53" s="84"/>
      <c r="E53" s="87"/>
      <c r="F53" s="84"/>
      <c r="G53" s="90"/>
      <c r="H53" s="93"/>
      <c r="I53" s="78"/>
      <c r="J53" s="96"/>
      <c r="K53" s="78">
        <f ca="1">IF(NOT(ISERROR(MATCH(J53,_xlfn.ANCHORARRAY(E64),0))),I66&amp;"Por favor no seleccionar los criterios de impacto",J53)</f>
        <v>0</v>
      </c>
      <c r="L53" s="93"/>
      <c r="M53" s="78"/>
      <c r="N53" s="75"/>
      <c r="O53" s="9">
        <v>2</v>
      </c>
      <c r="P53" s="10"/>
      <c r="Q53" s="11" t="str">
        <f>IF(OR(R53="Preventivo",R53="Detectivo"),"Probabilidad",IF(R53="Correctivo","Impacto",""))</f>
        <v/>
      </c>
      <c r="R53" s="12"/>
      <c r="S53" s="12"/>
      <c r="T53" s="13" t="str">
        <f t="shared" ref="T53:T57" si="55">IF(AND(R53="Preventivo",S53="Automático"),"50%",IF(AND(R53="Preventivo",S53="Manual"),"40%",IF(AND(R53="Detectivo",S53="Automático"),"40%",IF(AND(R53="Detectivo",S53="Manual"),"30%",IF(AND(R53="Correctivo",S53="Automático"),"35%",IF(AND(R53="Correctivo",S53="Manual"),"25%",""))))))</f>
        <v/>
      </c>
      <c r="U53" s="12"/>
      <c r="V53" s="12"/>
      <c r="W53" s="12"/>
      <c r="X53" s="14" t="str">
        <f>IFERROR(IF(AND(Q52="Probabilidad",Q53="Probabilidad"),(Z52-(+Z52*T53)),IF(Q53="Probabilidad",(I52-(+I52*T53)),IF(Q53="Impacto",Z52,""))),"")</f>
        <v/>
      </c>
      <c r="Y53" s="15" t="str">
        <f t="shared" si="1"/>
        <v/>
      </c>
      <c r="Z53" s="16" t="str">
        <f t="shared" ref="Z53:Z57" si="56">+X53</f>
        <v/>
      </c>
      <c r="AA53" s="15" t="str">
        <f t="shared" si="3"/>
        <v/>
      </c>
      <c r="AB53" s="16" t="str">
        <f>IFERROR(IF(AND(Q52="Impacto",Q53="Impacto"),(AB46-(+AB46*T53)),IF(Q53="Impacto",($M$52-(+$M$52*T53)),IF(Q53="Probabilidad",AB46,""))),"")</f>
        <v/>
      </c>
      <c r="AC53" s="17" t="str">
        <f t="shared" ref="AC53:AC54" si="57">IFERROR(IF(OR(AND(Y53="Muy Baja",AA53="Leve"),AND(Y53="Muy Baja",AA53="Menor"),AND(Y53="Baja",AA53="Leve")),"Bajo",IF(OR(AND(Y53="Muy baja",AA53="Moderado"),AND(Y53="Baja",AA53="Menor"),AND(Y53="Baja",AA53="Moderado"),AND(Y53="Media",AA53="Leve"),AND(Y53="Media",AA53="Menor"),AND(Y53="Media",AA53="Moderado"),AND(Y53="Alta",AA53="Leve"),AND(Y53="Alta",AA53="Menor")),"Moderado",IF(OR(AND(Y53="Muy Baja",AA53="Mayor"),AND(Y53="Baja",AA53="Mayor"),AND(Y53="Media",AA53="Mayor"),AND(Y53="Alta",AA53="Moderado"),AND(Y53="Alta",AA53="Mayor"),AND(Y53="Muy Alta",AA53="Leve"),AND(Y53="Muy Alta",AA53="Menor"),AND(Y53="Muy Alta",AA53="Moderado"),AND(Y53="Muy Alta",AA53="Mayor")),"Alto",IF(OR(AND(Y53="Muy Baja",AA53="Catastrófico"),AND(Y53="Baja",AA53="Catastrófico"),AND(Y53="Media",AA53="Catastrófico"),AND(Y53="Alta",AA53="Catastrófico"),AND(Y53="Muy Alta",AA53="Catastrófico")),"Extremo","")))),"")</f>
        <v/>
      </c>
      <c r="AD53" s="18"/>
      <c r="AE53" s="19"/>
      <c r="AF53" s="21"/>
      <c r="AG53" s="24"/>
      <c r="AH53" s="24"/>
      <c r="AI53" s="19"/>
      <c r="AJ53" s="2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row>
    <row r="54" spans="1:68" ht="151.5" customHeight="1" x14ac:dyDescent="0.3">
      <c r="A54" s="81"/>
      <c r="B54" s="84"/>
      <c r="C54" s="84"/>
      <c r="D54" s="84"/>
      <c r="E54" s="87"/>
      <c r="F54" s="84"/>
      <c r="G54" s="90"/>
      <c r="H54" s="93"/>
      <c r="I54" s="78"/>
      <c r="J54" s="96"/>
      <c r="K54" s="78">
        <f ca="1">IF(NOT(ISERROR(MATCH(J54,_xlfn.ANCHORARRAY(E65),0))),I67&amp;"Por favor no seleccionar los criterios de impacto",J54)</f>
        <v>0</v>
      </c>
      <c r="L54" s="93"/>
      <c r="M54" s="78"/>
      <c r="N54" s="75"/>
      <c r="O54" s="9">
        <v>3</v>
      </c>
      <c r="P54" s="25"/>
      <c r="Q54" s="11" t="str">
        <f>IF(OR(R54="Preventivo",R54="Detectivo"),"Probabilidad",IF(R54="Correctivo","Impacto",""))</f>
        <v/>
      </c>
      <c r="R54" s="12"/>
      <c r="S54" s="12"/>
      <c r="T54" s="13" t="str">
        <f t="shared" si="55"/>
        <v/>
      </c>
      <c r="U54" s="12"/>
      <c r="V54" s="12"/>
      <c r="W54" s="12"/>
      <c r="X54" s="14" t="str">
        <f>IFERROR(IF(AND(Q53="Probabilidad",Q54="Probabilidad"),(Z53-(+Z53*T54)),IF(AND(Q53="Impacto",Q54="Probabilidad"),(Z52-(+Z52*T54)),IF(Q54="Impacto",Z53,""))),"")</f>
        <v/>
      </c>
      <c r="Y54" s="15" t="str">
        <f t="shared" si="1"/>
        <v/>
      </c>
      <c r="Z54" s="16" t="str">
        <f t="shared" si="56"/>
        <v/>
      </c>
      <c r="AA54" s="15" t="str">
        <f t="shared" si="3"/>
        <v/>
      </c>
      <c r="AB54" s="16" t="str">
        <f>IFERROR(IF(AND(Q53="Impacto",Q54="Impacto"),(AB53-(+AB53*T54)),IF(AND(Q53="Probabilidad",Q54="Impacto"),(AB52-(+AB52*T54)),IF(Q54="Probabilidad",AB53,""))),"")</f>
        <v/>
      </c>
      <c r="AC54" s="17" t="str">
        <f t="shared" si="57"/>
        <v/>
      </c>
      <c r="AD54" s="18"/>
      <c r="AE54" s="19"/>
      <c r="AF54" s="21"/>
      <c r="AG54" s="24"/>
      <c r="AH54" s="24"/>
      <c r="AI54" s="19"/>
      <c r="AJ54" s="2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row>
    <row r="55" spans="1:68" ht="151.5" customHeight="1" x14ac:dyDescent="0.3">
      <c r="A55" s="81"/>
      <c r="B55" s="84"/>
      <c r="C55" s="84"/>
      <c r="D55" s="84"/>
      <c r="E55" s="87"/>
      <c r="F55" s="84"/>
      <c r="G55" s="90"/>
      <c r="H55" s="93"/>
      <c r="I55" s="78"/>
      <c r="J55" s="96"/>
      <c r="K55" s="78">
        <f ca="1">IF(NOT(ISERROR(MATCH(J55,_xlfn.ANCHORARRAY(E66),0))),I68&amp;"Por favor no seleccionar los criterios de impacto",J55)</f>
        <v>0</v>
      </c>
      <c r="L55" s="93"/>
      <c r="M55" s="78"/>
      <c r="N55" s="75"/>
      <c r="O55" s="9">
        <v>4</v>
      </c>
      <c r="P55" s="10"/>
      <c r="Q55" s="11" t="str">
        <f t="shared" ref="Q55:Q57" si="58">IF(OR(R55="Preventivo",R55="Detectivo"),"Probabilidad",IF(R55="Correctivo","Impacto",""))</f>
        <v/>
      </c>
      <c r="R55" s="12"/>
      <c r="S55" s="12"/>
      <c r="T55" s="13" t="str">
        <f t="shared" si="55"/>
        <v/>
      </c>
      <c r="U55" s="12"/>
      <c r="V55" s="12"/>
      <c r="W55" s="12"/>
      <c r="X55" s="14" t="str">
        <f t="shared" ref="X55:X57" si="59">IFERROR(IF(AND(Q54="Probabilidad",Q55="Probabilidad"),(Z54-(+Z54*T55)),IF(AND(Q54="Impacto",Q55="Probabilidad"),(Z53-(+Z53*T55)),IF(Q55="Impacto",Z54,""))),"")</f>
        <v/>
      </c>
      <c r="Y55" s="15" t="str">
        <f t="shared" si="1"/>
        <v/>
      </c>
      <c r="Z55" s="16" t="str">
        <f t="shared" si="56"/>
        <v/>
      </c>
      <c r="AA55" s="15" t="str">
        <f t="shared" si="3"/>
        <v/>
      </c>
      <c r="AB55" s="16" t="str">
        <f t="shared" ref="AB55:AB57" si="60">IFERROR(IF(AND(Q54="Impacto",Q55="Impacto"),(AB54-(+AB54*T55)),IF(AND(Q54="Probabilidad",Q55="Impacto"),(AB53-(+AB53*T55)),IF(Q55="Probabilidad",AB54,""))),"")</f>
        <v/>
      </c>
      <c r="AC55" s="17" t="str">
        <f>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18"/>
      <c r="AE55" s="19"/>
      <c r="AF55" s="21"/>
      <c r="AG55" s="24"/>
      <c r="AH55" s="24"/>
      <c r="AI55" s="19"/>
      <c r="AJ55" s="2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row>
    <row r="56" spans="1:68" ht="151.5" customHeight="1" x14ac:dyDescent="0.3">
      <c r="A56" s="81"/>
      <c r="B56" s="84"/>
      <c r="C56" s="84"/>
      <c r="D56" s="84"/>
      <c r="E56" s="87"/>
      <c r="F56" s="84"/>
      <c r="G56" s="90"/>
      <c r="H56" s="93"/>
      <c r="I56" s="78"/>
      <c r="J56" s="96"/>
      <c r="K56" s="78">
        <f ca="1">IF(NOT(ISERROR(MATCH(J56,_xlfn.ANCHORARRAY(E67),0))),I69&amp;"Por favor no seleccionar los criterios de impacto",J56)</f>
        <v>0</v>
      </c>
      <c r="L56" s="93"/>
      <c r="M56" s="78"/>
      <c r="N56" s="75"/>
      <c r="O56" s="9">
        <v>5</v>
      </c>
      <c r="P56" s="10"/>
      <c r="Q56" s="11" t="str">
        <f t="shared" si="58"/>
        <v/>
      </c>
      <c r="R56" s="12"/>
      <c r="S56" s="12"/>
      <c r="T56" s="13" t="str">
        <f t="shared" si="55"/>
        <v/>
      </c>
      <c r="U56" s="12"/>
      <c r="V56" s="12"/>
      <c r="W56" s="12"/>
      <c r="X56" s="14" t="str">
        <f t="shared" si="59"/>
        <v/>
      </c>
      <c r="Y56" s="15" t="str">
        <f t="shared" si="1"/>
        <v/>
      </c>
      <c r="Z56" s="16" t="str">
        <f t="shared" si="56"/>
        <v/>
      </c>
      <c r="AA56" s="15" t="str">
        <f t="shared" si="3"/>
        <v/>
      </c>
      <c r="AB56" s="16" t="str">
        <f t="shared" si="60"/>
        <v/>
      </c>
      <c r="AC56" s="17" t="str">
        <f t="shared" ref="AC56:AC57" si="61">IFERROR(IF(OR(AND(Y56="Muy Baja",AA56="Leve"),AND(Y56="Muy Baja",AA56="Menor"),AND(Y56="Baja",AA56="Leve")),"Bajo",IF(OR(AND(Y56="Muy baja",AA56="Moderado"),AND(Y56="Baja",AA56="Menor"),AND(Y56="Baja",AA56="Moderado"),AND(Y56="Media",AA56="Leve"),AND(Y56="Media",AA56="Menor"),AND(Y56="Media",AA56="Moderado"),AND(Y56="Alta",AA56="Leve"),AND(Y56="Alta",AA56="Menor")),"Moderado",IF(OR(AND(Y56="Muy Baja",AA56="Mayor"),AND(Y56="Baja",AA56="Mayor"),AND(Y56="Media",AA56="Mayor"),AND(Y56="Alta",AA56="Moderado"),AND(Y56="Alta",AA56="Mayor"),AND(Y56="Muy Alta",AA56="Leve"),AND(Y56="Muy Alta",AA56="Menor"),AND(Y56="Muy Alta",AA56="Moderado"),AND(Y56="Muy Alta",AA56="Mayor")),"Alto",IF(OR(AND(Y56="Muy Baja",AA56="Catastrófico"),AND(Y56="Baja",AA56="Catastrófico"),AND(Y56="Media",AA56="Catastrófico"),AND(Y56="Alta",AA56="Catastrófico"),AND(Y56="Muy Alta",AA56="Catastrófico")),"Extremo","")))),"")</f>
        <v/>
      </c>
      <c r="AD56" s="18"/>
      <c r="AE56" s="19"/>
      <c r="AF56" s="21"/>
      <c r="AG56" s="24"/>
      <c r="AH56" s="24"/>
      <c r="AI56" s="19"/>
      <c r="AJ56" s="2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row>
    <row r="57" spans="1:68" ht="151.5" customHeight="1" x14ac:dyDescent="0.3">
      <c r="A57" s="82"/>
      <c r="B57" s="85"/>
      <c r="C57" s="85"/>
      <c r="D57" s="85"/>
      <c r="E57" s="88"/>
      <c r="F57" s="85"/>
      <c r="G57" s="91"/>
      <c r="H57" s="94"/>
      <c r="I57" s="79"/>
      <c r="J57" s="97"/>
      <c r="K57" s="79">
        <f ca="1">IF(NOT(ISERROR(MATCH(J57,_xlfn.ANCHORARRAY(E68),0))),I70&amp;"Por favor no seleccionar los criterios de impacto",J57)</f>
        <v>0</v>
      </c>
      <c r="L57" s="94"/>
      <c r="M57" s="79"/>
      <c r="N57" s="76"/>
      <c r="O57" s="9">
        <v>6</v>
      </c>
      <c r="P57" s="10"/>
      <c r="Q57" s="11" t="str">
        <f t="shared" si="58"/>
        <v/>
      </c>
      <c r="R57" s="12"/>
      <c r="S57" s="12"/>
      <c r="T57" s="13" t="str">
        <f t="shared" si="55"/>
        <v/>
      </c>
      <c r="U57" s="12"/>
      <c r="V57" s="12"/>
      <c r="W57" s="12"/>
      <c r="X57" s="14" t="str">
        <f t="shared" si="59"/>
        <v/>
      </c>
      <c r="Y57" s="15" t="str">
        <f t="shared" si="1"/>
        <v/>
      </c>
      <c r="Z57" s="16" t="str">
        <f t="shared" si="56"/>
        <v/>
      </c>
      <c r="AA57" s="15" t="str">
        <f t="shared" si="3"/>
        <v/>
      </c>
      <c r="AB57" s="16" t="str">
        <f t="shared" si="60"/>
        <v/>
      </c>
      <c r="AC57" s="17" t="str">
        <f t="shared" si="61"/>
        <v/>
      </c>
      <c r="AD57" s="18"/>
      <c r="AE57" s="19"/>
      <c r="AF57" s="21"/>
      <c r="AG57" s="24"/>
      <c r="AH57" s="24"/>
      <c r="AI57" s="19"/>
      <c r="AJ57" s="2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row>
    <row r="58" spans="1:68" ht="151.5" customHeight="1" x14ac:dyDescent="0.3">
      <c r="A58" s="80">
        <v>9</v>
      </c>
      <c r="B58" s="83"/>
      <c r="C58" s="83"/>
      <c r="D58" s="83"/>
      <c r="E58" s="86"/>
      <c r="F58" s="83"/>
      <c r="G58" s="89"/>
      <c r="H58" s="92" t="str">
        <f>IF(G58&lt;=0,"",IF(G58&lt;=2,"Muy Baja",IF(G58&lt;=24,"Baja",IF(G58&lt;=500,"Media",IF(G58&lt;=5000,"Alta","Muy Alta")))))</f>
        <v/>
      </c>
      <c r="I58" s="77" t="str">
        <f>IF(H58="","",IF(H58="Muy Baja",0.2,IF(H58="Baja",0.4,IF(H58="Media",0.6,IF(H58="Alta",0.8,IF(H58="Muy Alta",1,))))))</f>
        <v/>
      </c>
      <c r="J58" s="95"/>
      <c r="K58" s="77">
        <f>IF(NOT(ISERROR(MATCH(J58,'[7]Tabla Impacto'!$B$221:$B$223,0))),'[7]Tabla Impacto'!$F$223&amp;"Por favor no seleccionar los criterios de impacto(Afectación Económica o presupuestal y Pérdida Reputacional)",J58)</f>
        <v>0</v>
      </c>
      <c r="L58" s="92" t="str">
        <f>IF(OR(K58='[7]Tabla Impacto'!$C$11,K58='[7]Tabla Impacto'!$D$11),"Leve",IF(OR(K58='[7]Tabla Impacto'!$C$12,K58='[7]Tabla Impacto'!$D$12),"Menor",IF(OR(K58='[7]Tabla Impacto'!$C$13,K58='[7]Tabla Impacto'!$D$13),"Moderado",IF(OR(K58='[7]Tabla Impacto'!$C$14,K58='[7]Tabla Impacto'!$D$14),"Mayor",IF(OR(K58='[7]Tabla Impacto'!$C$15,K58='[7]Tabla Impacto'!$D$15),"Catastrófico","")))))</f>
        <v/>
      </c>
      <c r="M58" s="77" t="str">
        <f>IF(L58="","",IF(L58="Leve",0.2,IF(L58="Menor",0.4,IF(L58="Moderado",0.6,IF(L58="Mayor",0.8,IF(L58="Catastrófico",1,))))))</f>
        <v/>
      </c>
      <c r="N58" s="74" t="str">
        <f>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9">
        <v>1</v>
      </c>
      <c r="P58" s="10"/>
      <c r="Q58" s="11" t="str">
        <f>IF(OR(R58="Preventivo",R58="Detectivo"),"Probabilidad",IF(R58="Correctivo","Impacto",""))</f>
        <v/>
      </c>
      <c r="R58" s="12"/>
      <c r="S58" s="12"/>
      <c r="T58" s="13" t="str">
        <f>IF(AND(R58="Preventivo",S58="Automático"),"50%",IF(AND(R58="Preventivo",S58="Manual"),"40%",IF(AND(R58="Detectivo",S58="Automático"),"40%",IF(AND(R58="Detectivo",S58="Manual"),"30%",IF(AND(R58="Correctivo",S58="Automático"),"35%",IF(AND(R58="Correctivo",S58="Manual"),"25%",""))))))</f>
        <v/>
      </c>
      <c r="U58" s="12"/>
      <c r="V58" s="12"/>
      <c r="W58" s="12"/>
      <c r="X58" s="14" t="str">
        <f>IFERROR(IF(Q58="Probabilidad",(I58-(+I58*T58)),IF(Q58="Impacto",I58,"")),"")</f>
        <v/>
      </c>
      <c r="Y58" s="15" t="str">
        <f>IFERROR(IF(X58="","",IF(X58&lt;=0.2,"Muy Baja",IF(X58&lt;=0.4,"Baja",IF(X58&lt;=0.6,"Media",IF(X58&lt;=0.8,"Alta","Muy Alta"))))),"")</f>
        <v/>
      </c>
      <c r="Z58" s="16" t="str">
        <f>+X58</f>
        <v/>
      </c>
      <c r="AA58" s="15" t="str">
        <f>IFERROR(IF(AB58="","",IF(AB58&lt;=0.2,"Leve",IF(AB58&lt;=0.4,"Menor",IF(AB58&lt;=0.6,"Moderado",IF(AB58&lt;=0.8,"Mayor","Catastrófico"))))),"")</f>
        <v/>
      </c>
      <c r="AB58" s="16" t="str">
        <f>IFERROR(IF(Q58="Impacto",(M58-(+M58*T58)),IF(Q58="Probabilidad",M58,"")),"")</f>
        <v/>
      </c>
      <c r="AC58" s="17" t="str">
        <f>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18"/>
      <c r="AE58" s="19"/>
      <c r="AF58" s="21"/>
      <c r="AG58" s="24"/>
      <c r="AH58" s="24"/>
      <c r="AI58" s="19"/>
      <c r="AJ58" s="2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row>
    <row r="59" spans="1:68" ht="151.5" customHeight="1" x14ac:dyDescent="0.3">
      <c r="A59" s="81"/>
      <c r="B59" s="84"/>
      <c r="C59" s="84"/>
      <c r="D59" s="84"/>
      <c r="E59" s="87"/>
      <c r="F59" s="84"/>
      <c r="G59" s="90"/>
      <c r="H59" s="93"/>
      <c r="I59" s="78"/>
      <c r="J59" s="96"/>
      <c r="K59" s="78">
        <f ca="1">IF(NOT(ISERROR(MATCH(J59,_xlfn.ANCHORARRAY(E70),0))),I72&amp;"Por favor no seleccionar los criterios de impacto",J59)</f>
        <v>0</v>
      </c>
      <c r="L59" s="93"/>
      <c r="M59" s="78"/>
      <c r="N59" s="75"/>
      <c r="O59" s="9">
        <v>2</v>
      </c>
      <c r="P59" s="10"/>
      <c r="Q59" s="11" t="str">
        <f>IF(OR(R59="Preventivo",R59="Detectivo"),"Probabilidad",IF(R59="Correctivo","Impacto",""))</f>
        <v/>
      </c>
      <c r="R59" s="12"/>
      <c r="S59" s="12"/>
      <c r="T59" s="13" t="str">
        <f t="shared" ref="T59:T63" si="62">IF(AND(R59="Preventivo",S59="Automático"),"50%",IF(AND(R59="Preventivo",S59="Manual"),"40%",IF(AND(R59="Detectivo",S59="Automático"),"40%",IF(AND(R59="Detectivo",S59="Manual"),"30%",IF(AND(R59="Correctivo",S59="Automático"),"35%",IF(AND(R59="Correctivo",S59="Manual"),"25%",""))))))</f>
        <v/>
      </c>
      <c r="U59" s="12"/>
      <c r="V59" s="12"/>
      <c r="W59" s="12"/>
      <c r="X59" s="14" t="str">
        <f>IFERROR(IF(AND(Q58="Probabilidad",Q59="Probabilidad"),(Z58-(+Z58*T59)),IF(Q59="Probabilidad",(I58-(+I58*T59)),IF(Q59="Impacto",Z58,""))),"")</f>
        <v/>
      </c>
      <c r="Y59" s="15" t="str">
        <f t="shared" si="1"/>
        <v/>
      </c>
      <c r="Z59" s="16" t="str">
        <f t="shared" ref="Z59:Z63" si="63">+X59</f>
        <v/>
      </c>
      <c r="AA59" s="15" t="str">
        <f t="shared" si="3"/>
        <v/>
      </c>
      <c r="AB59" s="16" t="str">
        <f>IFERROR(IF(AND(Q58="Impacto",Q59="Impacto"),(AB52-(+AB52*T59)),IF(Q59="Impacto",($M$58-(+$M$58*T59)),IF(Q59="Probabilidad",AB52,""))),"")</f>
        <v/>
      </c>
      <c r="AC59" s="17" t="str">
        <f t="shared" ref="AC59:AC60" si="64">IFERROR(IF(OR(AND(Y59="Muy Baja",AA59="Leve"),AND(Y59="Muy Baja",AA59="Menor"),AND(Y59="Baja",AA59="Leve")),"Bajo",IF(OR(AND(Y59="Muy baja",AA59="Moderado"),AND(Y59="Baja",AA59="Menor"),AND(Y59="Baja",AA59="Moderado"),AND(Y59="Media",AA59="Leve"),AND(Y59="Media",AA59="Menor"),AND(Y59="Media",AA59="Moderado"),AND(Y59="Alta",AA59="Leve"),AND(Y59="Alta",AA59="Menor")),"Moderado",IF(OR(AND(Y59="Muy Baja",AA59="Mayor"),AND(Y59="Baja",AA59="Mayor"),AND(Y59="Media",AA59="Mayor"),AND(Y59="Alta",AA59="Moderado"),AND(Y59="Alta",AA59="Mayor"),AND(Y59="Muy Alta",AA59="Leve"),AND(Y59="Muy Alta",AA59="Menor"),AND(Y59="Muy Alta",AA59="Moderado"),AND(Y59="Muy Alta",AA59="Mayor")),"Alto",IF(OR(AND(Y59="Muy Baja",AA59="Catastrófico"),AND(Y59="Baja",AA59="Catastrófico"),AND(Y59="Media",AA59="Catastrófico"),AND(Y59="Alta",AA59="Catastrófico"),AND(Y59="Muy Alta",AA59="Catastrófico")),"Extremo","")))),"")</f>
        <v/>
      </c>
      <c r="AD59" s="18"/>
      <c r="AE59" s="19"/>
      <c r="AF59" s="21"/>
      <c r="AG59" s="24"/>
      <c r="AH59" s="24"/>
      <c r="AI59" s="19"/>
      <c r="AJ59" s="2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row>
    <row r="60" spans="1:68" ht="151.5" customHeight="1" x14ac:dyDescent="0.3">
      <c r="A60" s="81"/>
      <c r="B60" s="84"/>
      <c r="C60" s="84"/>
      <c r="D60" s="84"/>
      <c r="E60" s="87"/>
      <c r="F60" s="84"/>
      <c r="G60" s="90"/>
      <c r="H60" s="93"/>
      <c r="I60" s="78"/>
      <c r="J60" s="96"/>
      <c r="K60" s="78">
        <f ca="1">IF(NOT(ISERROR(MATCH(J60,_xlfn.ANCHORARRAY(E71),0))),I73&amp;"Por favor no seleccionar los criterios de impacto",J60)</f>
        <v>0</v>
      </c>
      <c r="L60" s="93"/>
      <c r="M60" s="78"/>
      <c r="N60" s="75"/>
      <c r="O60" s="9">
        <v>3</v>
      </c>
      <c r="P60" s="25"/>
      <c r="Q60" s="11" t="str">
        <f>IF(OR(R60="Preventivo",R60="Detectivo"),"Probabilidad",IF(R60="Correctivo","Impacto",""))</f>
        <v/>
      </c>
      <c r="R60" s="12"/>
      <c r="S60" s="12"/>
      <c r="T60" s="13" t="str">
        <f t="shared" si="62"/>
        <v/>
      </c>
      <c r="U60" s="12"/>
      <c r="V60" s="12"/>
      <c r="W60" s="12"/>
      <c r="X60" s="14" t="str">
        <f>IFERROR(IF(AND(Q59="Probabilidad",Q60="Probabilidad"),(Z59-(+Z59*T60)),IF(AND(Q59="Impacto",Q60="Probabilidad"),(Z58-(+Z58*T60)),IF(Q60="Impacto",Z59,""))),"")</f>
        <v/>
      </c>
      <c r="Y60" s="15" t="str">
        <f t="shared" si="1"/>
        <v/>
      </c>
      <c r="Z60" s="16" t="str">
        <f t="shared" si="63"/>
        <v/>
      </c>
      <c r="AA60" s="15" t="str">
        <f t="shared" si="3"/>
        <v/>
      </c>
      <c r="AB60" s="16" t="str">
        <f>IFERROR(IF(AND(Q59="Impacto",Q60="Impacto"),(AB59-(+AB59*T60)),IF(AND(Q59="Probabilidad",Q60="Impacto"),(AB58-(+AB58*T60)),IF(Q60="Probabilidad",AB59,""))),"")</f>
        <v/>
      </c>
      <c r="AC60" s="17" t="str">
        <f t="shared" si="64"/>
        <v/>
      </c>
      <c r="AD60" s="18"/>
      <c r="AE60" s="19"/>
      <c r="AF60" s="21"/>
      <c r="AG60" s="24"/>
      <c r="AH60" s="24"/>
      <c r="AI60" s="19"/>
      <c r="AJ60" s="2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row>
    <row r="61" spans="1:68" ht="151.5" customHeight="1" x14ac:dyDescent="0.3">
      <c r="A61" s="81"/>
      <c r="B61" s="84"/>
      <c r="C61" s="84"/>
      <c r="D61" s="84"/>
      <c r="E61" s="87"/>
      <c r="F61" s="84"/>
      <c r="G61" s="90"/>
      <c r="H61" s="93"/>
      <c r="I61" s="78"/>
      <c r="J61" s="96"/>
      <c r="K61" s="78">
        <f ca="1">IF(NOT(ISERROR(MATCH(J61,_xlfn.ANCHORARRAY(E72),0))),I74&amp;"Por favor no seleccionar los criterios de impacto",J61)</f>
        <v>0</v>
      </c>
      <c r="L61" s="93"/>
      <c r="M61" s="78"/>
      <c r="N61" s="75"/>
      <c r="O61" s="9">
        <v>4</v>
      </c>
      <c r="P61" s="10"/>
      <c r="Q61" s="11" t="str">
        <f t="shared" ref="Q61:Q63" si="65">IF(OR(R61="Preventivo",R61="Detectivo"),"Probabilidad",IF(R61="Correctivo","Impacto",""))</f>
        <v/>
      </c>
      <c r="R61" s="12"/>
      <c r="S61" s="12"/>
      <c r="T61" s="13" t="str">
        <f t="shared" si="62"/>
        <v/>
      </c>
      <c r="U61" s="12"/>
      <c r="V61" s="12"/>
      <c r="W61" s="12"/>
      <c r="X61" s="14" t="str">
        <f t="shared" ref="X61:X63" si="66">IFERROR(IF(AND(Q60="Probabilidad",Q61="Probabilidad"),(Z60-(+Z60*T61)),IF(AND(Q60="Impacto",Q61="Probabilidad"),(Z59-(+Z59*T61)),IF(Q61="Impacto",Z60,""))),"")</f>
        <v/>
      </c>
      <c r="Y61" s="15" t="str">
        <f t="shared" si="1"/>
        <v/>
      </c>
      <c r="Z61" s="16" t="str">
        <f t="shared" si="63"/>
        <v/>
      </c>
      <c r="AA61" s="15" t="str">
        <f t="shared" si="3"/>
        <v/>
      </c>
      <c r="AB61" s="16" t="str">
        <f t="shared" ref="AB61:AB63" si="67">IFERROR(IF(AND(Q60="Impacto",Q61="Impacto"),(AB60-(+AB60*T61)),IF(AND(Q60="Probabilidad",Q61="Impacto"),(AB59-(+AB59*T61)),IF(Q61="Probabilidad",AB60,""))),"")</f>
        <v/>
      </c>
      <c r="AC61" s="17" t="str">
        <f>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18"/>
      <c r="AE61" s="19"/>
      <c r="AF61" s="21"/>
      <c r="AG61" s="24"/>
      <c r="AH61" s="24"/>
      <c r="AI61" s="19"/>
      <c r="AJ61" s="2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row>
    <row r="62" spans="1:68" ht="151.5" customHeight="1" x14ac:dyDescent="0.3">
      <c r="A62" s="81"/>
      <c r="B62" s="84"/>
      <c r="C62" s="84"/>
      <c r="D62" s="84"/>
      <c r="E62" s="87"/>
      <c r="F62" s="84"/>
      <c r="G62" s="90"/>
      <c r="H62" s="93"/>
      <c r="I62" s="78"/>
      <c r="J62" s="96"/>
      <c r="K62" s="78">
        <f ca="1">IF(NOT(ISERROR(MATCH(J62,_xlfn.ANCHORARRAY(E73),0))),I75&amp;"Por favor no seleccionar los criterios de impacto",J62)</f>
        <v>0</v>
      </c>
      <c r="L62" s="93"/>
      <c r="M62" s="78"/>
      <c r="N62" s="75"/>
      <c r="O62" s="9">
        <v>5</v>
      </c>
      <c r="P62" s="10"/>
      <c r="Q62" s="11" t="str">
        <f t="shared" si="65"/>
        <v/>
      </c>
      <c r="R62" s="12"/>
      <c r="S62" s="12"/>
      <c r="T62" s="13" t="str">
        <f t="shared" si="62"/>
        <v/>
      </c>
      <c r="U62" s="12"/>
      <c r="V62" s="12"/>
      <c r="W62" s="12"/>
      <c r="X62" s="14" t="str">
        <f t="shared" si="66"/>
        <v/>
      </c>
      <c r="Y62" s="15" t="str">
        <f t="shared" si="1"/>
        <v/>
      </c>
      <c r="Z62" s="16" t="str">
        <f t="shared" si="63"/>
        <v/>
      </c>
      <c r="AA62" s="15" t="str">
        <f t="shared" si="3"/>
        <v/>
      </c>
      <c r="AB62" s="16" t="str">
        <f t="shared" si="67"/>
        <v/>
      </c>
      <c r="AC62" s="17" t="str">
        <f t="shared" ref="AC62:AC63" si="68">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18"/>
      <c r="AE62" s="19"/>
      <c r="AF62" s="21"/>
      <c r="AG62" s="24"/>
      <c r="AH62" s="24"/>
      <c r="AI62" s="19"/>
      <c r="AJ62" s="2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row>
    <row r="63" spans="1:68" ht="151.5" customHeight="1" x14ac:dyDescent="0.3">
      <c r="A63" s="82"/>
      <c r="B63" s="85"/>
      <c r="C63" s="85"/>
      <c r="D63" s="85"/>
      <c r="E63" s="88"/>
      <c r="F63" s="85"/>
      <c r="G63" s="91"/>
      <c r="H63" s="94"/>
      <c r="I63" s="79"/>
      <c r="J63" s="97"/>
      <c r="K63" s="79">
        <f ca="1">IF(NOT(ISERROR(MATCH(J63,_xlfn.ANCHORARRAY(E74),0))),I76&amp;"Por favor no seleccionar los criterios de impacto",J63)</f>
        <v>0</v>
      </c>
      <c r="L63" s="94"/>
      <c r="M63" s="79"/>
      <c r="N63" s="76"/>
      <c r="O63" s="9">
        <v>6</v>
      </c>
      <c r="P63" s="10"/>
      <c r="Q63" s="11" t="str">
        <f t="shared" si="65"/>
        <v/>
      </c>
      <c r="R63" s="12"/>
      <c r="S63" s="12"/>
      <c r="T63" s="13" t="str">
        <f t="shared" si="62"/>
        <v/>
      </c>
      <c r="U63" s="12"/>
      <c r="V63" s="12"/>
      <c r="W63" s="12"/>
      <c r="X63" s="14" t="str">
        <f t="shared" si="66"/>
        <v/>
      </c>
      <c r="Y63" s="15" t="str">
        <f t="shared" si="1"/>
        <v/>
      </c>
      <c r="Z63" s="16" t="str">
        <f t="shared" si="63"/>
        <v/>
      </c>
      <c r="AA63" s="15" t="str">
        <f t="shared" si="3"/>
        <v/>
      </c>
      <c r="AB63" s="16" t="str">
        <f t="shared" si="67"/>
        <v/>
      </c>
      <c r="AC63" s="17" t="str">
        <f t="shared" si="68"/>
        <v/>
      </c>
      <c r="AD63" s="18"/>
      <c r="AE63" s="19"/>
      <c r="AF63" s="21"/>
      <c r="AG63" s="24"/>
      <c r="AH63" s="24"/>
      <c r="AI63" s="19"/>
      <c r="AJ63" s="2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row>
    <row r="64" spans="1:68" ht="151.5" customHeight="1" x14ac:dyDescent="0.3">
      <c r="A64" s="80">
        <v>10</v>
      </c>
      <c r="B64" s="83"/>
      <c r="C64" s="83"/>
      <c r="D64" s="83"/>
      <c r="E64" s="86"/>
      <c r="F64" s="83"/>
      <c r="G64" s="89"/>
      <c r="H64" s="92" t="str">
        <f>IF(G64&lt;=0,"",IF(G64&lt;=2,"Muy Baja",IF(G64&lt;=24,"Baja",IF(G64&lt;=500,"Media",IF(G64&lt;=5000,"Alta","Muy Alta")))))</f>
        <v/>
      </c>
      <c r="I64" s="77" t="str">
        <f>IF(H64="","",IF(H64="Muy Baja",0.2,IF(H64="Baja",0.4,IF(H64="Media",0.6,IF(H64="Alta",0.8,IF(H64="Muy Alta",1,))))))</f>
        <v/>
      </c>
      <c r="J64" s="95"/>
      <c r="K64" s="77">
        <f>IF(NOT(ISERROR(MATCH(J64,'[7]Tabla Impacto'!$B$221:$B$223,0))),'[7]Tabla Impacto'!$F$223&amp;"Por favor no seleccionar los criterios de impacto(Afectación Económica o presupuestal y Pérdida Reputacional)",J64)</f>
        <v>0</v>
      </c>
      <c r="L64" s="92" t="str">
        <f>IF(OR(K64='[7]Tabla Impacto'!$C$11,K64='[7]Tabla Impacto'!$D$11),"Leve",IF(OR(K64='[7]Tabla Impacto'!$C$12,K64='[7]Tabla Impacto'!$D$12),"Menor",IF(OR(K64='[7]Tabla Impacto'!$C$13,K64='[7]Tabla Impacto'!$D$13),"Moderado",IF(OR(K64='[7]Tabla Impacto'!$C$14,K64='[7]Tabla Impacto'!$D$14),"Mayor",IF(OR(K64='[7]Tabla Impacto'!$C$15,K64='[7]Tabla Impacto'!$D$15),"Catastrófico","")))))</f>
        <v/>
      </c>
      <c r="M64" s="77" t="str">
        <f>IF(L64="","",IF(L64="Leve",0.2,IF(L64="Menor",0.4,IF(L64="Moderado",0.6,IF(L64="Mayor",0.8,IF(L64="Catastrófico",1,))))))</f>
        <v/>
      </c>
      <c r="N64" s="74" t="str">
        <f>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9">
        <v>1</v>
      </c>
      <c r="P64" s="10"/>
      <c r="Q64" s="11" t="str">
        <f>IF(OR(R64="Preventivo",R64="Detectivo"),"Probabilidad",IF(R64="Correctivo","Impacto",""))</f>
        <v/>
      </c>
      <c r="R64" s="12"/>
      <c r="S64" s="12"/>
      <c r="T64" s="13" t="str">
        <f>IF(AND(R64="Preventivo",S64="Automático"),"50%",IF(AND(R64="Preventivo",S64="Manual"),"40%",IF(AND(R64="Detectivo",S64="Automático"),"40%",IF(AND(R64="Detectivo",S64="Manual"),"30%",IF(AND(R64="Correctivo",S64="Automático"),"35%",IF(AND(R64="Correctivo",S64="Manual"),"25%",""))))))</f>
        <v/>
      </c>
      <c r="U64" s="12"/>
      <c r="V64" s="12"/>
      <c r="W64" s="12"/>
      <c r="X64" s="14" t="str">
        <f>IFERROR(IF(Q64="Probabilidad",(I64-(+I64*T64)),IF(Q64="Impacto",I64,"")),"")</f>
        <v/>
      </c>
      <c r="Y64" s="15" t="str">
        <f>IFERROR(IF(X64="","",IF(X64&lt;=0.2,"Muy Baja",IF(X64&lt;=0.4,"Baja",IF(X64&lt;=0.6,"Media",IF(X64&lt;=0.8,"Alta","Muy Alta"))))),"")</f>
        <v/>
      </c>
      <c r="Z64" s="16" t="str">
        <f>+X64</f>
        <v/>
      </c>
      <c r="AA64" s="15" t="str">
        <f>IFERROR(IF(AB64="","",IF(AB64&lt;=0.2,"Leve",IF(AB64&lt;=0.4,"Menor",IF(AB64&lt;=0.6,"Moderado",IF(AB64&lt;=0.8,"Mayor","Catastrófico"))))),"")</f>
        <v/>
      </c>
      <c r="AB64" s="16" t="str">
        <f>IFERROR(IF(Q64="Impacto",(M64-(+M64*T64)),IF(Q64="Probabilidad",M64,"")),"")</f>
        <v/>
      </c>
      <c r="AC64" s="17"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18"/>
      <c r="AE64" s="19"/>
      <c r="AF64" s="21"/>
      <c r="AG64" s="24"/>
      <c r="AH64" s="24"/>
      <c r="AI64" s="19"/>
      <c r="AJ64" s="2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row>
    <row r="65" spans="1:36" ht="151.5" customHeight="1" x14ac:dyDescent="0.3">
      <c r="A65" s="81"/>
      <c r="B65" s="84"/>
      <c r="C65" s="84"/>
      <c r="D65" s="84"/>
      <c r="E65" s="87"/>
      <c r="F65" s="84"/>
      <c r="G65" s="90"/>
      <c r="H65" s="93"/>
      <c r="I65" s="78"/>
      <c r="J65" s="96"/>
      <c r="K65" s="78">
        <f ca="1">IF(NOT(ISERROR(MATCH(J65,_xlfn.ANCHORARRAY(E76),0))),I78&amp;"Por favor no seleccionar los criterios de impacto",J65)</f>
        <v>0</v>
      </c>
      <c r="L65" s="93"/>
      <c r="M65" s="78"/>
      <c r="N65" s="75"/>
      <c r="O65" s="9">
        <v>2</v>
      </c>
      <c r="P65" s="10"/>
      <c r="Q65" s="11" t="str">
        <f>IF(OR(R65="Preventivo",R65="Detectivo"),"Probabilidad",IF(R65="Correctivo","Impacto",""))</f>
        <v/>
      </c>
      <c r="R65" s="12"/>
      <c r="S65" s="12"/>
      <c r="T65" s="13" t="str">
        <f t="shared" ref="T65:T69" si="69">IF(AND(R65="Preventivo",S65="Automático"),"50%",IF(AND(R65="Preventivo",S65="Manual"),"40%",IF(AND(R65="Detectivo",S65="Automático"),"40%",IF(AND(R65="Detectivo",S65="Manual"),"30%",IF(AND(R65="Correctivo",S65="Automático"),"35%",IF(AND(R65="Correctivo",S65="Manual"),"25%",""))))))</f>
        <v/>
      </c>
      <c r="U65" s="12"/>
      <c r="V65" s="12"/>
      <c r="W65" s="12"/>
      <c r="X65" s="14" t="str">
        <f>IFERROR(IF(AND(Q64="Probabilidad",Q65="Probabilidad"),(Z64-(+Z64*T65)),IF(Q65="Probabilidad",(I64-(+I64*T65)),IF(Q65="Impacto",Z64,""))),"")</f>
        <v/>
      </c>
      <c r="Y65" s="15" t="str">
        <f t="shared" si="1"/>
        <v/>
      </c>
      <c r="Z65" s="16" t="str">
        <f t="shared" ref="Z65:Z69" si="70">+X65</f>
        <v/>
      </c>
      <c r="AA65" s="15" t="str">
        <f t="shared" si="3"/>
        <v/>
      </c>
      <c r="AB65" s="16" t="str">
        <f>IFERROR(IF(AND(Q64="Impacto",Q65="Impacto"),(AB58-(+AB58*T65)),IF(Q65="Impacto",($M$64-(+$M$64*T65)),IF(Q65="Probabilidad",AB58,""))),"")</f>
        <v/>
      </c>
      <c r="AC65" s="17" t="str">
        <f t="shared" ref="AC65:AC66" si="71">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18"/>
      <c r="AE65" s="19"/>
      <c r="AF65" s="21"/>
      <c r="AG65" s="24"/>
      <c r="AH65" s="24"/>
      <c r="AI65" s="19"/>
      <c r="AJ65" s="21"/>
    </row>
    <row r="66" spans="1:36" ht="151.5" customHeight="1" x14ac:dyDescent="0.3">
      <c r="A66" s="81"/>
      <c r="B66" s="84"/>
      <c r="C66" s="84"/>
      <c r="D66" s="84"/>
      <c r="E66" s="87"/>
      <c r="F66" s="84"/>
      <c r="G66" s="90"/>
      <c r="H66" s="93"/>
      <c r="I66" s="78"/>
      <c r="J66" s="96"/>
      <c r="K66" s="78">
        <f ca="1">IF(NOT(ISERROR(MATCH(J66,_xlfn.ANCHORARRAY(E77),0))),I79&amp;"Por favor no seleccionar los criterios de impacto",J66)</f>
        <v>0</v>
      </c>
      <c r="L66" s="93"/>
      <c r="M66" s="78"/>
      <c r="N66" s="75"/>
      <c r="O66" s="9">
        <v>3</v>
      </c>
      <c r="P66" s="25"/>
      <c r="Q66" s="11" t="str">
        <f>IF(OR(R66="Preventivo",R66="Detectivo"),"Probabilidad",IF(R66="Correctivo","Impacto",""))</f>
        <v/>
      </c>
      <c r="R66" s="12"/>
      <c r="S66" s="12"/>
      <c r="T66" s="13" t="str">
        <f t="shared" si="69"/>
        <v/>
      </c>
      <c r="U66" s="12"/>
      <c r="V66" s="12"/>
      <c r="W66" s="12"/>
      <c r="X66" s="14" t="str">
        <f>IFERROR(IF(AND(Q65="Probabilidad",Q66="Probabilidad"),(Z65-(+Z65*T66)),IF(AND(Q65="Impacto",Q66="Probabilidad"),(Z64-(+Z64*T66)),IF(Q66="Impacto",Z65,""))),"")</f>
        <v/>
      </c>
      <c r="Y66" s="15" t="str">
        <f t="shared" si="1"/>
        <v/>
      </c>
      <c r="Z66" s="16" t="str">
        <f t="shared" si="70"/>
        <v/>
      </c>
      <c r="AA66" s="15" t="str">
        <f t="shared" si="3"/>
        <v/>
      </c>
      <c r="AB66" s="16" t="str">
        <f>IFERROR(IF(AND(Q65="Impacto",Q66="Impacto"),(AB65-(+AB65*T66)),IF(AND(Q65="Probabilidad",Q66="Impacto"),(AB64-(+AB64*T66)),IF(Q66="Probabilidad",AB65,""))),"")</f>
        <v/>
      </c>
      <c r="AC66" s="17" t="str">
        <f t="shared" si="71"/>
        <v/>
      </c>
      <c r="AD66" s="18"/>
      <c r="AE66" s="19"/>
      <c r="AF66" s="21"/>
      <c r="AG66" s="24"/>
      <c r="AH66" s="24"/>
      <c r="AI66" s="19"/>
      <c r="AJ66" s="21"/>
    </row>
    <row r="67" spans="1:36" ht="151.5" customHeight="1" x14ac:dyDescent="0.3">
      <c r="A67" s="81"/>
      <c r="B67" s="84"/>
      <c r="C67" s="84"/>
      <c r="D67" s="84"/>
      <c r="E67" s="87"/>
      <c r="F67" s="84"/>
      <c r="G67" s="90"/>
      <c r="H67" s="93"/>
      <c r="I67" s="78"/>
      <c r="J67" s="96"/>
      <c r="K67" s="78">
        <f ca="1">IF(NOT(ISERROR(MATCH(J67,_xlfn.ANCHORARRAY(E78),0))),I80&amp;"Por favor no seleccionar los criterios de impacto",J67)</f>
        <v>0</v>
      </c>
      <c r="L67" s="93"/>
      <c r="M67" s="78"/>
      <c r="N67" s="75"/>
      <c r="O67" s="9">
        <v>4</v>
      </c>
      <c r="P67" s="10"/>
      <c r="Q67" s="11" t="str">
        <f t="shared" ref="Q67:Q69" si="72">IF(OR(R67="Preventivo",R67="Detectivo"),"Probabilidad",IF(R67="Correctivo","Impacto",""))</f>
        <v/>
      </c>
      <c r="R67" s="12"/>
      <c r="S67" s="12"/>
      <c r="T67" s="13" t="str">
        <f t="shared" si="69"/>
        <v/>
      </c>
      <c r="U67" s="12"/>
      <c r="V67" s="12"/>
      <c r="W67" s="12"/>
      <c r="X67" s="14" t="str">
        <f t="shared" ref="X67:X69" si="73">IFERROR(IF(AND(Q66="Probabilidad",Q67="Probabilidad"),(Z66-(+Z66*T67)),IF(AND(Q66="Impacto",Q67="Probabilidad"),(Z65-(+Z65*T67)),IF(Q67="Impacto",Z66,""))),"")</f>
        <v/>
      </c>
      <c r="Y67" s="15" t="str">
        <f t="shared" si="1"/>
        <v/>
      </c>
      <c r="Z67" s="16" t="str">
        <f t="shared" si="70"/>
        <v/>
      </c>
      <c r="AA67" s="15" t="str">
        <f t="shared" si="3"/>
        <v/>
      </c>
      <c r="AB67" s="16" t="str">
        <f t="shared" ref="AB67:AB69" si="74">IFERROR(IF(AND(Q66="Impacto",Q67="Impacto"),(AB66-(+AB66*T67)),IF(AND(Q66="Probabilidad",Q67="Impacto"),(AB65-(+AB65*T67)),IF(Q67="Probabilidad",AB66,""))),"")</f>
        <v/>
      </c>
      <c r="AC67" s="17" t="str">
        <f>IFERROR(IF(OR(AND(Y67="Muy Baja",AA67="Leve"),AND(Y67="Muy Baja",AA67="Menor"),AND(Y67="Baja",AA67="Leve")),"Bajo",IF(OR(AND(Y67="Muy baja",AA67="Moderado"),AND(Y67="Baja",AA67="Menor"),AND(Y67="Baja",AA67="Moderado"),AND(Y67="Media",AA67="Leve"),AND(Y67="Media",AA67="Menor"),AND(Y67="Media",AA67="Moderado"),AND(Y67="Alta",AA67="Leve"),AND(Y67="Alta",AA67="Menor")),"Moderado",IF(OR(AND(Y67="Muy Baja",AA67="Mayor"),AND(Y67="Baja",AA67="Mayor"),AND(Y67="Media",AA67="Mayor"),AND(Y67="Alta",AA67="Moderado"),AND(Y67="Alta",AA67="Mayor"),AND(Y67="Muy Alta",AA67="Leve"),AND(Y67="Muy Alta",AA67="Menor"),AND(Y67="Muy Alta",AA67="Moderado"),AND(Y67="Muy Alta",AA67="Mayor")),"Alto",IF(OR(AND(Y67="Muy Baja",AA67="Catastrófico"),AND(Y67="Baja",AA67="Catastrófico"),AND(Y67="Media",AA67="Catastrófico"),AND(Y67="Alta",AA67="Catastrófico"),AND(Y67="Muy Alta",AA67="Catastrófico")),"Extremo","")))),"")</f>
        <v/>
      </c>
      <c r="AD67" s="18"/>
      <c r="AE67" s="19"/>
      <c r="AF67" s="21"/>
      <c r="AG67" s="24"/>
      <c r="AH67" s="24"/>
      <c r="AI67" s="19"/>
      <c r="AJ67" s="21"/>
    </row>
    <row r="68" spans="1:36" ht="151.5" customHeight="1" x14ac:dyDescent="0.3">
      <c r="A68" s="81"/>
      <c r="B68" s="84"/>
      <c r="C68" s="84"/>
      <c r="D68" s="84"/>
      <c r="E68" s="87"/>
      <c r="F68" s="84"/>
      <c r="G68" s="90"/>
      <c r="H68" s="93"/>
      <c r="I68" s="78"/>
      <c r="J68" s="96"/>
      <c r="K68" s="78">
        <f ca="1">IF(NOT(ISERROR(MATCH(J68,_xlfn.ANCHORARRAY(E79),0))),I81&amp;"Por favor no seleccionar los criterios de impacto",J68)</f>
        <v>0</v>
      </c>
      <c r="L68" s="93"/>
      <c r="M68" s="78"/>
      <c r="N68" s="75"/>
      <c r="O68" s="9">
        <v>5</v>
      </c>
      <c r="P68" s="10"/>
      <c r="Q68" s="11" t="str">
        <f t="shared" si="72"/>
        <v/>
      </c>
      <c r="R68" s="12"/>
      <c r="S68" s="12"/>
      <c r="T68" s="13" t="str">
        <f t="shared" si="69"/>
        <v/>
      </c>
      <c r="U68" s="12"/>
      <c r="V68" s="12"/>
      <c r="W68" s="12"/>
      <c r="X68" s="14" t="str">
        <f t="shared" si="73"/>
        <v/>
      </c>
      <c r="Y68" s="15" t="str">
        <f t="shared" si="1"/>
        <v/>
      </c>
      <c r="Z68" s="16" t="str">
        <f t="shared" si="70"/>
        <v/>
      </c>
      <c r="AA68" s="15" t="str">
        <f t="shared" si="3"/>
        <v/>
      </c>
      <c r="AB68" s="16" t="str">
        <f t="shared" si="74"/>
        <v/>
      </c>
      <c r="AC68" s="17" t="str">
        <f t="shared" ref="AC68:AC69" si="75">IFERROR(IF(OR(AND(Y68="Muy Baja",AA68="Leve"),AND(Y68="Muy Baja",AA68="Menor"),AND(Y68="Baja",AA68="Leve")),"Bajo",IF(OR(AND(Y68="Muy baja",AA68="Moderado"),AND(Y68="Baja",AA68="Menor"),AND(Y68="Baja",AA68="Moderado"),AND(Y68="Media",AA68="Leve"),AND(Y68="Media",AA68="Menor"),AND(Y68="Media",AA68="Moderado"),AND(Y68="Alta",AA68="Leve"),AND(Y68="Alta",AA68="Menor")),"Moderado",IF(OR(AND(Y68="Muy Baja",AA68="Mayor"),AND(Y68="Baja",AA68="Mayor"),AND(Y68="Media",AA68="Mayor"),AND(Y68="Alta",AA68="Moderado"),AND(Y68="Alta",AA68="Mayor"),AND(Y68="Muy Alta",AA68="Leve"),AND(Y68="Muy Alta",AA68="Menor"),AND(Y68="Muy Alta",AA68="Moderado"),AND(Y68="Muy Alta",AA68="Mayor")),"Alto",IF(OR(AND(Y68="Muy Baja",AA68="Catastrófico"),AND(Y68="Baja",AA68="Catastrófico"),AND(Y68="Media",AA68="Catastrófico"),AND(Y68="Alta",AA68="Catastrófico"),AND(Y68="Muy Alta",AA68="Catastrófico")),"Extremo","")))),"")</f>
        <v/>
      </c>
      <c r="AD68" s="18"/>
      <c r="AE68" s="19"/>
      <c r="AF68" s="21"/>
      <c r="AG68" s="24"/>
      <c r="AH68" s="24"/>
      <c r="AI68" s="19"/>
      <c r="AJ68" s="21"/>
    </row>
    <row r="69" spans="1:36" ht="151.5" customHeight="1" x14ac:dyDescent="0.3">
      <c r="A69" s="82"/>
      <c r="B69" s="85"/>
      <c r="C69" s="85"/>
      <c r="D69" s="85"/>
      <c r="E69" s="88"/>
      <c r="F69" s="85"/>
      <c r="G69" s="91"/>
      <c r="H69" s="94"/>
      <c r="I69" s="79"/>
      <c r="J69" s="97"/>
      <c r="K69" s="79">
        <f ca="1">IF(NOT(ISERROR(MATCH(J69,_xlfn.ANCHORARRAY(E80),0))),I82&amp;"Por favor no seleccionar los criterios de impacto",J69)</f>
        <v>0</v>
      </c>
      <c r="L69" s="94"/>
      <c r="M69" s="79"/>
      <c r="N69" s="76"/>
      <c r="O69" s="9">
        <v>6</v>
      </c>
      <c r="P69" s="10"/>
      <c r="Q69" s="11" t="str">
        <f t="shared" si="72"/>
        <v/>
      </c>
      <c r="R69" s="12"/>
      <c r="S69" s="12"/>
      <c r="T69" s="13" t="str">
        <f t="shared" si="69"/>
        <v/>
      </c>
      <c r="U69" s="12"/>
      <c r="V69" s="12"/>
      <c r="W69" s="12"/>
      <c r="X69" s="14" t="str">
        <f t="shared" si="73"/>
        <v/>
      </c>
      <c r="Y69" s="15" t="str">
        <f t="shared" si="1"/>
        <v/>
      </c>
      <c r="Z69" s="16" t="str">
        <f t="shared" si="70"/>
        <v/>
      </c>
      <c r="AA69" s="15" t="str">
        <f t="shared" si="3"/>
        <v/>
      </c>
      <c r="AB69" s="16" t="str">
        <f t="shared" si="74"/>
        <v/>
      </c>
      <c r="AC69" s="17" t="str">
        <f t="shared" si="75"/>
        <v/>
      </c>
      <c r="AD69" s="18"/>
      <c r="AE69" s="19"/>
      <c r="AF69" s="21"/>
      <c r="AG69" s="24"/>
      <c r="AH69" s="24"/>
      <c r="AI69" s="19"/>
      <c r="AJ69" s="21"/>
    </row>
    <row r="70" spans="1:36" ht="49.5" customHeight="1" x14ac:dyDescent="0.3">
      <c r="A70" s="9"/>
      <c r="B70" s="98" t="s">
        <v>74</v>
      </c>
      <c r="C70" s="99"/>
      <c r="D70" s="99"/>
      <c r="E70" s="99"/>
      <c r="F70" s="99"/>
      <c r="G70" s="99"/>
      <c r="H70" s="99"/>
      <c r="I70" s="99"/>
      <c r="J70" s="99"/>
      <c r="K70" s="99"/>
      <c r="L70" s="99"/>
      <c r="M70" s="99"/>
      <c r="N70" s="99"/>
      <c r="O70" s="99"/>
      <c r="P70" s="99"/>
      <c r="Q70" s="99"/>
      <c r="R70" s="99"/>
      <c r="S70" s="99"/>
      <c r="T70" s="99"/>
      <c r="U70" s="99"/>
      <c r="V70" s="99"/>
      <c r="W70" s="99"/>
      <c r="X70" s="99"/>
      <c r="Y70" s="99"/>
      <c r="Z70" s="99"/>
      <c r="AA70" s="99"/>
      <c r="AB70" s="99"/>
      <c r="AC70" s="99"/>
      <c r="AD70" s="99"/>
      <c r="AE70" s="99"/>
      <c r="AF70" s="99"/>
      <c r="AG70" s="99"/>
      <c r="AH70" s="99"/>
      <c r="AI70" s="99"/>
      <c r="AJ70" s="100"/>
    </row>
    <row r="72" spans="1:36" x14ac:dyDescent="0.3">
      <c r="A72" s="2"/>
      <c r="B72" s="28" t="s">
        <v>75</v>
      </c>
      <c r="C72" s="2"/>
      <c r="D72" s="2"/>
      <c r="F72" s="2"/>
    </row>
  </sheetData>
  <sheetProtection algorithmName="SHA-512" hashValue="sVoqu7kJshpFydYKkkW8R62PwbHkQ9zgyUzrQTDSexXBIdbfmbh3HSh+Gofw37b3YGg2PRU2wgjt3LhxsWd93g==" saltValue="gArFcdkKpQaxc61f24i61A==" spinCount="100000" sheet="1" objects="1" scenarios="1"/>
  <dataConsolidate/>
  <mergeCells count="185">
    <mergeCell ref="B70:AJ70"/>
    <mergeCell ref="I64:I69"/>
    <mergeCell ref="J64:J69"/>
    <mergeCell ref="K64:K69"/>
    <mergeCell ref="L64:L69"/>
    <mergeCell ref="M64:M69"/>
    <mergeCell ref="N64:N69"/>
    <mergeCell ref="M58:M63"/>
    <mergeCell ref="N58:N63"/>
    <mergeCell ref="I58:I63"/>
    <mergeCell ref="J58:J63"/>
    <mergeCell ref="K58:K63"/>
    <mergeCell ref="L58:L63"/>
    <mergeCell ref="A64:A69"/>
    <mergeCell ref="B64:B69"/>
    <mergeCell ref="C64:C69"/>
    <mergeCell ref="D64:D69"/>
    <mergeCell ref="E64:E69"/>
    <mergeCell ref="F64:F69"/>
    <mergeCell ref="G64:G69"/>
    <mergeCell ref="H64:H69"/>
    <mergeCell ref="G58:G63"/>
    <mergeCell ref="H58:H63"/>
    <mergeCell ref="A58:A63"/>
    <mergeCell ref="B58:B63"/>
    <mergeCell ref="C58:C63"/>
    <mergeCell ref="D58:D63"/>
    <mergeCell ref="E58:E63"/>
    <mergeCell ref="F58:F63"/>
    <mergeCell ref="I52:I57"/>
    <mergeCell ref="J52:J57"/>
    <mergeCell ref="K52:K57"/>
    <mergeCell ref="L52:L57"/>
    <mergeCell ref="M52:M57"/>
    <mergeCell ref="N52:N57"/>
    <mergeCell ref="M46:M51"/>
    <mergeCell ref="N46:N51"/>
    <mergeCell ref="A52:A57"/>
    <mergeCell ref="B52:B57"/>
    <mergeCell ref="C52:C57"/>
    <mergeCell ref="D52:D57"/>
    <mergeCell ref="E52:E57"/>
    <mergeCell ref="F52:F57"/>
    <mergeCell ref="G52:G57"/>
    <mergeCell ref="H52:H57"/>
    <mergeCell ref="G46:G51"/>
    <mergeCell ref="H46:H51"/>
    <mergeCell ref="I46:I51"/>
    <mergeCell ref="J46:J51"/>
    <mergeCell ref="K46:K51"/>
    <mergeCell ref="L46:L51"/>
    <mergeCell ref="A46:A51"/>
    <mergeCell ref="B46:B51"/>
    <mergeCell ref="C46:C51"/>
    <mergeCell ref="D46:D51"/>
    <mergeCell ref="E46:E51"/>
    <mergeCell ref="F46:F51"/>
    <mergeCell ref="I40:I45"/>
    <mergeCell ref="J40:J45"/>
    <mergeCell ref="K40:K45"/>
    <mergeCell ref="L40:L45"/>
    <mergeCell ref="M40:M45"/>
    <mergeCell ref="N40:N45"/>
    <mergeCell ref="M34:M39"/>
    <mergeCell ref="N34:N39"/>
    <mergeCell ref="A40:A45"/>
    <mergeCell ref="B40:B45"/>
    <mergeCell ref="C40:C45"/>
    <mergeCell ref="D40:D45"/>
    <mergeCell ref="E40:E45"/>
    <mergeCell ref="F40:F45"/>
    <mergeCell ref="G40:G45"/>
    <mergeCell ref="H40:H45"/>
    <mergeCell ref="G34:G39"/>
    <mergeCell ref="H34:H39"/>
    <mergeCell ref="I34:I39"/>
    <mergeCell ref="J34:J39"/>
    <mergeCell ref="K34:K39"/>
    <mergeCell ref="L34:L39"/>
    <mergeCell ref="A34:A39"/>
    <mergeCell ref="B34:B39"/>
    <mergeCell ref="C34:C39"/>
    <mergeCell ref="D34:D39"/>
    <mergeCell ref="E34:E39"/>
    <mergeCell ref="F34:F39"/>
    <mergeCell ref="I28:I33"/>
    <mergeCell ref="J28:J33"/>
    <mergeCell ref="K28:K33"/>
    <mergeCell ref="L28:L33"/>
    <mergeCell ref="M28:M33"/>
    <mergeCell ref="N28:N33"/>
    <mergeCell ref="M22:M27"/>
    <mergeCell ref="N22:N27"/>
    <mergeCell ref="A28:A33"/>
    <mergeCell ref="B28:B33"/>
    <mergeCell ref="C28:C33"/>
    <mergeCell ref="D28:D33"/>
    <mergeCell ref="E28:E33"/>
    <mergeCell ref="F28:F33"/>
    <mergeCell ref="G28:G33"/>
    <mergeCell ref="H28:H33"/>
    <mergeCell ref="G22:G27"/>
    <mergeCell ref="H22:H27"/>
    <mergeCell ref="I22:I27"/>
    <mergeCell ref="J22:J27"/>
    <mergeCell ref="K22:K27"/>
    <mergeCell ref="L22:L27"/>
    <mergeCell ref="A22:A27"/>
    <mergeCell ref="B22:B27"/>
    <mergeCell ref="C22:C27"/>
    <mergeCell ref="D22:D27"/>
    <mergeCell ref="E22:E27"/>
    <mergeCell ref="F22:F27"/>
    <mergeCell ref="I16:I21"/>
    <mergeCell ref="J16:J21"/>
    <mergeCell ref="K16:K21"/>
    <mergeCell ref="L16:L21"/>
    <mergeCell ref="M16:M21"/>
    <mergeCell ref="M10:M15"/>
    <mergeCell ref="N10:N15"/>
    <mergeCell ref="A16:A21"/>
    <mergeCell ref="B16:B21"/>
    <mergeCell ref="C16:C21"/>
    <mergeCell ref="D16:D21"/>
    <mergeCell ref="E16:E21"/>
    <mergeCell ref="F16:F21"/>
    <mergeCell ref="G16:G21"/>
    <mergeCell ref="H16:H21"/>
    <mergeCell ref="G10:G15"/>
    <mergeCell ref="H10:H15"/>
    <mergeCell ref="I10:I15"/>
    <mergeCell ref="J10:J15"/>
    <mergeCell ref="K10:K15"/>
    <mergeCell ref="L10:L15"/>
    <mergeCell ref="A10:A15"/>
    <mergeCell ref="B10:B15"/>
    <mergeCell ref="C10:C15"/>
    <mergeCell ref="D10:D15"/>
    <mergeCell ref="E10:E15"/>
    <mergeCell ref="F10:F15"/>
    <mergeCell ref="AB8:AB9"/>
    <mergeCell ref="AC8:AC9"/>
    <mergeCell ref="P8:P9"/>
    <mergeCell ref="Q8:Q9"/>
    <mergeCell ref="R8:W8"/>
    <mergeCell ref="X8:X9"/>
    <mergeCell ref="Y8:Y9"/>
    <mergeCell ref="Z8:Z9"/>
    <mergeCell ref="N16:N21"/>
    <mergeCell ref="J8:J9"/>
    <mergeCell ref="K8:K9"/>
    <mergeCell ref="L8:L9"/>
    <mergeCell ref="M8:M9"/>
    <mergeCell ref="N8:N9"/>
    <mergeCell ref="O8:O9"/>
    <mergeCell ref="AE7:AJ7"/>
    <mergeCell ref="A8:A9"/>
    <mergeCell ref="B8:B9"/>
    <mergeCell ref="C8:C9"/>
    <mergeCell ref="D8:D9"/>
    <mergeCell ref="E8:E9"/>
    <mergeCell ref="F8:F9"/>
    <mergeCell ref="G8:G9"/>
    <mergeCell ref="H8:H9"/>
    <mergeCell ref="I8:I9"/>
    <mergeCell ref="AG8:AG9"/>
    <mergeCell ref="AH8:AH9"/>
    <mergeCell ref="AI8:AI9"/>
    <mergeCell ref="AJ8:AJ9"/>
    <mergeCell ref="AD8:AD9"/>
    <mergeCell ref="AE8:AE9"/>
    <mergeCell ref="AF8:AF9"/>
    <mergeCell ref="AA8:AA9"/>
    <mergeCell ref="A6:B6"/>
    <mergeCell ref="C6:N6"/>
    <mergeCell ref="A7:G7"/>
    <mergeCell ref="H7:N7"/>
    <mergeCell ref="O7:W7"/>
    <mergeCell ref="X7:AD7"/>
    <mergeCell ref="A1:AJ2"/>
    <mergeCell ref="A4:B4"/>
    <mergeCell ref="C4:N4"/>
    <mergeCell ref="O4:Q4"/>
    <mergeCell ref="A5:B5"/>
    <mergeCell ref="C5:N5"/>
  </mergeCells>
  <conditionalFormatting sqref="H10 H16">
    <cfRule type="cellIs" dxfId="2540" priority="227" operator="equal">
      <formula>"Muy Alta"</formula>
    </cfRule>
    <cfRule type="cellIs" dxfId="2539" priority="228" operator="equal">
      <formula>"Alta"</formula>
    </cfRule>
    <cfRule type="cellIs" dxfId="2538" priority="229" operator="equal">
      <formula>"Media"</formula>
    </cfRule>
    <cfRule type="cellIs" dxfId="2537" priority="230" operator="equal">
      <formula>"Baja"</formula>
    </cfRule>
    <cfRule type="cellIs" dxfId="2536" priority="231" operator="equal">
      <formula>"Muy Baja"</formula>
    </cfRule>
  </conditionalFormatting>
  <conditionalFormatting sqref="L10 L16 L22 L28 L34 L40 L46 L52 L58 L64">
    <cfRule type="cellIs" dxfId="2535" priority="222" operator="equal">
      <formula>"Catastrófico"</formula>
    </cfRule>
    <cfRule type="cellIs" dxfId="2534" priority="223" operator="equal">
      <formula>"Mayor"</formula>
    </cfRule>
    <cfRule type="cellIs" dxfId="2533" priority="224" operator="equal">
      <formula>"Moderado"</formula>
    </cfRule>
    <cfRule type="cellIs" dxfId="2532" priority="225" operator="equal">
      <formula>"Menor"</formula>
    </cfRule>
    <cfRule type="cellIs" dxfId="2531" priority="226" operator="equal">
      <formula>"Leve"</formula>
    </cfRule>
  </conditionalFormatting>
  <conditionalFormatting sqref="N10">
    <cfRule type="cellIs" dxfId="2530" priority="218" operator="equal">
      <formula>"Extremo"</formula>
    </cfRule>
    <cfRule type="cellIs" dxfId="2529" priority="219" operator="equal">
      <formula>"Alto"</formula>
    </cfRule>
    <cfRule type="cellIs" dxfId="2528" priority="220" operator="equal">
      <formula>"Moderado"</formula>
    </cfRule>
    <cfRule type="cellIs" dxfId="2527" priority="221" operator="equal">
      <formula>"Bajo"</formula>
    </cfRule>
  </conditionalFormatting>
  <conditionalFormatting sqref="Y10:Y15">
    <cfRule type="cellIs" dxfId="2526" priority="213" operator="equal">
      <formula>"Muy Alta"</formula>
    </cfRule>
    <cfRule type="cellIs" dxfId="2525" priority="214" operator="equal">
      <formula>"Alta"</formula>
    </cfRule>
    <cfRule type="cellIs" dxfId="2524" priority="215" operator="equal">
      <formula>"Media"</formula>
    </cfRule>
    <cfRule type="cellIs" dxfId="2523" priority="216" operator="equal">
      <formula>"Baja"</formula>
    </cfRule>
    <cfRule type="cellIs" dxfId="2522" priority="217" operator="equal">
      <formula>"Muy Baja"</formula>
    </cfRule>
  </conditionalFormatting>
  <conditionalFormatting sqref="AA10:AA15">
    <cfRule type="cellIs" dxfId="2521" priority="208" operator="equal">
      <formula>"Catastrófico"</formula>
    </cfRule>
    <cfRule type="cellIs" dxfId="2520" priority="209" operator="equal">
      <formula>"Mayor"</formula>
    </cfRule>
    <cfRule type="cellIs" dxfId="2519" priority="210" operator="equal">
      <formula>"Moderado"</formula>
    </cfRule>
    <cfRule type="cellIs" dxfId="2518" priority="211" operator="equal">
      <formula>"Menor"</formula>
    </cfRule>
    <cfRule type="cellIs" dxfId="2517" priority="212" operator="equal">
      <formula>"Leve"</formula>
    </cfRule>
  </conditionalFormatting>
  <conditionalFormatting sqref="AC10:AC15">
    <cfRule type="cellIs" dxfId="2516" priority="204" operator="equal">
      <formula>"Extremo"</formula>
    </cfRule>
    <cfRule type="cellIs" dxfId="2515" priority="205" operator="equal">
      <formula>"Alto"</formula>
    </cfRule>
    <cfRule type="cellIs" dxfId="2514" priority="206" operator="equal">
      <formula>"Moderado"</formula>
    </cfRule>
    <cfRule type="cellIs" dxfId="2513" priority="207" operator="equal">
      <formula>"Bajo"</formula>
    </cfRule>
  </conditionalFormatting>
  <conditionalFormatting sqref="H58">
    <cfRule type="cellIs" dxfId="2512" priority="43" operator="equal">
      <formula>"Muy Alta"</formula>
    </cfRule>
    <cfRule type="cellIs" dxfId="2511" priority="44" operator="equal">
      <formula>"Alta"</formula>
    </cfRule>
    <cfRule type="cellIs" dxfId="2510" priority="45" operator="equal">
      <formula>"Media"</formula>
    </cfRule>
    <cfRule type="cellIs" dxfId="2509" priority="46" operator="equal">
      <formula>"Baja"</formula>
    </cfRule>
    <cfRule type="cellIs" dxfId="2508" priority="47" operator="equal">
      <formula>"Muy Baja"</formula>
    </cfRule>
  </conditionalFormatting>
  <conditionalFormatting sqref="N16">
    <cfRule type="cellIs" dxfId="2507" priority="200" operator="equal">
      <formula>"Extremo"</formula>
    </cfRule>
    <cfRule type="cellIs" dxfId="2506" priority="201" operator="equal">
      <formula>"Alto"</formula>
    </cfRule>
    <cfRule type="cellIs" dxfId="2505" priority="202" operator="equal">
      <formula>"Moderado"</formula>
    </cfRule>
    <cfRule type="cellIs" dxfId="2504" priority="203" operator="equal">
      <formula>"Bajo"</formula>
    </cfRule>
  </conditionalFormatting>
  <conditionalFormatting sqref="Y16:Y21">
    <cfRule type="cellIs" dxfId="2503" priority="195" operator="equal">
      <formula>"Muy Alta"</formula>
    </cfRule>
    <cfRule type="cellIs" dxfId="2502" priority="196" operator="equal">
      <formula>"Alta"</formula>
    </cfRule>
    <cfRule type="cellIs" dxfId="2501" priority="197" operator="equal">
      <formula>"Media"</formula>
    </cfRule>
    <cfRule type="cellIs" dxfId="2500" priority="198" operator="equal">
      <formula>"Baja"</formula>
    </cfRule>
    <cfRule type="cellIs" dxfId="2499" priority="199" operator="equal">
      <formula>"Muy Baja"</formula>
    </cfRule>
  </conditionalFormatting>
  <conditionalFormatting sqref="AA16:AA21">
    <cfRule type="cellIs" dxfId="2498" priority="190" operator="equal">
      <formula>"Catastrófico"</formula>
    </cfRule>
    <cfRule type="cellIs" dxfId="2497" priority="191" operator="equal">
      <formula>"Mayor"</formula>
    </cfRule>
    <cfRule type="cellIs" dxfId="2496" priority="192" operator="equal">
      <formula>"Moderado"</formula>
    </cfRule>
    <cfRule type="cellIs" dxfId="2495" priority="193" operator="equal">
      <formula>"Menor"</formula>
    </cfRule>
    <cfRule type="cellIs" dxfId="2494" priority="194" operator="equal">
      <formula>"Leve"</formula>
    </cfRule>
  </conditionalFormatting>
  <conditionalFormatting sqref="AC16:AC21">
    <cfRule type="cellIs" dxfId="2493" priority="186" operator="equal">
      <formula>"Extremo"</formula>
    </cfRule>
    <cfRule type="cellIs" dxfId="2492" priority="187" operator="equal">
      <formula>"Alto"</formula>
    </cfRule>
    <cfRule type="cellIs" dxfId="2491" priority="188" operator="equal">
      <formula>"Moderado"</formula>
    </cfRule>
    <cfRule type="cellIs" dxfId="2490" priority="189" operator="equal">
      <formula>"Bajo"</formula>
    </cfRule>
  </conditionalFormatting>
  <conditionalFormatting sqref="H22">
    <cfRule type="cellIs" dxfId="2489" priority="181" operator="equal">
      <formula>"Muy Alta"</formula>
    </cfRule>
    <cfRule type="cellIs" dxfId="2488" priority="182" operator="equal">
      <formula>"Alta"</formula>
    </cfRule>
    <cfRule type="cellIs" dxfId="2487" priority="183" operator="equal">
      <formula>"Media"</formula>
    </cfRule>
    <cfRule type="cellIs" dxfId="2486" priority="184" operator="equal">
      <formula>"Baja"</formula>
    </cfRule>
    <cfRule type="cellIs" dxfId="2485" priority="185" operator="equal">
      <formula>"Muy Baja"</formula>
    </cfRule>
  </conditionalFormatting>
  <conditionalFormatting sqref="N22">
    <cfRule type="cellIs" dxfId="2484" priority="177" operator="equal">
      <formula>"Extremo"</formula>
    </cfRule>
    <cfRule type="cellIs" dxfId="2483" priority="178" operator="equal">
      <formula>"Alto"</formula>
    </cfRule>
    <cfRule type="cellIs" dxfId="2482" priority="179" operator="equal">
      <formula>"Moderado"</formula>
    </cfRule>
    <cfRule type="cellIs" dxfId="2481" priority="180" operator="equal">
      <formula>"Bajo"</formula>
    </cfRule>
  </conditionalFormatting>
  <conditionalFormatting sqref="Y22:Y27">
    <cfRule type="cellIs" dxfId="2480" priority="172" operator="equal">
      <formula>"Muy Alta"</formula>
    </cfRule>
    <cfRule type="cellIs" dxfId="2479" priority="173" operator="equal">
      <formula>"Alta"</formula>
    </cfRule>
    <cfRule type="cellIs" dxfId="2478" priority="174" operator="equal">
      <formula>"Media"</formula>
    </cfRule>
    <cfRule type="cellIs" dxfId="2477" priority="175" operator="equal">
      <formula>"Baja"</formula>
    </cfRule>
    <cfRule type="cellIs" dxfId="2476" priority="176" operator="equal">
      <formula>"Muy Baja"</formula>
    </cfRule>
  </conditionalFormatting>
  <conditionalFormatting sqref="AA22:AA27">
    <cfRule type="cellIs" dxfId="2475" priority="167" operator="equal">
      <formula>"Catastrófico"</formula>
    </cfRule>
    <cfRule type="cellIs" dxfId="2474" priority="168" operator="equal">
      <formula>"Mayor"</formula>
    </cfRule>
    <cfRule type="cellIs" dxfId="2473" priority="169" operator="equal">
      <formula>"Moderado"</formula>
    </cfRule>
    <cfRule type="cellIs" dxfId="2472" priority="170" operator="equal">
      <formula>"Menor"</formula>
    </cfRule>
    <cfRule type="cellIs" dxfId="2471" priority="171" operator="equal">
      <formula>"Leve"</formula>
    </cfRule>
  </conditionalFormatting>
  <conditionalFormatting sqref="AC22:AC27">
    <cfRule type="cellIs" dxfId="2470" priority="163" operator="equal">
      <formula>"Extremo"</formula>
    </cfRule>
    <cfRule type="cellIs" dxfId="2469" priority="164" operator="equal">
      <formula>"Alto"</formula>
    </cfRule>
    <cfRule type="cellIs" dxfId="2468" priority="165" operator="equal">
      <formula>"Moderado"</formula>
    </cfRule>
    <cfRule type="cellIs" dxfId="2467" priority="166" operator="equal">
      <formula>"Bajo"</formula>
    </cfRule>
  </conditionalFormatting>
  <conditionalFormatting sqref="H28">
    <cfRule type="cellIs" dxfId="2466" priority="158" operator="equal">
      <formula>"Muy Alta"</formula>
    </cfRule>
    <cfRule type="cellIs" dxfId="2465" priority="159" operator="equal">
      <formula>"Alta"</formula>
    </cfRule>
    <cfRule type="cellIs" dxfId="2464" priority="160" operator="equal">
      <formula>"Media"</formula>
    </cfRule>
    <cfRule type="cellIs" dxfId="2463" priority="161" operator="equal">
      <formula>"Baja"</formula>
    </cfRule>
    <cfRule type="cellIs" dxfId="2462" priority="162" operator="equal">
      <formula>"Muy Baja"</formula>
    </cfRule>
  </conditionalFormatting>
  <conditionalFormatting sqref="N28">
    <cfRule type="cellIs" dxfId="2461" priority="154" operator="equal">
      <formula>"Extremo"</formula>
    </cfRule>
    <cfRule type="cellIs" dxfId="2460" priority="155" operator="equal">
      <formula>"Alto"</formula>
    </cfRule>
    <cfRule type="cellIs" dxfId="2459" priority="156" operator="equal">
      <formula>"Moderado"</formula>
    </cfRule>
    <cfRule type="cellIs" dxfId="2458" priority="157" operator="equal">
      <formula>"Bajo"</formula>
    </cfRule>
  </conditionalFormatting>
  <conditionalFormatting sqref="Y28:Y33">
    <cfRule type="cellIs" dxfId="2457" priority="149" operator="equal">
      <formula>"Muy Alta"</formula>
    </cfRule>
    <cfRule type="cellIs" dxfId="2456" priority="150" operator="equal">
      <formula>"Alta"</formula>
    </cfRule>
    <cfRule type="cellIs" dxfId="2455" priority="151" operator="equal">
      <formula>"Media"</formula>
    </cfRule>
    <cfRule type="cellIs" dxfId="2454" priority="152" operator="equal">
      <formula>"Baja"</formula>
    </cfRule>
    <cfRule type="cellIs" dxfId="2453" priority="153" operator="equal">
      <formula>"Muy Baja"</formula>
    </cfRule>
  </conditionalFormatting>
  <conditionalFormatting sqref="AA28:AA33">
    <cfRule type="cellIs" dxfId="2452" priority="144" operator="equal">
      <formula>"Catastrófico"</formula>
    </cfRule>
    <cfRule type="cellIs" dxfId="2451" priority="145" operator="equal">
      <formula>"Mayor"</formula>
    </cfRule>
    <cfRule type="cellIs" dxfId="2450" priority="146" operator="equal">
      <formula>"Moderado"</formula>
    </cfRule>
    <cfRule type="cellIs" dxfId="2449" priority="147" operator="equal">
      <formula>"Menor"</formula>
    </cfRule>
    <cfRule type="cellIs" dxfId="2448" priority="148" operator="equal">
      <formula>"Leve"</formula>
    </cfRule>
  </conditionalFormatting>
  <conditionalFormatting sqref="AC28:AC33">
    <cfRule type="cellIs" dxfId="2447" priority="140" operator="equal">
      <formula>"Extremo"</formula>
    </cfRule>
    <cfRule type="cellIs" dxfId="2446" priority="141" operator="equal">
      <formula>"Alto"</formula>
    </cfRule>
    <cfRule type="cellIs" dxfId="2445" priority="142" operator="equal">
      <formula>"Moderado"</formula>
    </cfRule>
    <cfRule type="cellIs" dxfId="2444" priority="143" operator="equal">
      <formula>"Bajo"</formula>
    </cfRule>
  </conditionalFormatting>
  <conditionalFormatting sqref="H34">
    <cfRule type="cellIs" dxfId="2443" priority="135" operator="equal">
      <formula>"Muy Alta"</formula>
    </cfRule>
    <cfRule type="cellIs" dxfId="2442" priority="136" operator="equal">
      <formula>"Alta"</formula>
    </cfRule>
    <cfRule type="cellIs" dxfId="2441" priority="137" operator="equal">
      <formula>"Media"</formula>
    </cfRule>
    <cfRule type="cellIs" dxfId="2440" priority="138" operator="equal">
      <formula>"Baja"</formula>
    </cfRule>
    <cfRule type="cellIs" dxfId="2439" priority="139" operator="equal">
      <formula>"Muy Baja"</formula>
    </cfRule>
  </conditionalFormatting>
  <conditionalFormatting sqref="N34">
    <cfRule type="cellIs" dxfId="2438" priority="131" operator="equal">
      <formula>"Extremo"</formula>
    </cfRule>
    <cfRule type="cellIs" dxfId="2437" priority="132" operator="equal">
      <formula>"Alto"</formula>
    </cfRule>
    <cfRule type="cellIs" dxfId="2436" priority="133" operator="equal">
      <formula>"Moderado"</formula>
    </cfRule>
    <cfRule type="cellIs" dxfId="2435" priority="134" operator="equal">
      <formula>"Bajo"</formula>
    </cfRule>
  </conditionalFormatting>
  <conditionalFormatting sqref="Y34:Y39">
    <cfRule type="cellIs" dxfId="2434" priority="126" operator="equal">
      <formula>"Muy Alta"</formula>
    </cfRule>
    <cfRule type="cellIs" dxfId="2433" priority="127" operator="equal">
      <formula>"Alta"</formula>
    </cfRule>
    <cfRule type="cellIs" dxfId="2432" priority="128" operator="equal">
      <formula>"Media"</formula>
    </cfRule>
    <cfRule type="cellIs" dxfId="2431" priority="129" operator="equal">
      <formula>"Baja"</formula>
    </cfRule>
    <cfRule type="cellIs" dxfId="2430" priority="130" operator="equal">
      <formula>"Muy Baja"</formula>
    </cfRule>
  </conditionalFormatting>
  <conditionalFormatting sqref="AA34:AA39">
    <cfRule type="cellIs" dxfId="2429" priority="121" operator="equal">
      <formula>"Catastrófico"</formula>
    </cfRule>
    <cfRule type="cellIs" dxfId="2428" priority="122" operator="equal">
      <formula>"Mayor"</formula>
    </cfRule>
    <cfRule type="cellIs" dxfId="2427" priority="123" operator="equal">
      <formula>"Moderado"</formula>
    </cfRule>
    <cfRule type="cellIs" dxfId="2426" priority="124" operator="equal">
      <formula>"Menor"</formula>
    </cfRule>
    <cfRule type="cellIs" dxfId="2425" priority="125" operator="equal">
      <formula>"Leve"</formula>
    </cfRule>
  </conditionalFormatting>
  <conditionalFormatting sqref="AC34:AC39">
    <cfRule type="cellIs" dxfId="2424" priority="117" operator="equal">
      <formula>"Extremo"</formula>
    </cfRule>
    <cfRule type="cellIs" dxfId="2423" priority="118" operator="equal">
      <formula>"Alto"</formula>
    </cfRule>
    <cfRule type="cellIs" dxfId="2422" priority="119" operator="equal">
      <formula>"Moderado"</formula>
    </cfRule>
    <cfRule type="cellIs" dxfId="2421" priority="120" operator="equal">
      <formula>"Bajo"</formula>
    </cfRule>
  </conditionalFormatting>
  <conditionalFormatting sqref="H40">
    <cfRule type="cellIs" dxfId="2420" priority="112" operator="equal">
      <formula>"Muy Alta"</formula>
    </cfRule>
    <cfRule type="cellIs" dxfId="2419" priority="113" operator="equal">
      <formula>"Alta"</formula>
    </cfRule>
    <cfRule type="cellIs" dxfId="2418" priority="114" operator="equal">
      <formula>"Media"</formula>
    </cfRule>
    <cfRule type="cellIs" dxfId="2417" priority="115" operator="equal">
      <formula>"Baja"</formula>
    </cfRule>
    <cfRule type="cellIs" dxfId="2416" priority="116" operator="equal">
      <formula>"Muy Baja"</formula>
    </cfRule>
  </conditionalFormatting>
  <conditionalFormatting sqref="N40">
    <cfRule type="cellIs" dxfId="2415" priority="108" operator="equal">
      <formula>"Extremo"</formula>
    </cfRule>
    <cfRule type="cellIs" dxfId="2414" priority="109" operator="equal">
      <formula>"Alto"</formula>
    </cfRule>
    <cfRule type="cellIs" dxfId="2413" priority="110" operator="equal">
      <formula>"Moderado"</formula>
    </cfRule>
    <cfRule type="cellIs" dxfId="2412" priority="111" operator="equal">
      <formula>"Bajo"</formula>
    </cfRule>
  </conditionalFormatting>
  <conditionalFormatting sqref="Y40:Y45">
    <cfRule type="cellIs" dxfId="2411" priority="103" operator="equal">
      <formula>"Muy Alta"</formula>
    </cfRule>
    <cfRule type="cellIs" dxfId="2410" priority="104" operator="equal">
      <formula>"Alta"</formula>
    </cfRule>
    <cfRule type="cellIs" dxfId="2409" priority="105" operator="equal">
      <formula>"Media"</formula>
    </cfRule>
    <cfRule type="cellIs" dxfId="2408" priority="106" operator="equal">
      <formula>"Baja"</formula>
    </cfRule>
    <cfRule type="cellIs" dxfId="2407" priority="107" operator="equal">
      <formula>"Muy Baja"</formula>
    </cfRule>
  </conditionalFormatting>
  <conditionalFormatting sqref="AA40:AA45">
    <cfRule type="cellIs" dxfId="2406" priority="98" operator="equal">
      <formula>"Catastrófico"</formula>
    </cfRule>
    <cfRule type="cellIs" dxfId="2405" priority="99" operator="equal">
      <formula>"Mayor"</formula>
    </cfRule>
    <cfRule type="cellIs" dxfId="2404" priority="100" operator="equal">
      <formula>"Moderado"</formula>
    </cfRule>
    <cfRule type="cellIs" dxfId="2403" priority="101" operator="equal">
      <formula>"Menor"</formula>
    </cfRule>
    <cfRule type="cellIs" dxfId="2402" priority="102" operator="equal">
      <formula>"Leve"</formula>
    </cfRule>
  </conditionalFormatting>
  <conditionalFormatting sqref="AC40:AC45">
    <cfRule type="cellIs" dxfId="2401" priority="94" operator="equal">
      <formula>"Extremo"</formula>
    </cfRule>
    <cfRule type="cellIs" dxfId="2400" priority="95" operator="equal">
      <formula>"Alto"</formula>
    </cfRule>
    <cfRule type="cellIs" dxfId="2399" priority="96" operator="equal">
      <formula>"Moderado"</formula>
    </cfRule>
    <cfRule type="cellIs" dxfId="2398" priority="97" operator="equal">
      <formula>"Bajo"</formula>
    </cfRule>
  </conditionalFormatting>
  <conditionalFormatting sqref="H46">
    <cfRule type="cellIs" dxfId="2397" priority="89" operator="equal">
      <formula>"Muy Alta"</formula>
    </cfRule>
    <cfRule type="cellIs" dxfId="2396" priority="90" operator="equal">
      <formula>"Alta"</formula>
    </cfRule>
    <cfRule type="cellIs" dxfId="2395" priority="91" operator="equal">
      <formula>"Media"</formula>
    </cfRule>
    <cfRule type="cellIs" dxfId="2394" priority="92" operator="equal">
      <formula>"Baja"</formula>
    </cfRule>
    <cfRule type="cellIs" dxfId="2393" priority="93" operator="equal">
      <formula>"Muy Baja"</formula>
    </cfRule>
  </conditionalFormatting>
  <conditionalFormatting sqref="N46">
    <cfRule type="cellIs" dxfId="2392" priority="85" operator="equal">
      <formula>"Extremo"</formula>
    </cfRule>
    <cfRule type="cellIs" dxfId="2391" priority="86" operator="equal">
      <formula>"Alto"</formula>
    </cfRule>
    <cfRule type="cellIs" dxfId="2390" priority="87" operator="equal">
      <formula>"Moderado"</formula>
    </cfRule>
    <cfRule type="cellIs" dxfId="2389" priority="88" operator="equal">
      <formula>"Bajo"</formula>
    </cfRule>
  </conditionalFormatting>
  <conditionalFormatting sqref="Y46:Y51">
    <cfRule type="cellIs" dxfId="2388" priority="80" operator="equal">
      <formula>"Muy Alta"</formula>
    </cfRule>
    <cfRule type="cellIs" dxfId="2387" priority="81" operator="equal">
      <formula>"Alta"</formula>
    </cfRule>
    <cfRule type="cellIs" dxfId="2386" priority="82" operator="equal">
      <formula>"Media"</formula>
    </cfRule>
    <cfRule type="cellIs" dxfId="2385" priority="83" operator="equal">
      <formula>"Baja"</formula>
    </cfRule>
    <cfRule type="cellIs" dxfId="2384" priority="84" operator="equal">
      <formula>"Muy Baja"</formula>
    </cfRule>
  </conditionalFormatting>
  <conditionalFormatting sqref="AA46:AA51">
    <cfRule type="cellIs" dxfId="2383" priority="75" operator="equal">
      <formula>"Catastrófico"</formula>
    </cfRule>
    <cfRule type="cellIs" dxfId="2382" priority="76" operator="equal">
      <formula>"Mayor"</formula>
    </cfRule>
    <cfRule type="cellIs" dxfId="2381" priority="77" operator="equal">
      <formula>"Moderado"</formula>
    </cfRule>
    <cfRule type="cellIs" dxfId="2380" priority="78" operator="equal">
      <formula>"Menor"</formula>
    </cfRule>
    <cfRule type="cellIs" dxfId="2379" priority="79" operator="equal">
      <formula>"Leve"</formula>
    </cfRule>
  </conditionalFormatting>
  <conditionalFormatting sqref="AC46:AC51">
    <cfRule type="cellIs" dxfId="2378" priority="71" operator="equal">
      <formula>"Extremo"</formula>
    </cfRule>
    <cfRule type="cellIs" dxfId="2377" priority="72" operator="equal">
      <formula>"Alto"</formula>
    </cfRule>
    <cfRule type="cellIs" dxfId="2376" priority="73" operator="equal">
      <formula>"Moderado"</formula>
    </cfRule>
    <cfRule type="cellIs" dxfId="2375" priority="74" operator="equal">
      <formula>"Bajo"</formula>
    </cfRule>
  </conditionalFormatting>
  <conditionalFormatting sqref="H52">
    <cfRule type="cellIs" dxfId="2374" priority="66" operator="equal">
      <formula>"Muy Alta"</formula>
    </cfRule>
    <cfRule type="cellIs" dxfId="2373" priority="67" operator="equal">
      <formula>"Alta"</formula>
    </cfRule>
    <cfRule type="cellIs" dxfId="2372" priority="68" operator="equal">
      <formula>"Media"</formula>
    </cfRule>
    <cfRule type="cellIs" dxfId="2371" priority="69" operator="equal">
      <formula>"Baja"</formula>
    </cfRule>
    <cfRule type="cellIs" dxfId="2370" priority="70" operator="equal">
      <formula>"Muy Baja"</formula>
    </cfRule>
  </conditionalFormatting>
  <conditionalFormatting sqref="N52">
    <cfRule type="cellIs" dxfId="2369" priority="62" operator="equal">
      <formula>"Extremo"</formula>
    </cfRule>
    <cfRule type="cellIs" dxfId="2368" priority="63" operator="equal">
      <formula>"Alto"</formula>
    </cfRule>
    <cfRule type="cellIs" dxfId="2367" priority="64" operator="equal">
      <formula>"Moderado"</formula>
    </cfRule>
    <cfRule type="cellIs" dxfId="2366" priority="65" operator="equal">
      <formula>"Bajo"</formula>
    </cfRule>
  </conditionalFormatting>
  <conditionalFormatting sqref="Y52:Y57">
    <cfRule type="cellIs" dxfId="2365" priority="57" operator="equal">
      <formula>"Muy Alta"</formula>
    </cfRule>
    <cfRule type="cellIs" dxfId="2364" priority="58" operator="equal">
      <formula>"Alta"</formula>
    </cfRule>
    <cfRule type="cellIs" dxfId="2363" priority="59" operator="equal">
      <formula>"Media"</formula>
    </cfRule>
    <cfRule type="cellIs" dxfId="2362" priority="60" operator="equal">
      <formula>"Baja"</formula>
    </cfRule>
    <cfRule type="cellIs" dxfId="2361" priority="61" operator="equal">
      <formula>"Muy Baja"</formula>
    </cfRule>
  </conditionalFormatting>
  <conditionalFormatting sqref="AA52:AA57">
    <cfRule type="cellIs" dxfId="2360" priority="52" operator="equal">
      <formula>"Catastrófico"</formula>
    </cfRule>
    <cfRule type="cellIs" dxfId="2359" priority="53" operator="equal">
      <formula>"Mayor"</formula>
    </cfRule>
    <cfRule type="cellIs" dxfId="2358" priority="54" operator="equal">
      <formula>"Moderado"</formula>
    </cfRule>
    <cfRule type="cellIs" dxfId="2357" priority="55" operator="equal">
      <formula>"Menor"</formula>
    </cfRule>
    <cfRule type="cellIs" dxfId="2356" priority="56" operator="equal">
      <formula>"Leve"</formula>
    </cfRule>
  </conditionalFormatting>
  <conditionalFormatting sqref="AC52:AC57">
    <cfRule type="cellIs" dxfId="2355" priority="48" operator="equal">
      <formula>"Extremo"</formula>
    </cfRule>
    <cfRule type="cellIs" dxfId="2354" priority="49" operator="equal">
      <formula>"Alto"</formula>
    </cfRule>
    <cfRule type="cellIs" dxfId="2353" priority="50" operator="equal">
      <formula>"Moderado"</formula>
    </cfRule>
    <cfRule type="cellIs" dxfId="2352" priority="51" operator="equal">
      <formula>"Bajo"</formula>
    </cfRule>
  </conditionalFormatting>
  <conditionalFormatting sqref="N58">
    <cfRule type="cellIs" dxfId="2351" priority="39" operator="equal">
      <formula>"Extremo"</formula>
    </cfRule>
    <cfRule type="cellIs" dxfId="2350" priority="40" operator="equal">
      <formula>"Alto"</formula>
    </cfRule>
    <cfRule type="cellIs" dxfId="2349" priority="41" operator="equal">
      <formula>"Moderado"</formula>
    </cfRule>
    <cfRule type="cellIs" dxfId="2348" priority="42" operator="equal">
      <formula>"Bajo"</formula>
    </cfRule>
  </conditionalFormatting>
  <conditionalFormatting sqref="Y58:Y63">
    <cfRule type="cellIs" dxfId="2347" priority="34" operator="equal">
      <formula>"Muy Alta"</formula>
    </cfRule>
    <cfRule type="cellIs" dxfId="2346" priority="35" operator="equal">
      <formula>"Alta"</formula>
    </cfRule>
    <cfRule type="cellIs" dxfId="2345" priority="36" operator="equal">
      <formula>"Media"</formula>
    </cfRule>
    <cfRule type="cellIs" dxfId="2344" priority="37" operator="equal">
      <formula>"Baja"</formula>
    </cfRule>
    <cfRule type="cellIs" dxfId="2343" priority="38" operator="equal">
      <formula>"Muy Baja"</formula>
    </cfRule>
  </conditionalFormatting>
  <conditionalFormatting sqref="AA58:AA63">
    <cfRule type="cellIs" dxfId="2342" priority="29" operator="equal">
      <formula>"Catastrófico"</formula>
    </cfRule>
    <cfRule type="cellIs" dxfId="2341" priority="30" operator="equal">
      <formula>"Mayor"</formula>
    </cfRule>
    <cfRule type="cellIs" dxfId="2340" priority="31" operator="equal">
      <formula>"Moderado"</formula>
    </cfRule>
    <cfRule type="cellIs" dxfId="2339" priority="32" operator="equal">
      <formula>"Menor"</formula>
    </cfRule>
    <cfRule type="cellIs" dxfId="2338" priority="33" operator="equal">
      <formula>"Leve"</formula>
    </cfRule>
  </conditionalFormatting>
  <conditionalFormatting sqref="AC58:AC63">
    <cfRule type="cellIs" dxfId="2337" priority="25" operator="equal">
      <formula>"Extremo"</formula>
    </cfRule>
    <cfRule type="cellIs" dxfId="2336" priority="26" operator="equal">
      <formula>"Alto"</formula>
    </cfRule>
    <cfRule type="cellIs" dxfId="2335" priority="27" operator="equal">
      <formula>"Moderado"</formula>
    </cfRule>
    <cfRule type="cellIs" dxfId="2334" priority="28" operator="equal">
      <formula>"Bajo"</formula>
    </cfRule>
  </conditionalFormatting>
  <conditionalFormatting sqref="H64">
    <cfRule type="cellIs" dxfId="2333" priority="20" operator="equal">
      <formula>"Muy Alta"</formula>
    </cfRule>
    <cfRule type="cellIs" dxfId="2332" priority="21" operator="equal">
      <formula>"Alta"</formula>
    </cfRule>
    <cfRule type="cellIs" dxfId="2331" priority="22" operator="equal">
      <formula>"Media"</formula>
    </cfRule>
    <cfRule type="cellIs" dxfId="2330" priority="23" operator="equal">
      <formula>"Baja"</formula>
    </cfRule>
    <cfRule type="cellIs" dxfId="2329" priority="24" operator="equal">
      <formula>"Muy Baja"</formula>
    </cfRule>
  </conditionalFormatting>
  <conditionalFormatting sqref="N64">
    <cfRule type="cellIs" dxfId="2328" priority="16" operator="equal">
      <formula>"Extremo"</formula>
    </cfRule>
    <cfRule type="cellIs" dxfId="2327" priority="17" operator="equal">
      <formula>"Alto"</formula>
    </cfRule>
    <cfRule type="cellIs" dxfId="2326" priority="18" operator="equal">
      <formula>"Moderado"</formula>
    </cfRule>
    <cfRule type="cellIs" dxfId="2325" priority="19" operator="equal">
      <formula>"Bajo"</formula>
    </cfRule>
  </conditionalFormatting>
  <conditionalFormatting sqref="Y64:Y69">
    <cfRule type="cellIs" dxfId="2324" priority="11" operator="equal">
      <formula>"Muy Alta"</formula>
    </cfRule>
    <cfRule type="cellIs" dxfId="2323" priority="12" operator="equal">
      <formula>"Alta"</formula>
    </cfRule>
    <cfRule type="cellIs" dxfId="2322" priority="13" operator="equal">
      <formula>"Media"</formula>
    </cfRule>
    <cfRule type="cellIs" dxfId="2321" priority="14" operator="equal">
      <formula>"Baja"</formula>
    </cfRule>
    <cfRule type="cellIs" dxfId="2320" priority="15" operator="equal">
      <formula>"Muy Baja"</formula>
    </cfRule>
  </conditionalFormatting>
  <conditionalFormatting sqref="AA64:AA69">
    <cfRule type="cellIs" dxfId="2319" priority="6" operator="equal">
      <formula>"Catastrófico"</formula>
    </cfRule>
    <cfRule type="cellIs" dxfId="2318" priority="7" operator="equal">
      <formula>"Mayor"</formula>
    </cfRule>
    <cfRule type="cellIs" dxfId="2317" priority="8" operator="equal">
      <formula>"Moderado"</formula>
    </cfRule>
    <cfRule type="cellIs" dxfId="2316" priority="9" operator="equal">
      <formula>"Menor"</formula>
    </cfRule>
    <cfRule type="cellIs" dxfId="2315" priority="10" operator="equal">
      <formula>"Leve"</formula>
    </cfRule>
  </conditionalFormatting>
  <conditionalFormatting sqref="AC64:AC69">
    <cfRule type="cellIs" dxfId="2314" priority="2" operator="equal">
      <formula>"Extremo"</formula>
    </cfRule>
    <cfRule type="cellIs" dxfId="2313" priority="3" operator="equal">
      <formula>"Alto"</formula>
    </cfRule>
    <cfRule type="cellIs" dxfId="2312" priority="4" operator="equal">
      <formula>"Moderado"</formula>
    </cfRule>
    <cfRule type="cellIs" dxfId="2311" priority="5" operator="equal">
      <formula>"Bajo"</formula>
    </cfRule>
  </conditionalFormatting>
  <conditionalFormatting sqref="K10:K69">
    <cfRule type="containsText" dxfId="2310" priority="1" operator="containsText" text="❌">
      <formula>NOT(ISERROR(SEARCH("❌",K10)))</formula>
    </cfRule>
  </conditionalFormatting>
  <pageMargins left="0.70866141732283472" right="0.70866141732283472" top="0.9055118110236221" bottom="0.94488188976377963" header="0.31496062992125984" footer="0.31496062992125984"/>
  <pageSetup paperSize="5" scale="19" fitToHeight="0" orientation="landscape" r:id="rId1"/>
  <headerFooter>
    <oddHeader>&amp;L&amp;G&amp;C&amp;"Montserrat,Negrita"&amp;14&amp;K0070C0
MATRIZ RIESGOS DE GESTIÓN 2023&amp;R&amp;G</oddHeader>
    <oddFooter>&amp;L&amp;"Montserrat,Normal"
Dirección: Calle 24A No. 59-42 Torre 4 Piso 3 
Centro Empresarial Sarmiento Angulo
Conmutador: (+601) 307 8038
Línea gratuita: 01 8000 119703&amp;C&amp;P de &amp;N
FOR-SIG-121-024
02/08/2023 Versión: 03
&amp;G&amp;R&amp;G</oddFooter>
  </headerFooter>
  <legacyDrawingHF r:id="rId2"/>
  <extLst>
    <ext xmlns:x14="http://schemas.microsoft.com/office/spreadsheetml/2009/9/main" uri="{CCE6A557-97BC-4b89-ADB6-D9C93CAAB3DF}">
      <x14:dataValidations xmlns:xm="http://schemas.microsoft.com/office/excel/2006/main" count="8">
        <x14:dataValidation type="custom" allowBlank="1" showInputMessage="1" showErrorMessage="1" error="Recuerde que las acciones se generan bajo la medida de mitigar el riesgo">
          <x14:formula1>
            <xm:f>IF(OR(AD10='https://supervigilanciagovco-my.sharepoint.com/personal/krivera_supervigilancia_gov_co/Documents/Documentos - copia/2023/PLAN DE RIESGOS/RIESGOS DE GESTION 2023/[MATRIZ RIESGOS DE GESTIÓN DISCIPLINARIOS.xlsx]Opciones Tratamiento'!#REF!,AD10='https://supervigilanciagovco-my.sharepoint.com/personal/krivera_supervigilancia_gov_co/Documents/Documentos - copia/2023/PLAN DE RIESGOS/RIESGOS DE GESTION 2023/[MATRIZ RIESGOS DE GESTIÓN DISCIPLINARIOS.xlsx]Opciones Tratamiento'!#REF!,AD10='https://supervigilanciagovco-my.sharepoint.com/personal/krivera_supervigilancia_gov_co/Documents/Documentos - copia/2023/PLAN DE RIESGOS/RIESGOS DE GESTION 2023/[MATRIZ RIESGOS DE GESTIÓN DISCIPLINARIOS.xlsx]Opciones Tratamiento'!#REF!),ISBLANK(AD10),ISTEXT(AD10))</xm:f>
          </x14:formula1>
          <xm:sqref>AH10:AH23 AH26:AH69</xm:sqref>
        </x14:dataValidation>
        <x14:dataValidation type="custom" allowBlank="1" showInputMessage="1" showErrorMessage="1" error="Recuerde que las acciones se generan bajo la medida de mitigar el riesgo">
          <x14:formula1>
            <xm:f>IF(OR(AD10='https://supervigilanciagovco-my.sharepoint.com/personal/krivera_supervigilancia_gov_co/Documents/Documentos - copia/2023/PLAN DE RIESGOS/RIESGOS DE GESTION 2023/[MATRIZ RIESGOS DE GESTIÓN DISCIPLINARIOS.xlsx]Opciones Tratamiento'!#REF!,AD10='https://supervigilanciagovco-my.sharepoint.com/personal/krivera_supervigilancia_gov_co/Documents/Documentos - copia/2023/PLAN DE RIESGOS/RIESGOS DE GESTION 2023/[MATRIZ RIESGOS DE GESTIÓN DISCIPLINARIOS.xlsx]Opciones Tratamiento'!#REF!,AD10='https://supervigilanciagovco-my.sharepoint.com/personal/krivera_supervigilancia_gov_co/Documents/Documentos - copia/2023/PLAN DE RIESGOS/RIESGOS DE GESTION 2023/[MATRIZ RIESGOS DE GESTIÓN DISCIPLINARIOS.xlsx]Opciones Tratamiento'!#REF!),ISBLANK(AD10),ISTEXT(AD10))</xm:f>
          </x14:formula1>
          <xm:sqref>AI10:AI69</xm:sqref>
        </x14:dataValidation>
        <x14:dataValidation type="custom" allowBlank="1" showInputMessage="1" showErrorMessage="1" error="Recuerde que las acciones se generan bajo la medida de mitigar el riesgo">
          <x14:formula1>
            <xm:f>IF(OR(AD10='https://supervigilanciagovco-my.sharepoint.com/personal/krivera_supervigilancia_gov_co/Documents/Documentos - copia/2023/PLAN DE RIESGOS/RIESGOS DE GESTION 2023/[MATRIZ RIESGOS DE GESTIÓN DISCIPLINARIOS.xlsx]Opciones Tratamiento'!#REF!,AD10='https://supervigilanciagovco-my.sharepoint.com/personal/krivera_supervigilancia_gov_co/Documents/Documentos - copia/2023/PLAN DE RIESGOS/RIESGOS DE GESTION 2023/[MATRIZ RIESGOS DE GESTIÓN DISCIPLINARIOS.xlsx]Opciones Tratamiento'!#REF!,AD10='https://supervigilanciagovco-my.sharepoint.com/personal/krivera_supervigilancia_gov_co/Documents/Documentos - copia/2023/PLAN DE RIESGOS/RIESGOS DE GESTION 2023/[MATRIZ RIESGOS DE GESTIÓN DISCIPLINARIOS.xlsx]Opciones Tratamiento'!#REF!),ISBLANK(AD10),ISTEXT(AD10))</xm:f>
          </x14:formula1>
          <xm:sqref>AG10:AG69</xm:sqref>
        </x14:dataValidation>
        <x14:dataValidation type="custom" allowBlank="1" showInputMessage="1" showErrorMessage="1" error="Recuerde que las acciones se generan bajo la medida de mitigar el riesgo">
          <x14:formula1>
            <xm:f>IF(OR(AD10='https://supervigilanciagovco-my.sharepoint.com/personal/krivera_supervigilancia_gov_co/Documents/Documentos - copia/2023/PLAN DE RIESGOS/RIESGOS DE GESTION 2023/[MATRIZ RIESGOS DE GESTIÓN DISCIPLINARIOS.xlsx]Opciones Tratamiento'!#REF!,AD10='https://supervigilanciagovco-my.sharepoint.com/personal/krivera_supervigilancia_gov_co/Documents/Documentos - copia/2023/PLAN DE RIESGOS/RIESGOS DE GESTION 2023/[MATRIZ RIESGOS DE GESTIÓN DISCIPLINARIOS.xlsx]Opciones Tratamiento'!#REF!,AD10='https://supervigilanciagovco-my.sharepoint.com/personal/krivera_supervigilancia_gov_co/Documents/Documentos - copia/2023/PLAN DE RIESGOS/RIESGOS DE GESTION 2023/[MATRIZ RIESGOS DE GESTIÓN DISCIPLINARIOS.xlsx]Opciones Tratamiento'!#REF!),ISBLANK(AD10),ISTEXT(AD10))</xm:f>
          </x14:formula1>
          <xm:sqref>AF10:AF69</xm:sqref>
        </x14:dataValidation>
        <x14:dataValidation type="custom" allowBlank="1" showInputMessage="1" showErrorMessage="1" error="Recuerde que las acciones se generan bajo la medida de mitigar el riesgo">
          <x14:formula1>
            <xm:f>IF(OR(AD10='https://supervigilanciagovco-my.sharepoint.com/personal/krivera_supervigilancia_gov_co/Documents/Documentos - copia/2023/PLAN DE RIESGOS/RIESGOS DE GESTION 2023/[MATRIZ RIESGOS DE GESTIÓN DISCIPLINARIOS.xlsx]Opciones Tratamiento'!#REF!,AD10='https://supervigilanciagovco-my.sharepoint.com/personal/krivera_supervigilancia_gov_co/Documents/Documentos - copia/2023/PLAN DE RIESGOS/RIESGOS DE GESTION 2023/[MATRIZ RIESGOS DE GESTIÓN DISCIPLINARIOS.xlsx]Opciones Tratamiento'!#REF!,AD10='https://supervigilanciagovco-my.sharepoint.com/personal/krivera_supervigilancia_gov_co/Documents/Documentos - copia/2023/PLAN DE RIESGOS/RIESGOS DE GESTION 2023/[MATRIZ RIESGOS DE GESTIÓN DISCIPLINARIOS.xlsx]Opciones Tratamiento'!#REF!),ISBLANK(AD10),ISTEXT(AD10))</xm:f>
          </x14:formula1>
          <xm:sqref>AE10:AE17 AE19:AE69</xm:sqref>
        </x14:dataValidation>
        <x14:dataValidation type="list" allowBlank="1" showInputMessage="1" showErrorMessage="1">
          <x14:formula1>
            <xm:f>'https://supervigilanciagovco-my.sharepoint.com/personal/krivera_supervigilancia_gov_co/Documents/Documentos - copia/2023/PLAN DE RIESGOS/RIESGOS DE GESTION 2023/[MATRIZ RIESGOS DE GESTIÓN DISCIPLINARIOS.xlsx]Tabla Impacto'!#REF!</xm:f>
          </x14:formula1>
          <xm:sqref>J10:J69</xm:sqref>
        </x14:dataValidation>
        <x14:dataValidation type="list" allowBlank="1" showInputMessage="1" showErrorMessage="1">
          <x14:formula1>
            <xm:f>'https://supervigilanciagovco-my.sharepoint.com/personal/krivera_supervigilancia_gov_co/Documents/Documentos - copia/2023/PLAN DE RIESGOS/RIESGOS DE GESTION 2023/[MATRIZ RIESGOS DE GESTIÓN DISCIPLINARIOS.xlsx]Opciones Tratamiento'!#REF!</xm:f>
          </x14:formula1>
          <xm:sqref>AD10:AD69 AJ10:AJ11 AJ13:AJ14 AJ16:AJ17 AJ19:AJ20 AJ22:AJ23 AJ25:AJ26 AJ28:AJ29 AJ31:AJ32 AJ34:AJ35 AJ37:AJ38 AJ40:AJ41 AJ43:AJ44 AJ46:AJ47 AJ49:AJ50 AJ52:AJ53 AJ55:AJ56 AJ58:AJ59 AJ61:AJ62 AJ64:AJ65 AJ67:AJ68 F10:F69 B10:B69</xm:sqref>
        </x14:dataValidation>
        <x14:dataValidation type="list" allowBlank="1" showInputMessage="1" showErrorMessage="1">
          <x14:formula1>
            <xm:f>'https://supervigilanciagovco-my.sharepoint.com/personal/krivera_supervigilancia_gov_co/Documents/Documentos - copia/2023/PLAN DE RIESGOS/RIESGOS DE GESTION 2023/[MATRIZ RIESGOS DE GESTIÓN DISCIPLINARIOS.xlsx]Tabla Valoración controles'!#REF!</xm:f>
          </x14:formula1>
          <xm:sqref>R10:S69 U10:W69</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pageSetUpPr fitToPage="1"/>
  </sheetPr>
  <dimension ref="A1:BP72"/>
  <sheetViews>
    <sheetView view="pageLayout" topLeftCell="H26" zoomScale="60" zoomScaleNormal="90" zoomScaleSheetLayoutView="90" zoomScalePageLayoutView="60" workbookViewId="0">
      <selection activeCell="AE30" sqref="AE30"/>
    </sheetView>
  </sheetViews>
  <sheetFormatPr baseColWidth="10" defaultColWidth="11.42578125" defaultRowHeight="16.5" x14ac:dyDescent="0.3"/>
  <cols>
    <col min="1" max="1" width="4" style="29" bestFit="1" customWidth="1"/>
    <col min="2" max="2" width="14.140625" style="29" customWidth="1"/>
    <col min="3" max="3" width="13.140625" style="29" customWidth="1"/>
    <col min="4" max="4" width="16.140625" style="29" customWidth="1"/>
    <col min="5" max="5" width="32.42578125" style="2" customWidth="1"/>
    <col min="6" max="6" width="19" style="30" customWidth="1"/>
    <col min="7" max="7" width="17.85546875" style="2" customWidth="1"/>
    <col min="8" max="8" width="16.5703125" style="2" customWidth="1"/>
    <col min="9" max="9" width="6.28515625" style="2" bestFit="1" customWidth="1"/>
    <col min="10" max="10" width="27.28515625" style="2" bestFit="1" customWidth="1"/>
    <col min="11" max="11" width="30.5703125" style="2" hidden="1" customWidth="1"/>
    <col min="12" max="12" width="17.5703125" style="2" customWidth="1"/>
    <col min="13" max="13" width="6.28515625" style="2" bestFit="1" customWidth="1"/>
    <col min="14" max="14" width="16" style="2" customWidth="1"/>
    <col min="15" max="15" width="5.85546875" style="2" customWidth="1"/>
    <col min="16" max="16" width="31" style="2" customWidth="1"/>
    <col min="17" max="17" width="15.140625" style="2" bestFit="1" customWidth="1"/>
    <col min="18" max="18" width="6.85546875" style="2" customWidth="1"/>
    <col min="19" max="19" width="5" style="2" customWidth="1"/>
    <col min="20" max="20" width="5.5703125" style="2" customWidth="1"/>
    <col min="21" max="21" width="7.140625" style="2" customWidth="1"/>
    <col min="22" max="22" width="6.7109375" style="2" customWidth="1"/>
    <col min="23" max="23" width="7.5703125" style="2" customWidth="1"/>
    <col min="24" max="24" width="38.28515625" style="2" hidden="1" customWidth="1"/>
    <col min="25" max="25" width="8.7109375" style="2" customWidth="1"/>
    <col min="26" max="26" width="10.42578125" style="2" customWidth="1"/>
    <col min="27" max="27" width="9.28515625" style="2" customWidth="1"/>
    <col min="28" max="28" width="9.140625" style="2" customWidth="1"/>
    <col min="29" max="29" width="8.42578125" style="2" customWidth="1"/>
    <col min="30" max="30" width="7.28515625" style="2" customWidth="1"/>
    <col min="31" max="31" width="23" style="2" customWidth="1"/>
    <col min="32" max="32" width="18.85546875" style="2" customWidth="1"/>
    <col min="33" max="33" width="16.85546875" style="2" customWidth="1"/>
    <col min="34" max="34" width="14.85546875" style="2" customWidth="1"/>
    <col min="35" max="35" width="18.5703125" style="2" customWidth="1"/>
    <col min="36" max="36" width="21" style="2" customWidth="1"/>
    <col min="37" max="16384" width="11.42578125" style="2"/>
  </cols>
  <sheetData>
    <row r="1" spans="1:68" ht="16.5" customHeight="1" x14ac:dyDescent="0.3">
      <c r="A1" s="50" t="s">
        <v>0</v>
      </c>
      <c r="B1" s="51"/>
      <c r="C1" s="51"/>
      <c r="D1" s="51"/>
      <c r="E1" s="51"/>
      <c r="F1" s="51"/>
      <c r="G1" s="51"/>
      <c r="H1" s="51"/>
      <c r="I1" s="51"/>
      <c r="J1" s="51"/>
      <c r="K1" s="51"/>
      <c r="L1" s="51"/>
      <c r="M1" s="51"/>
      <c r="N1" s="51"/>
      <c r="O1" s="51"/>
      <c r="P1" s="51"/>
      <c r="Q1" s="51"/>
      <c r="R1" s="51"/>
      <c r="S1" s="51"/>
      <c r="T1" s="51"/>
      <c r="U1" s="51"/>
      <c r="V1" s="51"/>
      <c r="W1" s="51"/>
      <c r="X1" s="51"/>
      <c r="Y1" s="51"/>
      <c r="Z1" s="51"/>
      <c r="AA1" s="51"/>
      <c r="AB1" s="51"/>
      <c r="AC1" s="51"/>
      <c r="AD1" s="51"/>
      <c r="AE1" s="51"/>
      <c r="AF1" s="51"/>
      <c r="AG1" s="51"/>
      <c r="AH1" s="51"/>
      <c r="AI1" s="51"/>
      <c r="AJ1" s="52"/>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row>
    <row r="2" spans="1:68" ht="24" customHeight="1" x14ac:dyDescent="0.3">
      <c r="A2" s="53"/>
      <c r="B2" s="54"/>
      <c r="C2" s="54"/>
      <c r="D2" s="54"/>
      <c r="E2" s="54"/>
      <c r="F2" s="54"/>
      <c r="G2" s="54"/>
      <c r="H2" s="54"/>
      <c r="I2" s="54"/>
      <c r="J2" s="54"/>
      <c r="K2" s="54"/>
      <c r="L2" s="54"/>
      <c r="M2" s="54"/>
      <c r="N2" s="54"/>
      <c r="O2" s="54"/>
      <c r="P2" s="54"/>
      <c r="Q2" s="54"/>
      <c r="R2" s="54"/>
      <c r="S2" s="54"/>
      <c r="T2" s="54"/>
      <c r="U2" s="54"/>
      <c r="V2" s="54"/>
      <c r="W2" s="54"/>
      <c r="X2" s="54"/>
      <c r="Y2" s="54"/>
      <c r="Z2" s="54"/>
      <c r="AA2" s="54"/>
      <c r="AB2" s="54"/>
      <c r="AC2" s="54"/>
      <c r="AD2" s="54"/>
      <c r="AE2" s="54"/>
      <c r="AF2" s="54"/>
      <c r="AG2" s="54"/>
      <c r="AH2" s="54"/>
      <c r="AI2" s="54"/>
      <c r="AJ2" s="55"/>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row>
    <row r="3" spans="1:68" x14ac:dyDescent="0.3">
      <c r="A3" s="3"/>
      <c r="B3" s="4"/>
      <c r="C3" s="3"/>
      <c r="D3" s="3"/>
      <c r="E3" s="1"/>
      <c r="F3" s="5"/>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row>
    <row r="4" spans="1:68" ht="26.25" customHeight="1" x14ac:dyDescent="0.3">
      <c r="A4" s="42" t="s">
        <v>1</v>
      </c>
      <c r="B4" s="43"/>
      <c r="C4" s="56" t="s">
        <v>181</v>
      </c>
      <c r="D4" s="57"/>
      <c r="E4" s="57"/>
      <c r="F4" s="57"/>
      <c r="G4" s="57"/>
      <c r="H4" s="57"/>
      <c r="I4" s="57"/>
      <c r="J4" s="57"/>
      <c r="K4" s="57"/>
      <c r="L4" s="57"/>
      <c r="M4" s="57"/>
      <c r="N4" s="58"/>
      <c r="O4" s="59"/>
      <c r="P4" s="59"/>
      <c r="Q4" s="59"/>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row>
    <row r="5" spans="1:68" ht="30" customHeight="1" x14ac:dyDescent="0.3">
      <c r="A5" s="42" t="s">
        <v>3</v>
      </c>
      <c r="B5" s="43"/>
      <c r="C5" s="56" t="s">
        <v>182</v>
      </c>
      <c r="D5" s="57"/>
      <c r="E5" s="57"/>
      <c r="F5" s="57"/>
      <c r="G5" s="57"/>
      <c r="H5" s="57"/>
      <c r="I5" s="57"/>
      <c r="J5" s="57"/>
      <c r="K5" s="57"/>
      <c r="L5" s="57"/>
      <c r="M5" s="57"/>
      <c r="N5" s="58"/>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row>
    <row r="6" spans="1:68" ht="49.5" customHeight="1" x14ac:dyDescent="0.3">
      <c r="A6" s="42" t="s">
        <v>5</v>
      </c>
      <c r="B6" s="43"/>
      <c r="C6" s="44" t="s">
        <v>183</v>
      </c>
      <c r="D6" s="45"/>
      <c r="E6" s="45"/>
      <c r="F6" s="45"/>
      <c r="G6" s="45"/>
      <c r="H6" s="45"/>
      <c r="I6" s="45"/>
      <c r="J6" s="45"/>
      <c r="K6" s="45"/>
      <c r="L6" s="45"/>
      <c r="M6" s="45"/>
      <c r="N6" s="46"/>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row>
    <row r="7" spans="1:68" x14ac:dyDescent="0.3">
      <c r="A7" s="47" t="s">
        <v>7</v>
      </c>
      <c r="B7" s="48"/>
      <c r="C7" s="48"/>
      <c r="D7" s="48"/>
      <c r="E7" s="48"/>
      <c r="F7" s="48"/>
      <c r="G7" s="49"/>
      <c r="H7" s="47" t="s">
        <v>8</v>
      </c>
      <c r="I7" s="48"/>
      <c r="J7" s="48"/>
      <c r="K7" s="48"/>
      <c r="L7" s="48"/>
      <c r="M7" s="48"/>
      <c r="N7" s="49"/>
      <c r="O7" s="47" t="s">
        <v>9</v>
      </c>
      <c r="P7" s="48"/>
      <c r="Q7" s="48"/>
      <c r="R7" s="48"/>
      <c r="S7" s="48"/>
      <c r="T7" s="48"/>
      <c r="U7" s="48"/>
      <c r="V7" s="48"/>
      <c r="W7" s="49"/>
      <c r="X7" s="47" t="s">
        <v>10</v>
      </c>
      <c r="Y7" s="48"/>
      <c r="Z7" s="48"/>
      <c r="AA7" s="48"/>
      <c r="AB7" s="48"/>
      <c r="AC7" s="48"/>
      <c r="AD7" s="49"/>
      <c r="AE7" s="47" t="s">
        <v>11</v>
      </c>
      <c r="AF7" s="48"/>
      <c r="AG7" s="48"/>
      <c r="AH7" s="48"/>
      <c r="AI7" s="48"/>
      <c r="AJ7" s="49"/>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row>
    <row r="8" spans="1:68" ht="16.5" customHeight="1" x14ac:dyDescent="0.3">
      <c r="A8" s="68" t="s">
        <v>12</v>
      </c>
      <c r="B8" s="70" t="s">
        <v>13</v>
      </c>
      <c r="C8" s="61" t="s">
        <v>14</v>
      </c>
      <c r="D8" s="61" t="s">
        <v>15</v>
      </c>
      <c r="E8" s="71" t="s">
        <v>16</v>
      </c>
      <c r="F8" s="60" t="s">
        <v>17</v>
      </c>
      <c r="G8" s="61" t="s">
        <v>18</v>
      </c>
      <c r="H8" s="72" t="s">
        <v>19</v>
      </c>
      <c r="I8" s="64" t="s">
        <v>20</v>
      </c>
      <c r="J8" s="60" t="s">
        <v>21</v>
      </c>
      <c r="K8" s="60" t="s">
        <v>22</v>
      </c>
      <c r="L8" s="62" t="s">
        <v>23</v>
      </c>
      <c r="M8" s="64" t="s">
        <v>20</v>
      </c>
      <c r="N8" s="61" t="s">
        <v>24</v>
      </c>
      <c r="O8" s="66" t="s">
        <v>25</v>
      </c>
      <c r="P8" s="65" t="s">
        <v>26</v>
      </c>
      <c r="Q8" s="60" t="s">
        <v>27</v>
      </c>
      <c r="R8" s="65" t="s">
        <v>28</v>
      </c>
      <c r="S8" s="65"/>
      <c r="T8" s="65"/>
      <c r="U8" s="65"/>
      <c r="V8" s="65"/>
      <c r="W8" s="65"/>
      <c r="X8" s="73" t="s">
        <v>29</v>
      </c>
      <c r="Y8" s="73" t="s">
        <v>30</v>
      </c>
      <c r="Z8" s="73" t="s">
        <v>20</v>
      </c>
      <c r="AA8" s="73" t="s">
        <v>31</v>
      </c>
      <c r="AB8" s="73" t="s">
        <v>20</v>
      </c>
      <c r="AC8" s="73" t="s">
        <v>32</v>
      </c>
      <c r="AD8" s="66" t="s">
        <v>33</v>
      </c>
      <c r="AE8" s="65" t="s">
        <v>11</v>
      </c>
      <c r="AF8" s="65" t="s">
        <v>34</v>
      </c>
      <c r="AG8" s="65" t="s">
        <v>35</v>
      </c>
      <c r="AH8" s="65" t="s">
        <v>36</v>
      </c>
      <c r="AI8" s="65" t="s">
        <v>37</v>
      </c>
      <c r="AJ8" s="65" t="s">
        <v>38</v>
      </c>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row>
    <row r="9" spans="1:68" s="8" customFormat="1" ht="94.5" customHeight="1" x14ac:dyDescent="0.25">
      <c r="A9" s="69"/>
      <c r="B9" s="70"/>
      <c r="C9" s="65"/>
      <c r="D9" s="65"/>
      <c r="E9" s="70"/>
      <c r="F9" s="61"/>
      <c r="G9" s="65"/>
      <c r="H9" s="61"/>
      <c r="I9" s="63"/>
      <c r="J9" s="61"/>
      <c r="K9" s="61"/>
      <c r="L9" s="63"/>
      <c r="M9" s="63"/>
      <c r="N9" s="65"/>
      <c r="O9" s="67"/>
      <c r="P9" s="65"/>
      <c r="Q9" s="61"/>
      <c r="R9" s="6" t="s">
        <v>39</v>
      </c>
      <c r="S9" s="6" t="s">
        <v>40</v>
      </c>
      <c r="T9" s="6" t="s">
        <v>41</v>
      </c>
      <c r="U9" s="6" t="s">
        <v>42</v>
      </c>
      <c r="V9" s="6" t="s">
        <v>43</v>
      </c>
      <c r="W9" s="6" t="s">
        <v>44</v>
      </c>
      <c r="X9" s="73"/>
      <c r="Y9" s="73"/>
      <c r="Z9" s="73"/>
      <c r="AA9" s="73"/>
      <c r="AB9" s="73"/>
      <c r="AC9" s="73"/>
      <c r="AD9" s="67"/>
      <c r="AE9" s="65"/>
      <c r="AF9" s="65"/>
      <c r="AG9" s="65"/>
      <c r="AH9" s="65"/>
      <c r="AI9" s="65"/>
      <c r="AJ9" s="65"/>
      <c r="AK9" s="7"/>
      <c r="AL9" s="7"/>
      <c r="AM9" s="7"/>
      <c r="AN9" s="7"/>
      <c r="AO9" s="7"/>
      <c r="AP9" s="7"/>
      <c r="AQ9" s="7"/>
      <c r="AR9" s="7"/>
      <c r="AS9" s="7"/>
      <c r="AT9" s="7"/>
      <c r="AU9" s="7"/>
      <c r="AV9" s="7"/>
      <c r="AW9" s="7"/>
      <c r="AX9" s="7"/>
      <c r="AY9" s="7"/>
      <c r="AZ9" s="7"/>
      <c r="BA9" s="7"/>
      <c r="BB9" s="7"/>
      <c r="BC9" s="7"/>
      <c r="BD9" s="7"/>
      <c r="BE9" s="7"/>
      <c r="BF9" s="7"/>
      <c r="BG9" s="7"/>
      <c r="BH9" s="7"/>
      <c r="BI9" s="7"/>
      <c r="BJ9" s="7"/>
      <c r="BK9" s="7"/>
      <c r="BL9" s="7"/>
      <c r="BM9" s="7"/>
      <c r="BN9" s="7"/>
      <c r="BO9" s="7"/>
      <c r="BP9" s="7"/>
    </row>
    <row r="10" spans="1:68" s="23" customFormat="1" ht="167.25" customHeight="1" x14ac:dyDescent="0.25">
      <c r="A10" s="80">
        <v>1</v>
      </c>
      <c r="B10" s="83" t="s">
        <v>45</v>
      </c>
      <c r="C10" s="83" t="s">
        <v>184</v>
      </c>
      <c r="D10" s="83" t="s">
        <v>185</v>
      </c>
      <c r="E10" s="86" t="s">
        <v>186</v>
      </c>
      <c r="F10" s="83" t="s">
        <v>49</v>
      </c>
      <c r="G10" s="89">
        <v>702</v>
      </c>
      <c r="H10" s="92" t="str">
        <f>IF(G10&lt;=0,"",IF(G10&lt;=2,"Muy Baja",IF(G10&lt;=24,"Baja",IF(G10&lt;=500,"Media",IF(G10&lt;=5000,"Alta","Muy Alta")))))</f>
        <v>Alta</v>
      </c>
      <c r="I10" s="77">
        <f>IF(H10="","",IF(H10="Muy Baja",0.2,IF(H10="Baja",0.4,IF(H10="Media",0.6,IF(H10="Alta",0.8,IF(H10="Muy Alta",1,))))))</f>
        <v>0.8</v>
      </c>
      <c r="J10" s="95" t="s">
        <v>50</v>
      </c>
      <c r="K10" s="77" t="str">
        <f>IF(NOT(ISERROR(MATCH(J10,'[8]Tabla Impacto'!$B$221:$B$223,0))),'[8]Tabla Impacto'!$F$223&amp;"Por favor no seleccionar los criterios de impacto(Afectación Económica o presupuestal y Pérdida Reputacional)",J10)</f>
        <v xml:space="preserve">     El riesgo afecta la imagen de la entidad con algunos usuarios de relevancia frente al logro de los objetivos</v>
      </c>
      <c r="L10" s="92" t="str">
        <f>IF(OR(K10='[8]Tabla Impacto'!$C$11,K10='[8]Tabla Impacto'!$D$11),"Leve",IF(OR(K10='[8]Tabla Impacto'!$C$12,K10='[8]Tabla Impacto'!$D$12),"Menor",IF(OR(K10='[8]Tabla Impacto'!$C$13,K10='[8]Tabla Impacto'!$D$13),"Moderado",IF(OR(K10='[8]Tabla Impacto'!$C$14,K10='[8]Tabla Impacto'!$D$14),"Mayor",IF(OR(K10='[8]Tabla Impacto'!$C$15,K10='[8]Tabla Impacto'!$D$15),"Catastrófico","")))))</f>
        <v>Moderado</v>
      </c>
      <c r="M10" s="77">
        <f>IF(L10="","",IF(L10="Leve",0.2,IF(L10="Menor",0.4,IF(L10="Moderado",0.6,IF(L10="Mayor",0.8,IF(L10="Catastrófico",1,))))))</f>
        <v>0.6</v>
      </c>
      <c r="N10" s="74" t="str">
        <f>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Alto</v>
      </c>
      <c r="O10" s="9">
        <v>1</v>
      </c>
      <c r="P10" s="10" t="s">
        <v>187</v>
      </c>
      <c r="Q10" s="11" t="str">
        <f>IF(OR(R10="Preventivo",R10="Detectivo"),"Probabilidad",IF(R10="Correctivo","Impacto",""))</f>
        <v>Probabilidad</v>
      </c>
      <c r="R10" s="12" t="s">
        <v>52</v>
      </c>
      <c r="S10" s="12" t="s">
        <v>53</v>
      </c>
      <c r="T10" s="13" t="str">
        <f>IF(AND(R10="Preventivo",S10="Automático"),"50%",IF(AND(R10="Preventivo",S10="Manual"),"40%",IF(AND(R10="Detectivo",S10="Automático"),"40%",IF(AND(R10="Detectivo",S10="Manual"),"30%",IF(AND(R10="Correctivo",S10="Automático"),"35%",IF(AND(R10="Correctivo",S10="Manual"),"25%",""))))))</f>
        <v>40%</v>
      </c>
      <c r="U10" s="12" t="s">
        <v>54</v>
      </c>
      <c r="V10" s="12" t="s">
        <v>55</v>
      </c>
      <c r="W10" s="12" t="s">
        <v>56</v>
      </c>
      <c r="X10" s="14">
        <f>IFERROR(IF(Q10="Probabilidad",(I10-(+I10*T10)),IF(Q10="Impacto",I10,"")),"")</f>
        <v>0.48</v>
      </c>
      <c r="Y10" s="15" t="str">
        <f>IFERROR(IF(X10="","",IF(X10&lt;=0.2,"Muy Baja",IF(X10&lt;=0.4,"Baja",IF(X10&lt;=0.6,"Media",IF(X10&lt;=0.8,"Alta","Muy Alta"))))),"")</f>
        <v>Media</v>
      </c>
      <c r="Z10" s="16">
        <f>+X10</f>
        <v>0.48</v>
      </c>
      <c r="AA10" s="15" t="str">
        <f>IFERROR(IF(AB10="","",IF(AB10&lt;=0.2,"Leve",IF(AB10&lt;=0.4,"Menor",IF(AB10&lt;=0.6,"Moderado",IF(AB10&lt;=0.8,"Mayor","Catastrófico"))))),"")</f>
        <v>Moderado</v>
      </c>
      <c r="AB10" s="16">
        <f>IFERROR(IF(Q10="Impacto",(M10-(+M10*T10)),IF(Q10="Probabilidad",M10,"")),"")</f>
        <v>0.6</v>
      </c>
      <c r="AC10" s="17" t="str">
        <f>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Moderado</v>
      </c>
      <c r="AD10" s="18" t="s">
        <v>69</v>
      </c>
      <c r="AE10" s="19" t="s">
        <v>188</v>
      </c>
      <c r="AF10" s="21" t="s">
        <v>189</v>
      </c>
      <c r="AG10" s="20">
        <v>45107</v>
      </c>
      <c r="AH10" s="20">
        <v>45291</v>
      </c>
      <c r="AI10" s="19" t="s">
        <v>59</v>
      </c>
      <c r="AJ10" s="21" t="s">
        <v>60</v>
      </c>
      <c r="AK10" s="22"/>
      <c r="AL10" s="22"/>
      <c r="AM10" s="22"/>
      <c r="AN10" s="22"/>
      <c r="AO10" s="22"/>
      <c r="AP10" s="22"/>
      <c r="AQ10" s="22"/>
      <c r="AR10" s="22"/>
      <c r="AS10" s="22"/>
      <c r="AT10" s="22"/>
      <c r="AU10" s="22"/>
      <c r="AV10" s="22"/>
      <c r="AW10" s="22"/>
      <c r="AX10" s="22"/>
      <c r="AY10" s="22"/>
      <c r="AZ10" s="22"/>
      <c r="BA10" s="22"/>
      <c r="BB10" s="22"/>
      <c r="BC10" s="22"/>
      <c r="BD10" s="22"/>
      <c r="BE10" s="22"/>
      <c r="BF10" s="22"/>
      <c r="BG10" s="22"/>
      <c r="BH10" s="22"/>
      <c r="BI10" s="22"/>
      <c r="BJ10" s="22"/>
      <c r="BK10" s="22"/>
      <c r="BL10" s="22"/>
      <c r="BM10" s="22"/>
      <c r="BN10" s="22"/>
      <c r="BO10" s="22"/>
      <c r="BP10" s="22"/>
    </row>
    <row r="11" spans="1:68" ht="151.5" customHeight="1" x14ac:dyDescent="0.3">
      <c r="A11" s="81"/>
      <c r="B11" s="84"/>
      <c r="C11" s="84"/>
      <c r="D11" s="84"/>
      <c r="E11" s="87"/>
      <c r="F11" s="84"/>
      <c r="G11" s="90"/>
      <c r="H11" s="93"/>
      <c r="I11" s="78"/>
      <c r="J11" s="96"/>
      <c r="K11" s="78">
        <f ca="1">IF(NOT(ISERROR(MATCH(J11,_xlfn.ANCHORARRAY(E22),0))),I24&amp;"Por favor no seleccionar los criterios de impacto",J11)</f>
        <v>0</v>
      </c>
      <c r="L11" s="93"/>
      <c r="M11" s="78"/>
      <c r="N11" s="75"/>
      <c r="O11" s="9">
        <v>2</v>
      </c>
      <c r="P11" s="10" t="s">
        <v>190</v>
      </c>
      <c r="Q11" s="11" t="str">
        <f>IF(OR(R11="Preventivo",R11="Detectivo"),"Probabilidad",IF(R11="Correctivo","Impacto",""))</f>
        <v>Probabilidad</v>
      </c>
      <c r="R11" s="12" t="s">
        <v>52</v>
      </c>
      <c r="S11" s="12" t="s">
        <v>53</v>
      </c>
      <c r="T11" s="13" t="str">
        <f t="shared" ref="T11:T15" si="0">IF(AND(R11="Preventivo",S11="Automático"),"50%",IF(AND(R11="Preventivo",S11="Manual"),"40%",IF(AND(R11="Detectivo",S11="Automático"),"40%",IF(AND(R11="Detectivo",S11="Manual"),"30%",IF(AND(R11="Correctivo",S11="Automático"),"35%",IF(AND(R11="Correctivo",S11="Manual"),"25%",""))))))</f>
        <v>40%</v>
      </c>
      <c r="U11" s="12" t="s">
        <v>54</v>
      </c>
      <c r="V11" s="12" t="s">
        <v>55</v>
      </c>
      <c r="W11" s="12" t="s">
        <v>56</v>
      </c>
      <c r="X11" s="14">
        <f>IFERROR(IF(AND(Q10="Probabilidad",Q11="Probabilidad"),(Z10-(+Z10*T11)),IF(Q11="Probabilidad",(I10-(+I10*T11)),IF(Q11="Impacto",Z10,""))),"")</f>
        <v>0.28799999999999998</v>
      </c>
      <c r="Y11" s="15" t="str">
        <f t="shared" ref="Y11:Y69" si="1">IFERROR(IF(X11="","",IF(X11&lt;=0.2,"Muy Baja",IF(X11&lt;=0.4,"Baja",IF(X11&lt;=0.6,"Media",IF(X11&lt;=0.8,"Alta","Muy Alta"))))),"")</f>
        <v>Baja</v>
      </c>
      <c r="Z11" s="16">
        <f t="shared" ref="Z11:Z15" si="2">+X11</f>
        <v>0.28799999999999998</v>
      </c>
      <c r="AA11" s="15" t="str">
        <f t="shared" ref="AA11:AA69" si="3">IFERROR(IF(AB11="","",IF(AB11&lt;=0.2,"Leve",IF(AB11&lt;=0.4,"Menor",IF(AB11&lt;=0.6,"Moderado",IF(AB11&lt;=0.8,"Mayor","Catastrófico"))))),"")</f>
        <v>Moderado</v>
      </c>
      <c r="AB11" s="16">
        <f>IFERROR(IF(AND(Q10="Impacto",Q11="Impacto"),(AB10-(+AB10*T11)),IF(Q11="Impacto",($M$10-(+$M$10*T11)),IF(Q11="Probabilidad",AB10,""))),"")</f>
        <v>0.6</v>
      </c>
      <c r="AC11" s="17" t="str">
        <f t="shared" ref="AC11:AC15" si="4">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Moderado</v>
      </c>
      <c r="AD11" s="18" t="s">
        <v>69</v>
      </c>
      <c r="AE11" s="19" t="s">
        <v>191</v>
      </c>
      <c r="AF11" s="21" t="s">
        <v>189</v>
      </c>
      <c r="AG11" s="20" t="s">
        <v>113</v>
      </c>
      <c r="AH11" s="20">
        <v>45291</v>
      </c>
      <c r="AI11" s="19" t="s">
        <v>59</v>
      </c>
      <c r="AJ11" s="21" t="s">
        <v>60</v>
      </c>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row>
    <row r="12" spans="1:68" ht="151.5" customHeight="1" x14ac:dyDescent="0.3">
      <c r="A12" s="81"/>
      <c r="B12" s="84"/>
      <c r="C12" s="84"/>
      <c r="D12" s="84"/>
      <c r="E12" s="87"/>
      <c r="F12" s="84"/>
      <c r="G12" s="90"/>
      <c r="H12" s="93"/>
      <c r="I12" s="78"/>
      <c r="J12" s="96"/>
      <c r="K12" s="78">
        <f ca="1">IF(NOT(ISERROR(MATCH(J12,_xlfn.ANCHORARRAY(E23),0))),I25&amp;"Por favor no seleccionar los criterios de impacto",J12)</f>
        <v>0</v>
      </c>
      <c r="L12" s="93"/>
      <c r="M12" s="78"/>
      <c r="N12" s="75"/>
      <c r="O12" s="9">
        <v>3</v>
      </c>
      <c r="P12" s="25"/>
      <c r="Q12" s="11" t="str">
        <f>IF(OR(R12="Preventivo",R12="Detectivo"),"Probabilidad",IF(R12="Correctivo","Impacto",""))</f>
        <v/>
      </c>
      <c r="R12" s="12"/>
      <c r="S12" s="12"/>
      <c r="T12" s="13" t="str">
        <f t="shared" si="0"/>
        <v/>
      </c>
      <c r="U12" s="12"/>
      <c r="V12" s="12"/>
      <c r="W12" s="12"/>
      <c r="X12" s="14" t="str">
        <f>IFERROR(IF(AND(Q11="Probabilidad",Q12="Probabilidad"),(Z11-(+Z11*T12)),IF(AND(Q11="Impacto",Q12="Probabilidad"),(Z10-(+Z10*T12)),IF(Q12="Impacto",Z11,""))),"")</f>
        <v/>
      </c>
      <c r="Y12" s="15" t="str">
        <f t="shared" si="1"/>
        <v/>
      </c>
      <c r="Z12" s="16" t="str">
        <f t="shared" si="2"/>
        <v/>
      </c>
      <c r="AA12" s="15" t="str">
        <f t="shared" si="3"/>
        <v/>
      </c>
      <c r="AB12" s="16" t="str">
        <f>IFERROR(IF(AND(Q11="Impacto",Q12="Impacto"),(AB11-(+AB11*T12)),IF(AND(Q11="Probabilidad",Q12="Impacto"),(AB10-(+AB10*T12)),IF(Q12="Probabilidad",AB11,""))),"")</f>
        <v/>
      </c>
      <c r="AC12" s="17" t="str">
        <f t="shared" si="4"/>
        <v/>
      </c>
      <c r="AD12" s="18"/>
      <c r="AE12" s="19"/>
      <c r="AF12" s="21"/>
      <c r="AG12" s="20"/>
      <c r="AH12" s="24"/>
      <c r="AI12" s="19"/>
      <c r="AJ12" s="2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row>
    <row r="13" spans="1:68" ht="151.5" customHeight="1" x14ac:dyDescent="0.3">
      <c r="A13" s="81"/>
      <c r="B13" s="84"/>
      <c r="C13" s="84"/>
      <c r="D13" s="84"/>
      <c r="E13" s="87"/>
      <c r="F13" s="84"/>
      <c r="G13" s="90"/>
      <c r="H13" s="93"/>
      <c r="I13" s="78"/>
      <c r="J13" s="96"/>
      <c r="K13" s="78">
        <f ca="1">IF(NOT(ISERROR(MATCH(J13,_xlfn.ANCHORARRAY(E24),0))),I26&amp;"Por favor no seleccionar los criterios de impacto",J13)</f>
        <v>0</v>
      </c>
      <c r="L13" s="93"/>
      <c r="M13" s="78"/>
      <c r="N13" s="75"/>
      <c r="O13" s="9">
        <v>4</v>
      </c>
      <c r="P13" s="10"/>
      <c r="Q13" s="11" t="str">
        <f t="shared" ref="Q13:Q15" si="5">IF(OR(R13="Preventivo",R13="Detectivo"),"Probabilidad",IF(R13="Correctivo","Impacto",""))</f>
        <v/>
      </c>
      <c r="R13" s="12"/>
      <c r="S13" s="12"/>
      <c r="T13" s="13" t="str">
        <f t="shared" si="0"/>
        <v/>
      </c>
      <c r="U13" s="12"/>
      <c r="V13" s="12"/>
      <c r="W13" s="12"/>
      <c r="X13" s="14" t="str">
        <f t="shared" ref="X13:X15" si="6">IFERROR(IF(AND(Q12="Probabilidad",Q13="Probabilidad"),(Z12-(+Z12*T13)),IF(AND(Q12="Impacto",Q13="Probabilidad"),(Z11-(+Z11*T13)),IF(Q13="Impacto",Z12,""))),"")</f>
        <v/>
      </c>
      <c r="Y13" s="15" t="str">
        <f t="shared" si="1"/>
        <v/>
      </c>
      <c r="Z13" s="16" t="str">
        <f t="shared" si="2"/>
        <v/>
      </c>
      <c r="AA13" s="15" t="str">
        <f t="shared" si="3"/>
        <v/>
      </c>
      <c r="AB13" s="16" t="str">
        <f t="shared" ref="AB13:AB15" si="7">IFERROR(IF(AND(Q12="Impacto",Q13="Impacto"),(AB12-(+AB12*T13)),IF(AND(Q12="Probabilidad",Q13="Impacto"),(AB11-(+AB11*T13)),IF(Q13="Probabilidad",AB12,""))),"")</f>
        <v/>
      </c>
      <c r="AC13" s="17" t="str">
        <f>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
      </c>
      <c r="AD13" s="18"/>
      <c r="AE13" s="19"/>
      <c r="AF13" s="21"/>
      <c r="AG13" s="24"/>
      <c r="AH13" s="24"/>
      <c r="AI13" s="19"/>
      <c r="AJ13" s="2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row>
    <row r="14" spans="1:68" ht="151.5" customHeight="1" x14ac:dyDescent="0.3">
      <c r="A14" s="81"/>
      <c r="B14" s="84"/>
      <c r="C14" s="84"/>
      <c r="D14" s="84"/>
      <c r="E14" s="87"/>
      <c r="F14" s="84"/>
      <c r="G14" s="90"/>
      <c r="H14" s="93"/>
      <c r="I14" s="78"/>
      <c r="J14" s="96"/>
      <c r="K14" s="78">
        <f ca="1">IF(NOT(ISERROR(MATCH(J14,_xlfn.ANCHORARRAY(E25),0))),I27&amp;"Por favor no seleccionar los criterios de impacto",J14)</f>
        <v>0</v>
      </c>
      <c r="L14" s="93"/>
      <c r="M14" s="78"/>
      <c r="N14" s="75"/>
      <c r="O14" s="9">
        <v>5</v>
      </c>
      <c r="P14" s="10"/>
      <c r="Q14" s="11" t="str">
        <f t="shared" si="5"/>
        <v/>
      </c>
      <c r="R14" s="12"/>
      <c r="S14" s="12"/>
      <c r="T14" s="13" t="str">
        <f t="shared" si="0"/>
        <v/>
      </c>
      <c r="U14" s="12"/>
      <c r="V14" s="12"/>
      <c r="W14" s="12"/>
      <c r="X14" s="14" t="str">
        <f t="shared" si="6"/>
        <v/>
      </c>
      <c r="Y14" s="15" t="str">
        <f t="shared" si="1"/>
        <v/>
      </c>
      <c r="Z14" s="16" t="str">
        <f t="shared" si="2"/>
        <v/>
      </c>
      <c r="AA14" s="15" t="str">
        <f t="shared" si="3"/>
        <v/>
      </c>
      <c r="AB14" s="16" t="str">
        <f t="shared" si="7"/>
        <v/>
      </c>
      <c r="AC14" s="17" t="str">
        <f t="shared" si="4"/>
        <v/>
      </c>
      <c r="AD14" s="18"/>
      <c r="AE14" s="19"/>
      <c r="AF14" s="21"/>
      <c r="AG14" s="24"/>
      <c r="AH14" s="24"/>
      <c r="AI14" s="19"/>
      <c r="AJ14" s="2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row>
    <row r="15" spans="1:68" ht="151.5" customHeight="1" x14ac:dyDescent="0.3">
      <c r="A15" s="82"/>
      <c r="B15" s="85"/>
      <c r="C15" s="85"/>
      <c r="D15" s="85"/>
      <c r="E15" s="88"/>
      <c r="F15" s="85"/>
      <c r="G15" s="91"/>
      <c r="H15" s="94"/>
      <c r="I15" s="79"/>
      <c r="J15" s="97"/>
      <c r="K15" s="79">
        <f ca="1">IF(NOT(ISERROR(MATCH(J15,_xlfn.ANCHORARRAY(E26),0))),I28&amp;"Por favor no seleccionar los criterios de impacto",J15)</f>
        <v>0</v>
      </c>
      <c r="L15" s="94"/>
      <c r="M15" s="79"/>
      <c r="N15" s="76"/>
      <c r="O15" s="9">
        <v>6</v>
      </c>
      <c r="P15" s="10"/>
      <c r="Q15" s="11" t="str">
        <f t="shared" si="5"/>
        <v/>
      </c>
      <c r="R15" s="12"/>
      <c r="S15" s="12"/>
      <c r="T15" s="13" t="str">
        <f t="shared" si="0"/>
        <v/>
      </c>
      <c r="U15" s="12"/>
      <c r="V15" s="12"/>
      <c r="W15" s="12"/>
      <c r="X15" s="14" t="str">
        <f t="shared" si="6"/>
        <v/>
      </c>
      <c r="Y15" s="15" t="str">
        <f t="shared" si="1"/>
        <v/>
      </c>
      <c r="Z15" s="16" t="str">
        <f t="shared" si="2"/>
        <v/>
      </c>
      <c r="AA15" s="15" t="str">
        <f t="shared" si="3"/>
        <v/>
      </c>
      <c r="AB15" s="16" t="str">
        <f t="shared" si="7"/>
        <v/>
      </c>
      <c r="AC15" s="17" t="str">
        <f t="shared" si="4"/>
        <v/>
      </c>
      <c r="AD15" s="18"/>
      <c r="AE15" s="19"/>
      <c r="AF15" s="21"/>
      <c r="AG15" s="20"/>
      <c r="AH15" s="24"/>
      <c r="AI15" s="19"/>
      <c r="AJ15" s="2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row>
    <row r="16" spans="1:68" ht="151.5" customHeight="1" x14ac:dyDescent="0.3">
      <c r="A16" s="80">
        <v>2</v>
      </c>
      <c r="B16" s="83" t="s">
        <v>45</v>
      </c>
      <c r="C16" s="83" t="s">
        <v>192</v>
      </c>
      <c r="D16" s="83" t="s">
        <v>193</v>
      </c>
      <c r="E16" s="86" t="s">
        <v>194</v>
      </c>
      <c r="F16" s="83" t="s">
        <v>49</v>
      </c>
      <c r="G16" s="89">
        <v>702</v>
      </c>
      <c r="H16" s="92" t="str">
        <f>IF(G16&lt;=0,"",IF(G16&lt;=2,"Muy Baja",IF(G16&lt;=24,"Baja",IF(G16&lt;=500,"Media",IF(G16&lt;=5000,"Alta","Muy Alta")))))</f>
        <v>Alta</v>
      </c>
      <c r="I16" s="77">
        <f>IF(H16="","",IF(H16="Muy Baja",0.2,IF(H16="Baja",0.4,IF(H16="Media",0.6,IF(H16="Alta",0.8,IF(H16="Muy Alta",1,))))))</f>
        <v>0.8</v>
      </c>
      <c r="J16" s="95" t="s">
        <v>50</v>
      </c>
      <c r="K16" s="77" t="str">
        <f>IF(NOT(ISERROR(MATCH(J16,'[8]Tabla Impacto'!$B$221:$B$223,0))),'[8]Tabla Impacto'!$F$223&amp;"Por favor no seleccionar los criterios de impacto(Afectación Económica o presupuestal y Pérdida Reputacional)",J16)</f>
        <v xml:space="preserve">     El riesgo afecta la imagen de la entidad con algunos usuarios de relevancia frente al logro de los objetivos</v>
      </c>
      <c r="L16" s="92" t="str">
        <f>IF(OR(K16='[8]Tabla Impacto'!$C$11,K16='[8]Tabla Impacto'!$D$11),"Leve",IF(OR(K16='[8]Tabla Impacto'!$C$12,K16='[8]Tabla Impacto'!$D$12),"Menor",IF(OR(K16='[8]Tabla Impacto'!$C$13,K16='[8]Tabla Impacto'!$D$13),"Moderado",IF(OR(K16='[8]Tabla Impacto'!$C$14,K16='[8]Tabla Impacto'!$D$14),"Mayor",IF(OR(K16='[8]Tabla Impacto'!$C$15,K16='[8]Tabla Impacto'!$D$15),"Catastrófico","")))))</f>
        <v>Moderado</v>
      </c>
      <c r="M16" s="77">
        <f>IF(L16="","",IF(L16="Leve",0.2,IF(L16="Menor",0.4,IF(L16="Moderado",0.6,IF(L16="Mayor",0.8,IF(L16="Catastrófico",1,))))))</f>
        <v>0.6</v>
      </c>
      <c r="N16" s="74" t="str">
        <f>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Alto</v>
      </c>
      <c r="O16" s="9">
        <v>1</v>
      </c>
      <c r="P16" s="38" t="s">
        <v>195</v>
      </c>
      <c r="Q16" s="11" t="str">
        <f>IF(OR(R16="Preventivo",R16="Detectivo"),"Probabilidad",IF(R16="Correctivo","Impacto",""))</f>
        <v>Probabilidad</v>
      </c>
      <c r="R16" s="12" t="s">
        <v>52</v>
      </c>
      <c r="S16" s="12" t="s">
        <v>53</v>
      </c>
      <c r="T16" s="13" t="str">
        <f>IF(AND(R16="Preventivo",S16="Automático"),"50%",IF(AND(R16="Preventivo",S16="Manual"),"40%",IF(AND(R16="Detectivo",S16="Automático"),"40%",IF(AND(R16="Detectivo",S16="Manual"),"30%",IF(AND(R16="Correctivo",S16="Automático"),"35%",IF(AND(R16="Correctivo",S16="Manual"),"25%",""))))))</f>
        <v>40%</v>
      </c>
      <c r="U16" s="12" t="s">
        <v>54</v>
      </c>
      <c r="V16" s="12" t="s">
        <v>55</v>
      </c>
      <c r="W16" s="12" t="s">
        <v>56</v>
      </c>
      <c r="X16" s="14">
        <f>IFERROR(IF(Q16="Probabilidad",(I16-(+I16*T16)),IF(Q16="Impacto",I16,"")),"")</f>
        <v>0.48</v>
      </c>
      <c r="Y16" s="15" t="str">
        <f>IFERROR(IF(X16="","",IF(X16&lt;=0.2,"Muy Baja",IF(X16&lt;=0.4,"Baja",IF(X16&lt;=0.6,"Media",IF(X16&lt;=0.8,"Alta","Muy Alta"))))),"")</f>
        <v>Media</v>
      </c>
      <c r="Z16" s="16">
        <f>+X16</f>
        <v>0.48</v>
      </c>
      <c r="AA16" s="15" t="str">
        <f>IFERROR(IF(AB16="","",IF(AB16&lt;=0.2,"Leve",IF(AB16&lt;=0.4,"Menor",IF(AB16&lt;=0.6,"Moderado",IF(AB16&lt;=0.8,"Mayor","Catastrófico"))))),"")</f>
        <v>Moderado</v>
      </c>
      <c r="AB16" s="16">
        <f>IFERROR(IF(Q16="Impacto",(M16-(+M16*T16)),IF(Q16="Probabilidad",M16,"")),"")</f>
        <v>0.6</v>
      </c>
      <c r="AC16" s="17" t="str">
        <f>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Moderado</v>
      </c>
      <c r="AD16" s="18" t="s">
        <v>69</v>
      </c>
      <c r="AE16" s="19" t="s">
        <v>196</v>
      </c>
      <c r="AF16" s="21" t="s">
        <v>189</v>
      </c>
      <c r="AG16" s="20" t="s">
        <v>63</v>
      </c>
      <c r="AH16" s="20">
        <v>45291</v>
      </c>
      <c r="AI16" s="19" t="s">
        <v>59</v>
      </c>
      <c r="AJ16" s="21" t="s">
        <v>60</v>
      </c>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row>
    <row r="17" spans="1:68" ht="151.5" customHeight="1" x14ac:dyDescent="0.3">
      <c r="A17" s="81"/>
      <c r="B17" s="84"/>
      <c r="C17" s="84"/>
      <c r="D17" s="84"/>
      <c r="E17" s="87"/>
      <c r="F17" s="84"/>
      <c r="G17" s="90"/>
      <c r="H17" s="93"/>
      <c r="I17" s="78"/>
      <c r="J17" s="96"/>
      <c r="K17" s="78">
        <f ca="1">IF(NOT(ISERROR(MATCH(J17,_xlfn.ANCHORARRAY(E28),0))),I30&amp;"Por favor no seleccionar los criterios de impacto",J17)</f>
        <v>0</v>
      </c>
      <c r="L17" s="93"/>
      <c r="M17" s="78"/>
      <c r="N17" s="75"/>
      <c r="O17" s="9">
        <v>2</v>
      </c>
      <c r="P17" s="10" t="s">
        <v>197</v>
      </c>
      <c r="Q17" s="11" t="str">
        <f>IF(OR(R17="Preventivo",R17="Detectivo"),"Probabilidad",IF(R17="Correctivo","Impacto",""))</f>
        <v>Probabilidad</v>
      </c>
      <c r="R17" s="12" t="s">
        <v>52</v>
      </c>
      <c r="S17" s="12" t="s">
        <v>53</v>
      </c>
      <c r="T17" s="13" t="str">
        <f t="shared" ref="T17:T21" si="8">IF(AND(R17="Preventivo",S17="Automático"),"50%",IF(AND(R17="Preventivo",S17="Manual"),"40%",IF(AND(R17="Detectivo",S17="Automático"),"40%",IF(AND(R17="Detectivo",S17="Manual"),"30%",IF(AND(R17="Correctivo",S17="Automático"),"35%",IF(AND(R17="Correctivo",S17="Manual"),"25%",""))))))</f>
        <v>40%</v>
      </c>
      <c r="U17" s="12" t="s">
        <v>54</v>
      </c>
      <c r="V17" s="12" t="s">
        <v>55</v>
      </c>
      <c r="W17" s="12" t="s">
        <v>56</v>
      </c>
      <c r="X17" s="14">
        <f>IFERROR(IF(AND(Q16="Probabilidad",Q17="Probabilidad"),(Z16-(+Z16*T17)),IF(Q17="Probabilidad",(I16-(+I16*T17)),IF(Q17="Impacto",Z16,""))),"")</f>
        <v>0.28799999999999998</v>
      </c>
      <c r="Y17" s="15" t="str">
        <f t="shared" si="1"/>
        <v>Baja</v>
      </c>
      <c r="Z17" s="16">
        <f t="shared" ref="Z17:Z21" si="9">+X17</f>
        <v>0.28799999999999998</v>
      </c>
      <c r="AA17" s="15" t="str">
        <f t="shared" si="3"/>
        <v>Moderado</v>
      </c>
      <c r="AB17" s="16">
        <f>IFERROR(IF(AND(Q16="Impacto",Q17="Impacto"),(AB10-(+AB10*T17)),IF(Q17="Impacto",($M$16-(+$M$16*T17)),IF(Q17="Probabilidad",AB10,""))),"")</f>
        <v>0.6</v>
      </c>
      <c r="AC17" s="17" t="str">
        <f t="shared" ref="AC17:AC18" si="10">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Moderado</v>
      </c>
      <c r="AD17" s="18" t="s">
        <v>69</v>
      </c>
      <c r="AE17" s="19" t="s">
        <v>191</v>
      </c>
      <c r="AF17" s="21" t="s">
        <v>189</v>
      </c>
      <c r="AG17" s="20" t="s">
        <v>113</v>
      </c>
      <c r="AH17" s="20">
        <v>45291</v>
      </c>
      <c r="AI17" s="19" t="s">
        <v>59</v>
      </c>
      <c r="AJ17" s="21" t="s">
        <v>60</v>
      </c>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row>
    <row r="18" spans="1:68" ht="151.5" customHeight="1" x14ac:dyDescent="0.3">
      <c r="A18" s="81"/>
      <c r="B18" s="84"/>
      <c r="C18" s="84"/>
      <c r="D18" s="84"/>
      <c r="E18" s="87"/>
      <c r="F18" s="84"/>
      <c r="G18" s="90"/>
      <c r="H18" s="93"/>
      <c r="I18" s="78"/>
      <c r="J18" s="96"/>
      <c r="K18" s="78">
        <f ca="1">IF(NOT(ISERROR(MATCH(J18,_xlfn.ANCHORARRAY(E29),0))),I31&amp;"Por favor no seleccionar los criterios de impacto",J18)</f>
        <v>0</v>
      </c>
      <c r="L18" s="93"/>
      <c r="M18" s="78"/>
      <c r="N18" s="75"/>
      <c r="O18" s="9">
        <v>3</v>
      </c>
      <c r="P18" s="26"/>
      <c r="Q18" s="11" t="str">
        <f>IF(OR(R18="Preventivo",R18="Detectivo"),"Probabilidad",IF(R18="Correctivo","Impacto",""))</f>
        <v/>
      </c>
      <c r="R18" s="12"/>
      <c r="S18" s="12"/>
      <c r="T18" s="13" t="str">
        <f t="shared" si="8"/>
        <v/>
      </c>
      <c r="U18" s="12"/>
      <c r="V18" s="12"/>
      <c r="W18" s="12"/>
      <c r="X18" s="14" t="str">
        <f>IFERROR(IF(AND(Q17="Probabilidad",Q18="Probabilidad"),(Z17-(+Z17*T18)),IF(AND(Q17="Impacto",Q18="Probabilidad"),(Z16-(+Z16*T18)),IF(Q18="Impacto",Z17,""))),"")</f>
        <v/>
      </c>
      <c r="Y18" s="15" t="str">
        <f t="shared" si="1"/>
        <v/>
      </c>
      <c r="Z18" s="16" t="str">
        <f t="shared" si="9"/>
        <v/>
      </c>
      <c r="AA18" s="15" t="str">
        <f t="shared" si="3"/>
        <v/>
      </c>
      <c r="AB18" s="16" t="str">
        <f>IFERROR(IF(AND(Q17="Impacto",Q18="Impacto"),(AB17-(+AB17*T18)),IF(AND(Q17="Probabilidad",Q18="Impacto"),(AB16-(+AB16*T18)),IF(Q18="Probabilidad",AB17,""))),"")</f>
        <v/>
      </c>
      <c r="AC18" s="17" t="str">
        <f t="shared" si="10"/>
        <v/>
      </c>
      <c r="AD18" s="18"/>
      <c r="AE18" s="19"/>
      <c r="AF18" s="21"/>
      <c r="AG18" s="20"/>
      <c r="AH18" s="24"/>
      <c r="AI18" s="19"/>
      <c r="AJ18" s="2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row>
    <row r="19" spans="1:68" ht="151.5" customHeight="1" x14ac:dyDescent="0.3">
      <c r="A19" s="81"/>
      <c r="B19" s="84"/>
      <c r="C19" s="84"/>
      <c r="D19" s="84"/>
      <c r="E19" s="87"/>
      <c r="F19" s="84"/>
      <c r="G19" s="90"/>
      <c r="H19" s="93"/>
      <c r="I19" s="78"/>
      <c r="J19" s="96"/>
      <c r="K19" s="78">
        <f ca="1">IF(NOT(ISERROR(MATCH(J19,_xlfn.ANCHORARRAY(E30),0))),I32&amp;"Por favor no seleccionar los criterios de impacto",J19)</f>
        <v>0</v>
      </c>
      <c r="L19" s="93"/>
      <c r="M19" s="78"/>
      <c r="N19" s="75"/>
      <c r="O19" s="9">
        <v>4</v>
      </c>
      <c r="P19" s="26"/>
      <c r="Q19" s="11" t="str">
        <f t="shared" ref="Q19:Q21" si="11">IF(OR(R19="Preventivo",R19="Detectivo"),"Probabilidad",IF(R19="Correctivo","Impacto",""))</f>
        <v/>
      </c>
      <c r="R19" s="12"/>
      <c r="S19" s="12"/>
      <c r="T19" s="13" t="str">
        <f t="shared" si="8"/>
        <v/>
      </c>
      <c r="U19" s="12"/>
      <c r="V19" s="12"/>
      <c r="W19" s="12"/>
      <c r="X19" s="14" t="str">
        <f t="shared" ref="X19:X21" si="12">IFERROR(IF(AND(Q18="Probabilidad",Q19="Probabilidad"),(Z18-(+Z18*T19)),IF(AND(Q18="Impacto",Q19="Probabilidad"),(Z17-(+Z17*T19)),IF(Q19="Impacto",Z18,""))),"")</f>
        <v/>
      </c>
      <c r="Y19" s="15" t="str">
        <f t="shared" si="1"/>
        <v/>
      </c>
      <c r="Z19" s="16" t="str">
        <f t="shared" si="9"/>
        <v/>
      </c>
      <c r="AA19" s="15" t="str">
        <f t="shared" si="3"/>
        <v/>
      </c>
      <c r="AB19" s="16" t="str">
        <f t="shared" ref="AB19:AB21" si="13">IFERROR(IF(AND(Q18="Impacto",Q19="Impacto"),(AB18-(+AB18*T19)),IF(AND(Q18="Probabilidad",Q19="Impacto"),(AB17-(+AB17*T19)),IF(Q19="Probabilidad",AB18,""))),"")</f>
        <v/>
      </c>
      <c r="AC19" s="17"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18"/>
      <c r="AE19" s="19"/>
      <c r="AF19" s="21"/>
      <c r="AG19" s="24"/>
      <c r="AH19" s="24"/>
      <c r="AI19" s="19"/>
      <c r="AJ19" s="2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row>
    <row r="20" spans="1:68" ht="151.5" customHeight="1" x14ac:dyDescent="0.3">
      <c r="A20" s="81"/>
      <c r="B20" s="84"/>
      <c r="C20" s="84"/>
      <c r="D20" s="84"/>
      <c r="E20" s="87"/>
      <c r="F20" s="84"/>
      <c r="G20" s="90"/>
      <c r="H20" s="93"/>
      <c r="I20" s="78"/>
      <c r="J20" s="96"/>
      <c r="K20" s="78">
        <f ca="1">IF(NOT(ISERROR(MATCH(J20,_xlfn.ANCHORARRAY(E31),0))),I33&amp;"Por favor no seleccionar los criterios de impacto",J20)</f>
        <v>0</v>
      </c>
      <c r="L20" s="93"/>
      <c r="M20" s="78"/>
      <c r="N20" s="75"/>
      <c r="O20" s="9">
        <v>5</v>
      </c>
      <c r="P20" s="10"/>
      <c r="Q20" s="11" t="str">
        <f t="shared" si="11"/>
        <v/>
      </c>
      <c r="R20" s="12"/>
      <c r="S20" s="12"/>
      <c r="T20" s="13" t="str">
        <f t="shared" si="8"/>
        <v/>
      </c>
      <c r="U20" s="12"/>
      <c r="V20" s="12"/>
      <c r="W20" s="12"/>
      <c r="X20" s="14" t="str">
        <f t="shared" si="12"/>
        <v/>
      </c>
      <c r="Y20" s="15" t="str">
        <f t="shared" si="1"/>
        <v/>
      </c>
      <c r="Z20" s="16" t="str">
        <f t="shared" si="9"/>
        <v/>
      </c>
      <c r="AA20" s="15" t="str">
        <f t="shared" si="3"/>
        <v/>
      </c>
      <c r="AB20" s="16" t="str">
        <f t="shared" si="13"/>
        <v/>
      </c>
      <c r="AC20" s="17" t="str">
        <f t="shared" ref="AC20:AC21" si="14">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18"/>
      <c r="AE20" s="19"/>
      <c r="AF20" s="21"/>
      <c r="AG20" s="24"/>
      <c r="AH20" s="24"/>
      <c r="AI20" s="19"/>
      <c r="AJ20" s="2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row>
    <row r="21" spans="1:68" ht="151.5" customHeight="1" x14ac:dyDescent="0.3">
      <c r="A21" s="82"/>
      <c r="B21" s="85"/>
      <c r="C21" s="85"/>
      <c r="D21" s="85"/>
      <c r="E21" s="88"/>
      <c r="F21" s="85"/>
      <c r="G21" s="91"/>
      <c r="H21" s="94"/>
      <c r="I21" s="79"/>
      <c r="J21" s="97"/>
      <c r="K21" s="79">
        <f ca="1">IF(NOT(ISERROR(MATCH(J21,_xlfn.ANCHORARRAY(E32),0))),I34&amp;"Por favor no seleccionar los criterios de impacto",J21)</f>
        <v>0</v>
      </c>
      <c r="L21" s="94"/>
      <c r="M21" s="79"/>
      <c r="N21" s="76"/>
      <c r="O21" s="9">
        <v>6</v>
      </c>
      <c r="P21" s="10"/>
      <c r="Q21" s="11" t="str">
        <f t="shared" si="11"/>
        <v/>
      </c>
      <c r="R21" s="12"/>
      <c r="S21" s="12"/>
      <c r="T21" s="13" t="str">
        <f t="shared" si="8"/>
        <v/>
      </c>
      <c r="U21" s="12"/>
      <c r="V21" s="12"/>
      <c r="W21" s="12"/>
      <c r="X21" s="14" t="str">
        <f t="shared" si="12"/>
        <v/>
      </c>
      <c r="Y21" s="15" t="str">
        <f t="shared" si="1"/>
        <v/>
      </c>
      <c r="Z21" s="16" t="str">
        <f t="shared" si="9"/>
        <v/>
      </c>
      <c r="AA21" s="15" t="str">
        <f t="shared" si="3"/>
        <v/>
      </c>
      <c r="AB21" s="16" t="str">
        <f t="shared" si="13"/>
        <v/>
      </c>
      <c r="AC21" s="17" t="str">
        <f t="shared" si="14"/>
        <v/>
      </c>
      <c r="AD21" s="18"/>
      <c r="AE21" s="19"/>
      <c r="AF21" s="21"/>
      <c r="AG21" s="24"/>
      <c r="AH21" s="24"/>
      <c r="AI21" s="19"/>
      <c r="AJ21" s="2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row>
    <row r="22" spans="1:68" ht="151.5" customHeight="1" x14ac:dyDescent="0.3">
      <c r="A22" s="80">
        <v>3</v>
      </c>
      <c r="B22" s="83" t="s">
        <v>64</v>
      </c>
      <c r="C22" s="83" t="s">
        <v>198</v>
      </c>
      <c r="D22" s="83" t="s">
        <v>199</v>
      </c>
      <c r="E22" s="86" t="s">
        <v>200</v>
      </c>
      <c r="F22" s="83" t="s">
        <v>49</v>
      </c>
      <c r="G22" s="89">
        <v>702</v>
      </c>
      <c r="H22" s="92" t="str">
        <f>IF(G22&lt;=0,"",IF(G22&lt;=2,"Muy Baja",IF(G22&lt;=24,"Baja",IF(G22&lt;=500,"Media",IF(G22&lt;=5000,"Alta","Muy Alta")))))</f>
        <v>Alta</v>
      </c>
      <c r="I22" s="77">
        <f>IF(H22="","",IF(H22="Muy Baja",0.2,IF(H22="Baja",0.4,IF(H22="Media",0.6,IF(H22="Alta",0.8,IF(H22="Muy Alta",1,))))))</f>
        <v>0.8</v>
      </c>
      <c r="J22" s="95" t="s">
        <v>50</v>
      </c>
      <c r="K22" s="77" t="str">
        <f>IF(NOT(ISERROR(MATCH(J22,'[8]Tabla Impacto'!$B$221:$B$223,0))),'[8]Tabla Impacto'!$F$223&amp;"Por favor no seleccionar los criterios de impacto(Afectación Económica o presupuestal y Pérdida Reputacional)",J22)</f>
        <v xml:space="preserve">     El riesgo afecta la imagen de la entidad con algunos usuarios de relevancia frente al logro de los objetivos</v>
      </c>
      <c r="L22" s="92" t="str">
        <f>IF(OR(K22='[8]Tabla Impacto'!$C$11,K22='[8]Tabla Impacto'!$D$11),"Leve",IF(OR(K22='[8]Tabla Impacto'!$C$12,K22='[8]Tabla Impacto'!$D$12),"Menor",IF(OR(K22='[8]Tabla Impacto'!$C$13,K22='[8]Tabla Impacto'!$D$13),"Moderado",IF(OR(K22='[8]Tabla Impacto'!$C$14,K22='[8]Tabla Impacto'!$D$14),"Mayor",IF(OR(K22='[8]Tabla Impacto'!$C$15,K22='[8]Tabla Impacto'!$D$15),"Catastrófico","")))))</f>
        <v>Moderado</v>
      </c>
      <c r="M22" s="77">
        <f>IF(L22="","",IF(L22="Leve",0.2,IF(L22="Menor",0.4,IF(L22="Moderado",0.6,IF(L22="Mayor",0.8,IF(L22="Catastrófico",1,))))))</f>
        <v>0.6</v>
      </c>
      <c r="N22" s="74" t="str">
        <f>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Alto</v>
      </c>
      <c r="O22" s="9">
        <v>1</v>
      </c>
      <c r="P22" s="38" t="s">
        <v>201</v>
      </c>
      <c r="Q22" s="11" t="str">
        <f>IF(OR(R22="Preventivo",R22="Detectivo"),"Probabilidad",IF(R22="Correctivo","Impacto",""))</f>
        <v>Probabilidad</v>
      </c>
      <c r="R22" s="12" t="s">
        <v>52</v>
      </c>
      <c r="S22" s="12" t="s">
        <v>53</v>
      </c>
      <c r="T22" s="13" t="str">
        <f>IF(AND(R22="Preventivo",S22="Automático"),"50%",IF(AND(R22="Preventivo",S22="Manual"),"40%",IF(AND(R22="Detectivo",S22="Automático"),"40%",IF(AND(R22="Detectivo",S22="Manual"),"30%",IF(AND(R22="Correctivo",S22="Automático"),"35%",IF(AND(R22="Correctivo",S22="Manual"),"25%",""))))))</f>
        <v>40%</v>
      </c>
      <c r="U22" s="12" t="s">
        <v>54</v>
      </c>
      <c r="V22" s="12" t="s">
        <v>55</v>
      </c>
      <c r="W22" s="12" t="s">
        <v>56</v>
      </c>
      <c r="X22" s="14">
        <f>IFERROR(IF(Q22="Probabilidad",(I22-(+I22*T22)),IF(Q22="Impacto",I22,"")),"")</f>
        <v>0.48</v>
      </c>
      <c r="Y22" s="15" t="str">
        <f>IFERROR(IF(X22="","",IF(X22&lt;=0.2,"Muy Baja",IF(X22&lt;=0.4,"Baja",IF(X22&lt;=0.6,"Media",IF(X22&lt;=0.8,"Alta","Muy Alta"))))),"")</f>
        <v>Media</v>
      </c>
      <c r="Z22" s="16">
        <f>+X22</f>
        <v>0.48</v>
      </c>
      <c r="AA22" s="15" t="str">
        <f>IFERROR(IF(AB22="","",IF(AB22&lt;=0.2,"Leve",IF(AB22&lt;=0.4,"Menor",IF(AB22&lt;=0.6,"Moderado",IF(AB22&lt;=0.8,"Mayor","Catastrófico"))))),"")</f>
        <v>Moderado</v>
      </c>
      <c r="AB22" s="16">
        <f>IFERROR(IF(Q22="Impacto",(M22-(+M22*T22)),IF(Q22="Probabilidad",M22,"")),"")</f>
        <v>0.6</v>
      </c>
      <c r="AC22" s="17" t="str">
        <f>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Moderado</v>
      </c>
      <c r="AD22" s="18" t="s">
        <v>69</v>
      </c>
      <c r="AE22" s="19" t="s">
        <v>202</v>
      </c>
      <c r="AF22" s="21" t="s">
        <v>189</v>
      </c>
      <c r="AG22" s="20">
        <v>45138</v>
      </c>
      <c r="AH22" s="20">
        <v>45291</v>
      </c>
      <c r="AI22" s="19" t="s">
        <v>59</v>
      </c>
      <c r="AJ22" s="21" t="s">
        <v>60</v>
      </c>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row>
    <row r="23" spans="1:68" ht="151.5" customHeight="1" x14ac:dyDescent="0.3">
      <c r="A23" s="81"/>
      <c r="B23" s="84"/>
      <c r="C23" s="84"/>
      <c r="D23" s="84"/>
      <c r="E23" s="87"/>
      <c r="F23" s="84"/>
      <c r="G23" s="90"/>
      <c r="H23" s="93"/>
      <c r="I23" s="78"/>
      <c r="J23" s="96"/>
      <c r="K23" s="78">
        <f t="shared" ref="K23:K27" ca="1" si="15">IF(NOT(ISERROR(MATCH(J23,_xlfn.ANCHORARRAY(E34),0))),I36&amp;"Por favor no seleccionar los criterios de impacto",J23)</f>
        <v>0</v>
      </c>
      <c r="L23" s="93"/>
      <c r="M23" s="78"/>
      <c r="N23" s="75"/>
      <c r="O23" s="9">
        <v>2</v>
      </c>
      <c r="P23" s="10" t="s">
        <v>203</v>
      </c>
      <c r="Q23" s="11" t="str">
        <f>IF(OR(R23="Preventivo",R23="Detectivo"),"Probabilidad",IF(R23="Correctivo","Impacto",""))</f>
        <v>Probabilidad</v>
      </c>
      <c r="R23" s="12" t="s">
        <v>52</v>
      </c>
      <c r="S23" s="12" t="s">
        <v>53</v>
      </c>
      <c r="T23" s="13" t="str">
        <f t="shared" ref="T23:T27" si="16">IF(AND(R23="Preventivo",S23="Automático"),"50%",IF(AND(R23="Preventivo",S23="Manual"),"40%",IF(AND(R23="Detectivo",S23="Automático"),"40%",IF(AND(R23="Detectivo",S23="Manual"),"30%",IF(AND(R23="Correctivo",S23="Automático"),"35%",IF(AND(R23="Correctivo",S23="Manual"),"25%",""))))))</f>
        <v>40%</v>
      </c>
      <c r="U23" s="12" t="s">
        <v>54</v>
      </c>
      <c r="V23" s="12" t="s">
        <v>55</v>
      </c>
      <c r="W23" s="12" t="s">
        <v>56</v>
      </c>
      <c r="X23" s="27">
        <f>IFERROR(IF(AND(Q22="Probabilidad",Q23="Probabilidad"),(Z22-(+Z22*T23)),IF(Q23="Probabilidad",(I22-(+I22*T23)),IF(Q23="Impacto",Z22,""))),"")</f>
        <v>0.28799999999999998</v>
      </c>
      <c r="Y23" s="15" t="str">
        <f t="shared" si="1"/>
        <v>Baja</v>
      </c>
      <c r="Z23" s="16">
        <f t="shared" ref="Z23:Z27" si="17">+X23</f>
        <v>0.28799999999999998</v>
      </c>
      <c r="AA23" s="15" t="str">
        <f t="shared" si="3"/>
        <v>Moderado</v>
      </c>
      <c r="AB23" s="16">
        <f>IFERROR(IF(AND(Q22="Impacto",Q23="Impacto"),(AB16-(+AB16*T23)),IF(Q23="Impacto",($M$22-(+$M$22*T23)),IF(Q23="Probabilidad",AB16,""))),"")</f>
        <v>0.6</v>
      </c>
      <c r="AC23" s="17" t="str">
        <f t="shared" ref="AC23:AC24" si="18">IFERROR(IF(OR(AND(Y23="Muy Baja",AA23="Leve"),AND(Y23="Muy Baja",AA23="Menor"),AND(Y23="Baja",AA23="Leve")),"Bajo",IF(OR(AND(Y23="Muy baja",AA23="Moderado"),AND(Y23="Baja",AA23="Menor"),AND(Y23="Baja",AA23="Moderado"),AND(Y23="Media",AA23="Leve"),AND(Y23="Media",AA23="Menor"),AND(Y23="Media",AA23="Moderado"),AND(Y23="Alta",AA23="Leve"),AND(Y23="Alta",AA23="Menor")),"Moderado",IF(OR(AND(Y23="Muy Baja",AA23="Mayor"),AND(Y23="Baja",AA23="Mayor"),AND(Y23="Media",AA23="Mayor"),AND(Y23="Alta",AA23="Moderado"),AND(Y23="Alta",AA23="Mayor"),AND(Y23="Muy Alta",AA23="Leve"),AND(Y23="Muy Alta",AA23="Menor"),AND(Y23="Muy Alta",AA23="Moderado"),AND(Y23="Muy Alta",AA23="Mayor")),"Alto",IF(OR(AND(Y23="Muy Baja",AA23="Catastrófico"),AND(Y23="Baja",AA23="Catastrófico"),AND(Y23="Media",AA23="Catastrófico"),AND(Y23="Alta",AA23="Catastrófico"),AND(Y23="Muy Alta",AA23="Catastrófico")),"Extremo","")))),"")</f>
        <v>Moderado</v>
      </c>
      <c r="AD23" s="18" t="s">
        <v>69</v>
      </c>
      <c r="AE23" s="10" t="s">
        <v>204</v>
      </c>
      <c r="AF23" s="21" t="s">
        <v>189</v>
      </c>
      <c r="AG23" s="24">
        <v>45322</v>
      </c>
      <c r="AH23" s="20">
        <v>45291</v>
      </c>
      <c r="AI23" s="19" t="s">
        <v>59</v>
      </c>
      <c r="AJ23" s="21" t="s">
        <v>60</v>
      </c>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row>
    <row r="24" spans="1:68" ht="151.5" customHeight="1" x14ac:dyDescent="0.3">
      <c r="A24" s="81"/>
      <c r="B24" s="84"/>
      <c r="C24" s="84"/>
      <c r="D24" s="84"/>
      <c r="E24" s="87"/>
      <c r="F24" s="84"/>
      <c r="G24" s="90"/>
      <c r="H24" s="93"/>
      <c r="I24" s="78"/>
      <c r="J24" s="96"/>
      <c r="K24" s="78">
        <f t="shared" ca="1" si="15"/>
        <v>0</v>
      </c>
      <c r="L24" s="93"/>
      <c r="M24" s="78"/>
      <c r="N24" s="75"/>
      <c r="O24" s="9">
        <v>3</v>
      </c>
      <c r="P24" s="10"/>
      <c r="Q24" s="11" t="str">
        <f>IF(OR(R24="Preventivo",R24="Detectivo"),"Probabilidad",IF(R24="Correctivo","Impacto",""))</f>
        <v/>
      </c>
      <c r="R24" s="12"/>
      <c r="S24" s="12"/>
      <c r="T24" s="13" t="str">
        <f t="shared" si="16"/>
        <v/>
      </c>
      <c r="U24" s="12"/>
      <c r="V24" s="12"/>
      <c r="W24" s="12"/>
      <c r="X24" s="14" t="str">
        <f>IFERROR(IF(AND(Q23="Probabilidad",Q24="Probabilidad"),(Z23-(+Z23*T24)),IF(AND(Q23="Impacto",Q24="Probabilidad"),(Z22-(+Z22*T24)),IF(Q24="Impacto",Z23,""))),"")</f>
        <v/>
      </c>
      <c r="Y24" s="15" t="str">
        <f t="shared" si="1"/>
        <v/>
      </c>
      <c r="Z24" s="16" t="str">
        <f t="shared" si="17"/>
        <v/>
      </c>
      <c r="AA24" s="15" t="str">
        <f t="shared" si="3"/>
        <v/>
      </c>
      <c r="AB24" s="16" t="str">
        <f>IFERROR(IF(AND(Q23="Impacto",Q24="Impacto"),(AB23-(+AB23*T24)),IF(AND(Q23="Probabilidad",Q24="Impacto"),(AB22-(+AB22*T24)),IF(Q24="Probabilidad",AB23,""))),"")</f>
        <v/>
      </c>
      <c r="AC24" s="17" t="str">
        <f t="shared" si="18"/>
        <v/>
      </c>
      <c r="AD24" s="18"/>
      <c r="AE24" s="19"/>
      <c r="AF24" s="21"/>
      <c r="AG24" s="24"/>
      <c r="AH24" s="26"/>
      <c r="AI24" s="19"/>
      <c r="AJ24" s="2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row>
    <row r="25" spans="1:68" ht="151.5" customHeight="1" x14ac:dyDescent="0.3">
      <c r="A25" s="81"/>
      <c r="B25" s="84"/>
      <c r="C25" s="84"/>
      <c r="D25" s="84"/>
      <c r="E25" s="87"/>
      <c r="F25" s="84"/>
      <c r="G25" s="90"/>
      <c r="H25" s="93"/>
      <c r="I25" s="78"/>
      <c r="J25" s="96"/>
      <c r="K25" s="78">
        <f t="shared" ca="1" si="15"/>
        <v>0</v>
      </c>
      <c r="L25" s="93"/>
      <c r="M25" s="78"/>
      <c r="N25" s="75"/>
      <c r="O25" s="9">
        <v>4</v>
      </c>
      <c r="P25" s="10"/>
      <c r="Q25" s="11" t="str">
        <f t="shared" ref="Q25:Q27" si="19">IF(OR(R25="Preventivo",R25="Detectivo"),"Probabilidad",IF(R25="Correctivo","Impacto",""))</f>
        <v/>
      </c>
      <c r="R25" s="12"/>
      <c r="S25" s="12"/>
      <c r="T25" s="13" t="str">
        <f t="shared" si="16"/>
        <v/>
      </c>
      <c r="U25" s="12"/>
      <c r="V25" s="12"/>
      <c r="W25" s="12"/>
      <c r="X25" s="14" t="str">
        <f t="shared" ref="X25:X27" si="20">IFERROR(IF(AND(Q24="Probabilidad",Q25="Probabilidad"),(Z24-(+Z24*T25)),IF(AND(Q24="Impacto",Q25="Probabilidad"),(Z23-(+Z23*T25)),IF(Q25="Impacto",Z24,""))),"")</f>
        <v/>
      </c>
      <c r="Y25" s="15" t="str">
        <f t="shared" si="1"/>
        <v/>
      </c>
      <c r="Z25" s="16" t="str">
        <f t="shared" si="17"/>
        <v/>
      </c>
      <c r="AA25" s="15" t="str">
        <f t="shared" si="3"/>
        <v/>
      </c>
      <c r="AB25" s="16" t="str">
        <f t="shared" ref="AB25:AB27" si="21">IFERROR(IF(AND(Q24="Impacto",Q25="Impacto"),(AB24-(+AB24*T25)),IF(AND(Q24="Probabilidad",Q25="Impacto"),(AB23-(+AB23*T25)),IF(Q25="Probabilidad",AB24,""))),"")</f>
        <v/>
      </c>
      <c r="AC25" s="17"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18"/>
      <c r="AE25" s="19"/>
      <c r="AF25" s="21"/>
      <c r="AG25" s="24"/>
      <c r="AH25" s="26"/>
      <c r="AI25" s="19"/>
      <c r="AJ25" s="2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row>
    <row r="26" spans="1:68" ht="151.5" customHeight="1" x14ac:dyDescent="0.3">
      <c r="A26" s="81"/>
      <c r="B26" s="84"/>
      <c r="C26" s="84"/>
      <c r="D26" s="84"/>
      <c r="E26" s="87"/>
      <c r="F26" s="84"/>
      <c r="G26" s="90"/>
      <c r="H26" s="93"/>
      <c r="I26" s="78"/>
      <c r="J26" s="96"/>
      <c r="K26" s="78">
        <f t="shared" ca="1" si="15"/>
        <v>0</v>
      </c>
      <c r="L26" s="93"/>
      <c r="M26" s="78"/>
      <c r="N26" s="75"/>
      <c r="O26" s="9">
        <v>5</v>
      </c>
      <c r="P26" s="26"/>
      <c r="Q26" s="11" t="str">
        <f t="shared" si="19"/>
        <v/>
      </c>
      <c r="R26" s="12"/>
      <c r="S26" s="12"/>
      <c r="T26" s="13" t="str">
        <f t="shared" si="16"/>
        <v/>
      </c>
      <c r="U26" s="12"/>
      <c r="V26" s="12"/>
      <c r="W26" s="12"/>
      <c r="X26" s="14" t="str">
        <f t="shared" si="20"/>
        <v/>
      </c>
      <c r="Y26" s="15" t="str">
        <f t="shared" si="1"/>
        <v/>
      </c>
      <c r="Z26" s="16" t="str">
        <f t="shared" si="17"/>
        <v/>
      </c>
      <c r="AA26" s="15" t="str">
        <f t="shared" si="3"/>
        <v/>
      </c>
      <c r="AB26" s="16" t="str">
        <f t="shared" si="21"/>
        <v/>
      </c>
      <c r="AC26" s="17" t="str">
        <f t="shared" ref="AC26:AC27" si="22">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18"/>
      <c r="AE26" s="19"/>
      <c r="AF26" s="21"/>
      <c r="AG26" s="24"/>
      <c r="AH26" s="24"/>
      <c r="AI26" s="19"/>
      <c r="AJ26" s="2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row>
    <row r="27" spans="1:68" ht="151.5" customHeight="1" x14ac:dyDescent="0.3">
      <c r="A27" s="82"/>
      <c r="B27" s="85"/>
      <c r="C27" s="85"/>
      <c r="D27" s="85"/>
      <c r="E27" s="88"/>
      <c r="F27" s="85"/>
      <c r="G27" s="91"/>
      <c r="H27" s="94"/>
      <c r="I27" s="79"/>
      <c r="J27" s="97"/>
      <c r="K27" s="79">
        <f t="shared" ca="1" si="15"/>
        <v>0</v>
      </c>
      <c r="L27" s="94"/>
      <c r="M27" s="79"/>
      <c r="N27" s="76"/>
      <c r="O27" s="9">
        <v>6</v>
      </c>
      <c r="P27" s="10"/>
      <c r="Q27" s="11" t="str">
        <f t="shared" si="19"/>
        <v/>
      </c>
      <c r="R27" s="12"/>
      <c r="S27" s="12"/>
      <c r="T27" s="13" t="str">
        <f t="shared" si="16"/>
        <v/>
      </c>
      <c r="U27" s="12"/>
      <c r="V27" s="12"/>
      <c r="W27" s="12"/>
      <c r="X27" s="14" t="str">
        <f t="shared" si="20"/>
        <v/>
      </c>
      <c r="Y27" s="15" t="str">
        <f t="shared" si="1"/>
        <v/>
      </c>
      <c r="Z27" s="16" t="str">
        <f t="shared" si="17"/>
        <v/>
      </c>
      <c r="AA27" s="15" t="str">
        <f t="shared" si="3"/>
        <v/>
      </c>
      <c r="AB27" s="16" t="str">
        <f t="shared" si="21"/>
        <v/>
      </c>
      <c r="AC27" s="17" t="str">
        <f t="shared" si="22"/>
        <v/>
      </c>
      <c r="AD27" s="18"/>
      <c r="AE27" s="19"/>
      <c r="AF27" s="21"/>
      <c r="AG27" s="24"/>
      <c r="AH27" s="24"/>
      <c r="AI27" s="19"/>
      <c r="AJ27" s="2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row>
    <row r="28" spans="1:68" ht="151.5" customHeight="1" x14ac:dyDescent="0.3">
      <c r="A28" s="80">
        <v>4</v>
      </c>
      <c r="B28" s="83"/>
      <c r="C28" s="83"/>
      <c r="D28" s="83"/>
      <c r="E28" s="86"/>
      <c r="F28" s="83"/>
      <c r="G28" s="89"/>
      <c r="H28" s="92" t="str">
        <f>IF(G28&lt;=0,"",IF(G28&lt;=2,"Muy Baja",IF(G28&lt;=24,"Baja",IF(G28&lt;=500,"Media",IF(G28&lt;=5000,"Alta","Muy Alta")))))</f>
        <v/>
      </c>
      <c r="I28" s="77" t="str">
        <f>IF(H28="","",IF(H28="Muy Baja",0.2,IF(H28="Baja",0.4,IF(H28="Media",0.6,IF(H28="Alta",0.8,IF(H28="Muy Alta",1,))))))</f>
        <v/>
      </c>
      <c r="J28" s="95"/>
      <c r="K28" s="77">
        <f>IF(NOT(ISERROR(MATCH(J28,'[8]Tabla Impacto'!$B$221:$B$223,0))),'[8]Tabla Impacto'!$F$223&amp;"Por favor no seleccionar los criterios de impacto(Afectación Económica o presupuestal y Pérdida Reputacional)",J28)</f>
        <v>0</v>
      </c>
      <c r="L28" s="92" t="str">
        <f>IF(OR(K28='[8]Tabla Impacto'!$C$11,K28='[8]Tabla Impacto'!$D$11),"Leve",IF(OR(K28='[8]Tabla Impacto'!$C$12,K28='[8]Tabla Impacto'!$D$12),"Menor",IF(OR(K28='[8]Tabla Impacto'!$C$13,K28='[8]Tabla Impacto'!$D$13),"Moderado",IF(OR(K28='[8]Tabla Impacto'!$C$14,K28='[8]Tabla Impacto'!$D$14),"Mayor",IF(OR(K28='[8]Tabla Impacto'!$C$15,K28='[8]Tabla Impacto'!$D$15),"Catastrófico","")))))</f>
        <v/>
      </c>
      <c r="M28" s="77" t="str">
        <f>IF(L28="","",IF(L28="Leve",0.2,IF(L28="Menor",0.4,IF(L28="Moderado",0.6,IF(L28="Mayor",0.8,IF(L28="Catastrófico",1,))))))</f>
        <v/>
      </c>
      <c r="N28" s="74" t="str">
        <f>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
      </c>
      <c r="O28" s="9">
        <v>1</v>
      </c>
      <c r="P28" s="10"/>
      <c r="Q28" s="11" t="str">
        <f>IF(OR(R28="Preventivo",R28="Detectivo"),"Probabilidad",IF(R28="Correctivo","Impacto",""))</f>
        <v/>
      </c>
      <c r="R28" s="12"/>
      <c r="S28" s="12"/>
      <c r="T28" s="13" t="str">
        <f>IF(AND(R28="Preventivo",S28="Automático"),"50%",IF(AND(R28="Preventivo",S28="Manual"),"40%",IF(AND(R28="Detectivo",S28="Automático"),"40%",IF(AND(R28="Detectivo",S28="Manual"),"30%",IF(AND(R28="Correctivo",S28="Automático"),"35%",IF(AND(R28="Correctivo",S28="Manual"),"25%",""))))))</f>
        <v/>
      </c>
      <c r="U28" s="12"/>
      <c r="V28" s="12"/>
      <c r="W28" s="12"/>
      <c r="X28" s="14" t="str">
        <f>IFERROR(IF(Q28="Probabilidad",(I28-(+I28*T28)),IF(Q28="Impacto",I28,"")),"")</f>
        <v/>
      </c>
      <c r="Y28" s="15" t="str">
        <f>IFERROR(IF(X28="","",IF(X28&lt;=0.2,"Muy Baja",IF(X28&lt;=0.4,"Baja",IF(X28&lt;=0.6,"Media",IF(X28&lt;=0.8,"Alta","Muy Alta"))))),"")</f>
        <v/>
      </c>
      <c r="Z28" s="16" t="str">
        <f>+X28</f>
        <v/>
      </c>
      <c r="AA28" s="15" t="str">
        <f>IFERROR(IF(AB28="","",IF(AB28&lt;=0.2,"Leve",IF(AB28&lt;=0.4,"Menor",IF(AB28&lt;=0.6,"Moderado",IF(AB28&lt;=0.8,"Mayor","Catastrófico"))))),"")</f>
        <v/>
      </c>
      <c r="AB28" s="16" t="str">
        <f>IFERROR(IF(Q28="Impacto",(M28-(+M28*T28)),IF(Q28="Probabilidad",M28,"")),"")</f>
        <v/>
      </c>
      <c r="AC28" s="17" t="str">
        <f>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
      </c>
      <c r="AD28" s="18"/>
      <c r="AE28" s="19"/>
      <c r="AF28" s="21"/>
      <c r="AG28" s="24"/>
      <c r="AH28" s="24"/>
      <c r="AI28" s="19"/>
      <c r="AJ28" s="2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row>
    <row r="29" spans="1:68" ht="151.5" customHeight="1" x14ac:dyDescent="0.3">
      <c r="A29" s="81"/>
      <c r="B29" s="84"/>
      <c r="C29" s="84"/>
      <c r="D29" s="84"/>
      <c r="E29" s="87"/>
      <c r="F29" s="84"/>
      <c r="G29" s="90"/>
      <c r="H29" s="93"/>
      <c r="I29" s="78"/>
      <c r="J29" s="96"/>
      <c r="K29" s="78">
        <f t="shared" ref="K29:K33" ca="1" si="23">IF(NOT(ISERROR(MATCH(J29,_xlfn.ANCHORARRAY(E40),0))),I42&amp;"Por favor no seleccionar los criterios de impacto",J29)</f>
        <v>0</v>
      </c>
      <c r="L29" s="93"/>
      <c r="M29" s="78"/>
      <c r="N29" s="75"/>
      <c r="O29" s="9">
        <v>2</v>
      </c>
      <c r="P29" s="10"/>
      <c r="Q29" s="11" t="str">
        <f>IF(OR(R29="Preventivo",R29="Detectivo"),"Probabilidad",IF(R29="Correctivo","Impacto",""))</f>
        <v/>
      </c>
      <c r="R29" s="12"/>
      <c r="S29" s="12"/>
      <c r="T29" s="13" t="str">
        <f t="shared" ref="T29:T33" si="24">IF(AND(R29="Preventivo",S29="Automático"),"50%",IF(AND(R29="Preventivo",S29="Manual"),"40%",IF(AND(R29="Detectivo",S29="Automático"),"40%",IF(AND(R29="Detectivo",S29="Manual"),"30%",IF(AND(R29="Correctivo",S29="Automático"),"35%",IF(AND(R29="Correctivo",S29="Manual"),"25%",""))))))</f>
        <v/>
      </c>
      <c r="U29" s="12"/>
      <c r="V29" s="12"/>
      <c r="W29" s="12"/>
      <c r="X29" s="14" t="str">
        <f>IFERROR(IF(AND(Q28="Probabilidad",Q29="Probabilidad"),(Z28-(+Z28*T29)),IF(Q29="Probabilidad",(I28-(+I28*T29)),IF(Q29="Impacto",Z28,""))),"")</f>
        <v/>
      </c>
      <c r="Y29" s="15" t="str">
        <f t="shared" si="1"/>
        <v/>
      </c>
      <c r="Z29" s="16" t="str">
        <f t="shared" ref="Z29:Z33" si="25">+X29</f>
        <v/>
      </c>
      <c r="AA29" s="15" t="str">
        <f t="shared" si="3"/>
        <v/>
      </c>
      <c r="AB29" s="16" t="str">
        <f>IFERROR(IF(AND(Q28="Impacto",Q29="Impacto"),(AB22-(+AB22*T29)),IF(Q29="Impacto",($M$28-(+$M$28*T29)),IF(Q29="Probabilidad",AB22,""))),"")</f>
        <v/>
      </c>
      <c r="AC29" s="17" t="str">
        <f t="shared" ref="AC29:AC30" si="26">IFERROR(IF(OR(AND(Y29="Muy Baja",AA29="Leve"),AND(Y29="Muy Baja",AA29="Menor"),AND(Y29="Baja",AA29="Leve")),"Bajo",IF(OR(AND(Y29="Muy baja",AA29="Moderado"),AND(Y29="Baja",AA29="Menor"),AND(Y29="Baja",AA29="Moderado"),AND(Y29="Media",AA29="Leve"),AND(Y29="Media",AA29="Menor"),AND(Y29="Media",AA29="Moderado"),AND(Y29="Alta",AA29="Leve"),AND(Y29="Alta",AA29="Menor")),"Moderado",IF(OR(AND(Y29="Muy Baja",AA29="Mayor"),AND(Y29="Baja",AA29="Mayor"),AND(Y29="Media",AA29="Mayor"),AND(Y29="Alta",AA29="Moderado"),AND(Y29="Alta",AA29="Mayor"),AND(Y29="Muy Alta",AA29="Leve"),AND(Y29="Muy Alta",AA29="Menor"),AND(Y29="Muy Alta",AA29="Moderado"),AND(Y29="Muy Alta",AA29="Mayor")),"Alto",IF(OR(AND(Y29="Muy Baja",AA29="Catastrófico"),AND(Y29="Baja",AA29="Catastrófico"),AND(Y29="Media",AA29="Catastrófico"),AND(Y29="Alta",AA29="Catastrófico"),AND(Y29="Muy Alta",AA29="Catastrófico")),"Extremo","")))),"")</f>
        <v/>
      </c>
      <c r="AD29" s="18"/>
      <c r="AE29" s="19"/>
      <c r="AF29" s="21"/>
      <c r="AG29" s="24"/>
      <c r="AH29" s="24"/>
      <c r="AI29" s="19"/>
      <c r="AJ29" s="2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row>
    <row r="30" spans="1:68" ht="151.5" customHeight="1" x14ac:dyDescent="0.3">
      <c r="A30" s="81"/>
      <c r="B30" s="84"/>
      <c r="C30" s="84"/>
      <c r="D30" s="84"/>
      <c r="E30" s="87"/>
      <c r="F30" s="84"/>
      <c r="G30" s="90"/>
      <c r="H30" s="93"/>
      <c r="I30" s="78"/>
      <c r="J30" s="96"/>
      <c r="K30" s="78">
        <f t="shared" ca="1" si="23"/>
        <v>0</v>
      </c>
      <c r="L30" s="93"/>
      <c r="M30" s="78"/>
      <c r="N30" s="75"/>
      <c r="O30" s="9">
        <v>3</v>
      </c>
      <c r="P30" s="25"/>
      <c r="Q30" s="11" t="str">
        <f>IF(OR(R30="Preventivo",R30="Detectivo"),"Probabilidad",IF(R30="Correctivo","Impacto",""))</f>
        <v/>
      </c>
      <c r="R30" s="12"/>
      <c r="S30" s="12"/>
      <c r="T30" s="13" t="str">
        <f t="shared" si="24"/>
        <v/>
      </c>
      <c r="U30" s="12"/>
      <c r="V30" s="12"/>
      <c r="W30" s="12"/>
      <c r="X30" s="14" t="str">
        <f>IFERROR(IF(AND(Q29="Probabilidad",Q30="Probabilidad"),(Z29-(+Z29*T30)),IF(AND(Q29="Impacto",Q30="Probabilidad"),(Z28-(+Z28*T30)),IF(Q30="Impacto",Z29,""))),"")</f>
        <v/>
      </c>
      <c r="Y30" s="15" t="str">
        <f t="shared" si="1"/>
        <v/>
      </c>
      <c r="Z30" s="16" t="str">
        <f t="shared" si="25"/>
        <v/>
      </c>
      <c r="AA30" s="15" t="str">
        <f t="shared" si="3"/>
        <v/>
      </c>
      <c r="AB30" s="16" t="str">
        <f>IFERROR(IF(AND(Q29="Impacto",Q30="Impacto"),(AB29-(+AB29*T30)),IF(AND(Q29="Probabilidad",Q30="Impacto"),(AB28-(+AB28*T30)),IF(Q30="Probabilidad",AB29,""))),"")</f>
        <v/>
      </c>
      <c r="AC30" s="17" t="str">
        <f t="shared" si="26"/>
        <v/>
      </c>
      <c r="AD30" s="18"/>
      <c r="AE30" s="19"/>
      <c r="AF30" s="21"/>
      <c r="AG30" s="24"/>
      <c r="AH30" s="24"/>
      <c r="AI30" s="19"/>
      <c r="AJ30" s="2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row>
    <row r="31" spans="1:68" ht="151.5" customHeight="1" x14ac:dyDescent="0.3">
      <c r="A31" s="81"/>
      <c r="B31" s="84"/>
      <c r="C31" s="84"/>
      <c r="D31" s="84"/>
      <c r="E31" s="87"/>
      <c r="F31" s="84"/>
      <c r="G31" s="90"/>
      <c r="H31" s="93"/>
      <c r="I31" s="78"/>
      <c r="J31" s="96"/>
      <c r="K31" s="78">
        <f t="shared" ca="1" si="23"/>
        <v>0</v>
      </c>
      <c r="L31" s="93"/>
      <c r="M31" s="78"/>
      <c r="N31" s="75"/>
      <c r="O31" s="9">
        <v>4</v>
      </c>
      <c r="P31" s="10"/>
      <c r="Q31" s="11" t="str">
        <f t="shared" ref="Q31:Q33" si="27">IF(OR(R31="Preventivo",R31="Detectivo"),"Probabilidad",IF(R31="Correctivo","Impacto",""))</f>
        <v/>
      </c>
      <c r="R31" s="12"/>
      <c r="S31" s="12"/>
      <c r="T31" s="13" t="str">
        <f t="shared" si="24"/>
        <v/>
      </c>
      <c r="U31" s="12"/>
      <c r="V31" s="12"/>
      <c r="W31" s="12"/>
      <c r="X31" s="14" t="str">
        <f t="shared" ref="X31:X33" si="28">IFERROR(IF(AND(Q30="Probabilidad",Q31="Probabilidad"),(Z30-(+Z30*T31)),IF(AND(Q30="Impacto",Q31="Probabilidad"),(Z29-(+Z29*T31)),IF(Q31="Impacto",Z30,""))),"")</f>
        <v/>
      </c>
      <c r="Y31" s="15" t="str">
        <f t="shared" si="1"/>
        <v/>
      </c>
      <c r="Z31" s="16" t="str">
        <f t="shared" si="25"/>
        <v/>
      </c>
      <c r="AA31" s="15" t="str">
        <f t="shared" si="3"/>
        <v/>
      </c>
      <c r="AB31" s="16" t="str">
        <f t="shared" ref="AB31:AB33" si="29">IFERROR(IF(AND(Q30="Impacto",Q31="Impacto"),(AB30-(+AB30*T31)),IF(AND(Q30="Probabilidad",Q31="Impacto"),(AB29-(+AB29*T31)),IF(Q31="Probabilidad",AB30,""))),"")</f>
        <v/>
      </c>
      <c r="AC31" s="17" t="str">
        <f>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18"/>
      <c r="AE31" s="19"/>
      <c r="AF31" s="21"/>
      <c r="AG31" s="24"/>
      <c r="AH31" s="24"/>
      <c r="AI31" s="19"/>
      <c r="AJ31" s="2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row>
    <row r="32" spans="1:68" ht="151.5" customHeight="1" x14ac:dyDescent="0.3">
      <c r="A32" s="81"/>
      <c r="B32" s="84"/>
      <c r="C32" s="84"/>
      <c r="D32" s="84"/>
      <c r="E32" s="87"/>
      <c r="F32" s="84"/>
      <c r="G32" s="90"/>
      <c r="H32" s="93"/>
      <c r="I32" s="78"/>
      <c r="J32" s="96"/>
      <c r="K32" s="78">
        <f t="shared" ca="1" si="23"/>
        <v>0</v>
      </c>
      <c r="L32" s="93"/>
      <c r="M32" s="78"/>
      <c r="N32" s="75"/>
      <c r="O32" s="9">
        <v>5</v>
      </c>
      <c r="P32" s="10"/>
      <c r="Q32" s="11" t="str">
        <f t="shared" si="27"/>
        <v/>
      </c>
      <c r="R32" s="12"/>
      <c r="S32" s="12"/>
      <c r="T32" s="13" t="str">
        <f t="shared" si="24"/>
        <v/>
      </c>
      <c r="U32" s="12"/>
      <c r="V32" s="12"/>
      <c r="W32" s="12"/>
      <c r="X32" s="27" t="str">
        <f t="shared" si="28"/>
        <v/>
      </c>
      <c r="Y32" s="15" t="str">
        <f>IFERROR(IF(X32="","",IF(X32&lt;=0.2,"Muy Baja",IF(X32&lt;=0.4,"Baja",IF(X32&lt;=0.6,"Media",IF(X32&lt;=0.8,"Alta","Muy Alta"))))),"")</f>
        <v/>
      </c>
      <c r="Z32" s="16" t="str">
        <f t="shared" si="25"/>
        <v/>
      </c>
      <c r="AA32" s="15" t="str">
        <f t="shared" si="3"/>
        <v/>
      </c>
      <c r="AB32" s="16" t="str">
        <f t="shared" si="29"/>
        <v/>
      </c>
      <c r="AC32" s="17" t="str">
        <f t="shared" ref="AC32:AC33" si="30">IFERROR(IF(OR(AND(Y32="Muy Baja",AA32="Leve"),AND(Y32="Muy Baja",AA32="Menor"),AND(Y32="Baja",AA32="Leve")),"Bajo",IF(OR(AND(Y32="Muy baja",AA32="Moderado"),AND(Y32="Baja",AA32="Menor"),AND(Y32="Baja",AA32="Moderado"),AND(Y32="Media",AA32="Leve"),AND(Y32="Media",AA32="Menor"),AND(Y32="Media",AA32="Moderado"),AND(Y32="Alta",AA32="Leve"),AND(Y32="Alta",AA32="Menor")),"Moderado",IF(OR(AND(Y32="Muy Baja",AA32="Mayor"),AND(Y32="Baja",AA32="Mayor"),AND(Y32="Media",AA32="Mayor"),AND(Y32="Alta",AA32="Moderado"),AND(Y32="Alta",AA32="Mayor"),AND(Y32="Muy Alta",AA32="Leve"),AND(Y32="Muy Alta",AA32="Menor"),AND(Y32="Muy Alta",AA32="Moderado"),AND(Y32="Muy Alta",AA32="Mayor")),"Alto",IF(OR(AND(Y32="Muy Baja",AA32="Catastrófico"),AND(Y32="Baja",AA32="Catastrófico"),AND(Y32="Media",AA32="Catastrófico"),AND(Y32="Alta",AA32="Catastrófico"),AND(Y32="Muy Alta",AA32="Catastrófico")),"Extremo","")))),"")</f>
        <v/>
      </c>
      <c r="AD32" s="18"/>
      <c r="AE32" s="19"/>
      <c r="AF32" s="21"/>
      <c r="AG32" s="24"/>
      <c r="AH32" s="24"/>
      <c r="AI32" s="19"/>
      <c r="AJ32" s="2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row>
    <row r="33" spans="1:68" ht="151.5" customHeight="1" x14ac:dyDescent="0.3">
      <c r="A33" s="82"/>
      <c r="B33" s="85"/>
      <c r="C33" s="85"/>
      <c r="D33" s="85"/>
      <c r="E33" s="88"/>
      <c r="F33" s="85"/>
      <c r="G33" s="91"/>
      <c r="H33" s="94"/>
      <c r="I33" s="79"/>
      <c r="J33" s="97"/>
      <c r="K33" s="79">
        <f t="shared" ca="1" si="23"/>
        <v>0</v>
      </c>
      <c r="L33" s="94"/>
      <c r="M33" s="79"/>
      <c r="N33" s="76"/>
      <c r="O33" s="9">
        <v>6</v>
      </c>
      <c r="P33" s="10"/>
      <c r="Q33" s="11" t="str">
        <f t="shared" si="27"/>
        <v/>
      </c>
      <c r="R33" s="12"/>
      <c r="S33" s="12"/>
      <c r="T33" s="13" t="str">
        <f t="shared" si="24"/>
        <v/>
      </c>
      <c r="U33" s="12"/>
      <c r="V33" s="12"/>
      <c r="W33" s="12"/>
      <c r="X33" s="14" t="str">
        <f t="shared" si="28"/>
        <v/>
      </c>
      <c r="Y33" s="15" t="str">
        <f t="shared" si="1"/>
        <v/>
      </c>
      <c r="Z33" s="16" t="str">
        <f t="shared" si="25"/>
        <v/>
      </c>
      <c r="AA33" s="15" t="str">
        <f t="shared" si="3"/>
        <v/>
      </c>
      <c r="AB33" s="16" t="str">
        <f t="shared" si="29"/>
        <v/>
      </c>
      <c r="AC33" s="17" t="str">
        <f t="shared" si="30"/>
        <v/>
      </c>
      <c r="AD33" s="18"/>
      <c r="AE33" s="19"/>
      <c r="AF33" s="21"/>
      <c r="AG33" s="24"/>
      <c r="AH33" s="24"/>
      <c r="AI33" s="19"/>
      <c r="AJ33" s="2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row>
    <row r="34" spans="1:68" ht="151.5" customHeight="1" x14ac:dyDescent="0.3">
      <c r="A34" s="80">
        <v>5</v>
      </c>
      <c r="B34" s="83"/>
      <c r="C34" s="83"/>
      <c r="D34" s="83"/>
      <c r="E34" s="86"/>
      <c r="F34" s="83"/>
      <c r="G34" s="89"/>
      <c r="H34" s="92" t="str">
        <f>IF(G34&lt;=0,"",IF(G34&lt;=2,"Muy Baja",IF(G34&lt;=24,"Baja",IF(G34&lt;=500,"Media",IF(G34&lt;=5000,"Alta","Muy Alta")))))</f>
        <v/>
      </c>
      <c r="I34" s="77" t="str">
        <f>IF(H34="","",IF(H34="Muy Baja",0.2,IF(H34="Baja",0.4,IF(H34="Media",0.6,IF(H34="Alta",0.8,IF(H34="Muy Alta",1,))))))</f>
        <v/>
      </c>
      <c r="J34" s="95"/>
      <c r="K34" s="77">
        <f>IF(NOT(ISERROR(MATCH(J34,'[8]Tabla Impacto'!$B$221:$B$223,0))),'[8]Tabla Impacto'!$F$223&amp;"Por favor no seleccionar los criterios de impacto(Afectación Económica o presupuestal y Pérdida Reputacional)",J34)</f>
        <v>0</v>
      </c>
      <c r="L34" s="92" t="str">
        <f>IF(OR(K34='[8]Tabla Impacto'!$C$11,K34='[8]Tabla Impacto'!$D$11),"Leve",IF(OR(K34='[8]Tabla Impacto'!$C$12,K34='[8]Tabla Impacto'!$D$12),"Menor",IF(OR(K34='[8]Tabla Impacto'!$C$13,K34='[8]Tabla Impacto'!$D$13),"Moderado",IF(OR(K34='[8]Tabla Impacto'!$C$14,K34='[8]Tabla Impacto'!$D$14),"Mayor",IF(OR(K34='[8]Tabla Impacto'!$C$15,K34='[8]Tabla Impacto'!$D$15),"Catastrófico","")))))</f>
        <v/>
      </c>
      <c r="M34" s="77" t="str">
        <f>IF(L34="","",IF(L34="Leve",0.2,IF(L34="Menor",0.4,IF(L34="Moderado",0.6,IF(L34="Mayor",0.8,IF(L34="Catastrófico",1,))))))</f>
        <v/>
      </c>
      <c r="N34" s="74" t="str">
        <f>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9">
        <v>1</v>
      </c>
      <c r="P34" s="10"/>
      <c r="Q34" s="11" t="str">
        <f>IF(OR(R34="Preventivo",R34="Detectivo"),"Probabilidad",IF(R34="Correctivo","Impacto",""))</f>
        <v/>
      </c>
      <c r="R34" s="12"/>
      <c r="S34" s="12"/>
      <c r="T34" s="13" t="str">
        <f>IF(AND(R34="Preventivo",S34="Automático"),"50%",IF(AND(R34="Preventivo",S34="Manual"),"40%",IF(AND(R34="Detectivo",S34="Automático"),"40%",IF(AND(R34="Detectivo",S34="Manual"),"30%",IF(AND(R34="Correctivo",S34="Automático"),"35%",IF(AND(R34="Correctivo",S34="Manual"),"25%",""))))))</f>
        <v/>
      </c>
      <c r="U34" s="12"/>
      <c r="V34" s="12"/>
      <c r="W34" s="12"/>
      <c r="X34" s="14" t="str">
        <f>IFERROR(IF(Q34="Probabilidad",(I34-(+I34*T34)),IF(Q34="Impacto",I34,"")),"")</f>
        <v/>
      </c>
      <c r="Y34" s="15" t="str">
        <f>IFERROR(IF(X34="","",IF(X34&lt;=0.2,"Muy Baja",IF(X34&lt;=0.4,"Baja",IF(X34&lt;=0.6,"Media",IF(X34&lt;=0.8,"Alta","Muy Alta"))))),"")</f>
        <v/>
      </c>
      <c r="Z34" s="16" t="str">
        <f>+X34</f>
        <v/>
      </c>
      <c r="AA34" s="15" t="str">
        <f>IFERROR(IF(AB34="","",IF(AB34&lt;=0.2,"Leve",IF(AB34&lt;=0.4,"Menor",IF(AB34&lt;=0.6,"Moderado",IF(AB34&lt;=0.8,"Mayor","Catastrófico"))))),"")</f>
        <v/>
      </c>
      <c r="AB34" s="16" t="str">
        <f>IFERROR(IF(Q34="Impacto",(M34-(+M34*T34)),IF(Q34="Probabilidad",M34,"")),"")</f>
        <v/>
      </c>
      <c r="AC34" s="17" t="str">
        <f>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
      </c>
      <c r="AD34" s="18"/>
      <c r="AE34" s="19"/>
      <c r="AF34" s="21"/>
      <c r="AG34" s="24"/>
      <c r="AH34" s="24"/>
      <c r="AI34" s="19"/>
      <c r="AJ34" s="2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row>
    <row r="35" spans="1:68" ht="151.5" customHeight="1" x14ac:dyDescent="0.3">
      <c r="A35" s="81"/>
      <c r="B35" s="84"/>
      <c r="C35" s="84"/>
      <c r="D35" s="84"/>
      <c r="E35" s="87"/>
      <c r="F35" s="84"/>
      <c r="G35" s="90"/>
      <c r="H35" s="93"/>
      <c r="I35" s="78"/>
      <c r="J35" s="96"/>
      <c r="K35" s="78">
        <f t="shared" ref="K35:K39" ca="1" si="31">IF(NOT(ISERROR(MATCH(J35,_xlfn.ANCHORARRAY(E46),0))),I48&amp;"Por favor no seleccionar los criterios de impacto",J35)</f>
        <v>0</v>
      </c>
      <c r="L35" s="93"/>
      <c r="M35" s="78"/>
      <c r="N35" s="75"/>
      <c r="O35" s="9">
        <v>2</v>
      </c>
      <c r="P35" s="10"/>
      <c r="Q35" s="11" t="str">
        <f>IF(OR(R35="Preventivo",R35="Detectivo"),"Probabilidad",IF(R35="Correctivo","Impacto",""))</f>
        <v/>
      </c>
      <c r="R35" s="12"/>
      <c r="S35" s="12"/>
      <c r="T35" s="13" t="str">
        <f t="shared" ref="T35:T39" si="32">IF(AND(R35="Preventivo",S35="Automático"),"50%",IF(AND(R35="Preventivo",S35="Manual"),"40%",IF(AND(R35="Detectivo",S35="Automático"),"40%",IF(AND(R35="Detectivo",S35="Manual"),"30%",IF(AND(R35="Correctivo",S35="Automático"),"35%",IF(AND(R35="Correctivo",S35="Manual"),"25%",""))))))</f>
        <v/>
      </c>
      <c r="U35" s="12"/>
      <c r="V35" s="12"/>
      <c r="W35" s="12"/>
      <c r="X35" s="14" t="str">
        <f>IFERROR(IF(AND(Q34="Probabilidad",Q35="Probabilidad"),(Z34-(+Z34*T35)),IF(Q35="Probabilidad",(I34-(+I34*T35)),IF(Q35="Impacto",Z34,""))),"")</f>
        <v/>
      </c>
      <c r="Y35" s="15" t="str">
        <f t="shared" si="1"/>
        <v/>
      </c>
      <c r="Z35" s="16" t="str">
        <f t="shared" ref="Z35:Z39" si="33">+X35</f>
        <v/>
      </c>
      <c r="AA35" s="15" t="str">
        <f t="shared" si="3"/>
        <v/>
      </c>
      <c r="AB35" s="16" t="str">
        <f>IFERROR(IF(AND(Q34="Impacto",Q35="Impacto"),(AB28-(+AB28*T35)),IF(Q35="Impacto",($M$34-(+$M$34*T35)),IF(Q35="Probabilidad",AB28,""))),"")</f>
        <v/>
      </c>
      <c r="AC35" s="17" t="str">
        <f t="shared" ref="AC35:AC36" si="34">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
      </c>
      <c r="AD35" s="18"/>
      <c r="AE35" s="19"/>
      <c r="AF35" s="21"/>
      <c r="AG35" s="24"/>
      <c r="AH35" s="24"/>
      <c r="AI35" s="19"/>
      <c r="AJ35" s="2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row>
    <row r="36" spans="1:68" ht="151.5" customHeight="1" x14ac:dyDescent="0.3">
      <c r="A36" s="81"/>
      <c r="B36" s="84"/>
      <c r="C36" s="84"/>
      <c r="D36" s="84"/>
      <c r="E36" s="87"/>
      <c r="F36" s="84"/>
      <c r="G36" s="90"/>
      <c r="H36" s="93"/>
      <c r="I36" s="78"/>
      <c r="J36" s="96"/>
      <c r="K36" s="78">
        <f t="shared" ca="1" si="31"/>
        <v>0</v>
      </c>
      <c r="L36" s="93"/>
      <c r="M36" s="78"/>
      <c r="N36" s="75"/>
      <c r="O36" s="9">
        <v>3</v>
      </c>
      <c r="P36" s="25"/>
      <c r="Q36" s="11" t="str">
        <f>IF(OR(R36="Preventivo",R36="Detectivo"),"Probabilidad",IF(R36="Correctivo","Impacto",""))</f>
        <v/>
      </c>
      <c r="R36" s="12"/>
      <c r="S36" s="12"/>
      <c r="T36" s="13" t="str">
        <f t="shared" si="32"/>
        <v/>
      </c>
      <c r="U36" s="12"/>
      <c r="V36" s="12"/>
      <c r="W36" s="12"/>
      <c r="X36" s="14" t="str">
        <f>IFERROR(IF(AND(Q35="Probabilidad",Q36="Probabilidad"),(Z35-(+Z35*T36)),IF(AND(Q35="Impacto",Q36="Probabilidad"),(Z34-(+Z34*T36)),IF(Q36="Impacto",Z35,""))),"")</f>
        <v/>
      </c>
      <c r="Y36" s="15" t="str">
        <f t="shared" si="1"/>
        <v/>
      </c>
      <c r="Z36" s="16" t="str">
        <f t="shared" si="33"/>
        <v/>
      </c>
      <c r="AA36" s="15" t="str">
        <f t="shared" si="3"/>
        <v/>
      </c>
      <c r="AB36" s="16" t="str">
        <f>IFERROR(IF(AND(Q35="Impacto",Q36="Impacto"),(AB35-(+AB35*T36)),IF(AND(Q35="Probabilidad",Q36="Impacto"),(AB34-(+AB34*T36)),IF(Q36="Probabilidad",AB35,""))),"")</f>
        <v/>
      </c>
      <c r="AC36" s="17" t="str">
        <f t="shared" si="34"/>
        <v/>
      </c>
      <c r="AD36" s="18"/>
      <c r="AE36" s="19"/>
      <c r="AF36" s="21"/>
      <c r="AG36" s="24"/>
      <c r="AH36" s="24"/>
      <c r="AI36" s="19"/>
      <c r="AJ36" s="2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row>
    <row r="37" spans="1:68" ht="151.5" customHeight="1" x14ac:dyDescent="0.3">
      <c r="A37" s="81"/>
      <c r="B37" s="84"/>
      <c r="C37" s="84"/>
      <c r="D37" s="84"/>
      <c r="E37" s="87"/>
      <c r="F37" s="84"/>
      <c r="G37" s="90"/>
      <c r="H37" s="93"/>
      <c r="I37" s="78"/>
      <c r="J37" s="96"/>
      <c r="K37" s="78">
        <f t="shared" ca="1" si="31"/>
        <v>0</v>
      </c>
      <c r="L37" s="93"/>
      <c r="M37" s="78"/>
      <c r="N37" s="75"/>
      <c r="O37" s="9">
        <v>4</v>
      </c>
      <c r="P37" s="10"/>
      <c r="Q37" s="11" t="str">
        <f t="shared" ref="Q37:Q39" si="35">IF(OR(R37="Preventivo",R37="Detectivo"),"Probabilidad",IF(R37="Correctivo","Impacto",""))</f>
        <v/>
      </c>
      <c r="R37" s="12"/>
      <c r="S37" s="12"/>
      <c r="T37" s="13" t="str">
        <f t="shared" si="32"/>
        <v/>
      </c>
      <c r="U37" s="12"/>
      <c r="V37" s="12"/>
      <c r="W37" s="12"/>
      <c r="X37" s="14" t="str">
        <f t="shared" ref="X37:X39" si="36">IFERROR(IF(AND(Q36="Probabilidad",Q37="Probabilidad"),(Z36-(+Z36*T37)),IF(AND(Q36="Impacto",Q37="Probabilidad"),(Z35-(+Z35*T37)),IF(Q37="Impacto",Z36,""))),"")</f>
        <v/>
      </c>
      <c r="Y37" s="15" t="str">
        <f t="shared" si="1"/>
        <v/>
      </c>
      <c r="Z37" s="16" t="str">
        <f t="shared" si="33"/>
        <v/>
      </c>
      <c r="AA37" s="15" t="str">
        <f t="shared" si="3"/>
        <v/>
      </c>
      <c r="AB37" s="16" t="str">
        <f t="shared" ref="AB37:AB39" si="37">IFERROR(IF(AND(Q36="Impacto",Q37="Impacto"),(AB36-(+AB36*T37)),IF(AND(Q36="Probabilidad",Q37="Impacto"),(AB35-(+AB35*T37)),IF(Q37="Probabilidad",AB36,""))),"")</f>
        <v/>
      </c>
      <c r="AC37" s="17" t="str">
        <f>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
      </c>
      <c r="AD37" s="18"/>
      <c r="AE37" s="19"/>
      <c r="AF37" s="21"/>
      <c r="AG37" s="24"/>
      <c r="AH37" s="24"/>
      <c r="AI37" s="19"/>
      <c r="AJ37" s="2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row>
    <row r="38" spans="1:68" ht="151.5" customHeight="1" x14ac:dyDescent="0.3">
      <c r="A38" s="81"/>
      <c r="B38" s="84"/>
      <c r="C38" s="84"/>
      <c r="D38" s="84"/>
      <c r="E38" s="87"/>
      <c r="F38" s="84"/>
      <c r="G38" s="90"/>
      <c r="H38" s="93"/>
      <c r="I38" s="78"/>
      <c r="J38" s="96"/>
      <c r="K38" s="78">
        <f t="shared" ca="1" si="31"/>
        <v>0</v>
      </c>
      <c r="L38" s="93"/>
      <c r="M38" s="78"/>
      <c r="N38" s="75"/>
      <c r="O38" s="9">
        <v>5</v>
      </c>
      <c r="P38" s="10"/>
      <c r="Q38" s="11" t="str">
        <f t="shared" si="35"/>
        <v/>
      </c>
      <c r="R38" s="12"/>
      <c r="S38" s="12"/>
      <c r="T38" s="13" t="str">
        <f t="shared" si="32"/>
        <v/>
      </c>
      <c r="U38" s="12"/>
      <c r="V38" s="12"/>
      <c r="W38" s="12"/>
      <c r="X38" s="14" t="str">
        <f t="shared" si="36"/>
        <v/>
      </c>
      <c r="Y38" s="15" t="str">
        <f t="shared" si="1"/>
        <v/>
      </c>
      <c r="Z38" s="16" t="str">
        <f t="shared" si="33"/>
        <v/>
      </c>
      <c r="AA38" s="15" t="str">
        <f t="shared" si="3"/>
        <v/>
      </c>
      <c r="AB38" s="16" t="str">
        <f t="shared" si="37"/>
        <v/>
      </c>
      <c r="AC38" s="17" t="str">
        <f t="shared" ref="AC38:AC39" si="38">IFERROR(IF(OR(AND(Y38="Muy Baja",AA38="Leve"),AND(Y38="Muy Baja",AA38="Menor"),AND(Y38="Baja",AA38="Leve")),"Bajo",IF(OR(AND(Y38="Muy baja",AA38="Moderado"),AND(Y38="Baja",AA38="Menor"),AND(Y38="Baja",AA38="Moderado"),AND(Y38="Media",AA38="Leve"),AND(Y38="Media",AA38="Menor"),AND(Y38="Media",AA38="Moderado"),AND(Y38="Alta",AA38="Leve"),AND(Y38="Alta",AA38="Menor")),"Moderado",IF(OR(AND(Y38="Muy Baja",AA38="Mayor"),AND(Y38="Baja",AA38="Mayor"),AND(Y38="Media",AA38="Mayor"),AND(Y38="Alta",AA38="Moderado"),AND(Y38="Alta",AA38="Mayor"),AND(Y38="Muy Alta",AA38="Leve"),AND(Y38="Muy Alta",AA38="Menor"),AND(Y38="Muy Alta",AA38="Moderado"),AND(Y38="Muy Alta",AA38="Mayor")),"Alto",IF(OR(AND(Y38="Muy Baja",AA38="Catastrófico"),AND(Y38="Baja",AA38="Catastrófico"),AND(Y38="Media",AA38="Catastrófico"),AND(Y38="Alta",AA38="Catastrófico"),AND(Y38="Muy Alta",AA38="Catastrófico")),"Extremo","")))),"")</f>
        <v/>
      </c>
      <c r="AD38" s="18"/>
      <c r="AE38" s="19"/>
      <c r="AF38" s="21"/>
      <c r="AG38" s="24"/>
      <c r="AH38" s="24"/>
      <c r="AI38" s="19"/>
      <c r="AJ38" s="2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row>
    <row r="39" spans="1:68" ht="151.5" customHeight="1" x14ac:dyDescent="0.3">
      <c r="A39" s="82"/>
      <c r="B39" s="85"/>
      <c r="C39" s="85"/>
      <c r="D39" s="85"/>
      <c r="E39" s="88"/>
      <c r="F39" s="85"/>
      <c r="G39" s="91"/>
      <c r="H39" s="94"/>
      <c r="I39" s="79"/>
      <c r="J39" s="97"/>
      <c r="K39" s="79">
        <f t="shared" ca="1" si="31"/>
        <v>0</v>
      </c>
      <c r="L39" s="94"/>
      <c r="M39" s="79"/>
      <c r="N39" s="76"/>
      <c r="O39" s="9">
        <v>6</v>
      </c>
      <c r="P39" s="10"/>
      <c r="Q39" s="11" t="str">
        <f t="shared" si="35"/>
        <v/>
      </c>
      <c r="R39" s="12"/>
      <c r="S39" s="12"/>
      <c r="T39" s="13" t="str">
        <f t="shared" si="32"/>
        <v/>
      </c>
      <c r="U39" s="12"/>
      <c r="V39" s="12"/>
      <c r="W39" s="12"/>
      <c r="X39" s="14" t="str">
        <f t="shared" si="36"/>
        <v/>
      </c>
      <c r="Y39" s="15" t="str">
        <f t="shared" si="1"/>
        <v/>
      </c>
      <c r="Z39" s="16" t="str">
        <f t="shared" si="33"/>
        <v/>
      </c>
      <c r="AA39" s="15" t="str">
        <f t="shared" si="3"/>
        <v/>
      </c>
      <c r="AB39" s="16" t="str">
        <f t="shared" si="37"/>
        <v/>
      </c>
      <c r="AC39" s="17" t="str">
        <f t="shared" si="38"/>
        <v/>
      </c>
      <c r="AD39" s="18"/>
      <c r="AE39" s="19"/>
      <c r="AF39" s="21"/>
      <c r="AG39" s="24"/>
      <c r="AH39" s="24"/>
      <c r="AI39" s="19"/>
      <c r="AJ39" s="2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row>
    <row r="40" spans="1:68" ht="151.5" customHeight="1" x14ac:dyDescent="0.3">
      <c r="A40" s="80">
        <v>6</v>
      </c>
      <c r="B40" s="83"/>
      <c r="C40" s="83"/>
      <c r="D40" s="83"/>
      <c r="E40" s="86"/>
      <c r="F40" s="83"/>
      <c r="G40" s="89"/>
      <c r="H40" s="92" t="str">
        <f>IF(G40&lt;=0,"",IF(G40&lt;=2,"Muy Baja",IF(G40&lt;=24,"Baja",IF(G40&lt;=500,"Media",IF(G40&lt;=5000,"Alta","Muy Alta")))))</f>
        <v/>
      </c>
      <c r="I40" s="77" t="str">
        <f>IF(H40="","",IF(H40="Muy Baja",0.2,IF(H40="Baja",0.4,IF(H40="Media",0.6,IF(H40="Alta",0.8,IF(H40="Muy Alta",1,))))))</f>
        <v/>
      </c>
      <c r="J40" s="95"/>
      <c r="K40" s="77">
        <f>IF(NOT(ISERROR(MATCH(J40,'[8]Tabla Impacto'!$B$221:$B$223,0))),'[8]Tabla Impacto'!$F$223&amp;"Por favor no seleccionar los criterios de impacto(Afectación Económica o presupuestal y Pérdida Reputacional)",J40)</f>
        <v>0</v>
      </c>
      <c r="L40" s="92" t="str">
        <f>IF(OR(K40='[8]Tabla Impacto'!$C$11,K40='[8]Tabla Impacto'!$D$11),"Leve",IF(OR(K40='[8]Tabla Impacto'!$C$12,K40='[8]Tabla Impacto'!$D$12),"Menor",IF(OR(K40='[8]Tabla Impacto'!$C$13,K40='[8]Tabla Impacto'!$D$13),"Moderado",IF(OR(K40='[8]Tabla Impacto'!$C$14,K40='[8]Tabla Impacto'!$D$14),"Mayor",IF(OR(K40='[8]Tabla Impacto'!$C$15,K40='[8]Tabla Impacto'!$D$15),"Catastrófico","")))))</f>
        <v/>
      </c>
      <c r="M40" s="77" t="str">
        <f>IF(L40="","",IF(L40="Leve",0.2,IF(L40="Menor",0.4,IF(L40="Moderado",0.6,IF(L40="Mayor",0.8,IF(L40="Catastrófico",1,))))))</f>
        <v/>
      </c>
      <c r="N40" s="74" t="str">
        <f>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9">
        <v>1</v>
      </c>
      <c r="P40" s="10"/>
      <c r="Q40" s="11" t="str">
        <f>IF(OR(R40="Preventivo",R40="Detectivo"),"Probabilidad",IF(R40="Correctivo","Impacto",""))</f>
        <v/>
      </c>
      <c r="R40" s="12"/>
      <c r="S40" s="12"/>
      <c r="T40" s="13" t="str">
        <f>IF(AND(R40="Preventivo",S40="Automático"),"50%",IF(AND(R40="Preventivo",S40="Manual"),"40%",IF(AND(R40="Detectivo",S40="Automático"),"40%",IF(AND(R40="Detectivo",S40="Manual"),"30%",IF(AND(R40="Correctivo",S40="Automático"),"35%",IF(AND(R40="Correctivo",S40="Manual"),"25%",""))))))</f>
        <v/>
      </c>
      <c r="U40" s="12"/>
      <c r="V40" s="12"/>
      <c r="W40" s="12"/>
      <c r="X40" s="14" t="str">
        <f>IFERROR(IF(Q40="Probabilidad",(I40-(+I40*T40)),IF(Q40="Impacto",I40,"")),"")</f>
        <v/>
      </c>
      <c r="Y40" s="15" t="str">
        <f>IFERROR(IF(X40="","",IF(X40&lt;=0.2,"Muy Baja",IF(X40&lt;=0.4,"Baja",IF(X40&lt;=0.6,"Media",IF(X40&lt;=0.8,"Alta","Muy Alta"))))),"")</f>
        <v/>
      </c>
      <c r="Z40" s="16" t="str">
        <f>+X40</f>
        <v/>
      </c>
      <c r="AA40" s="15" t="str">
        <f>IFERROR(IF(AB40="","",IF(AB40&lt;=0.2,"Leve",IF(AB40&lt;=0.4,"Menor",IF(AB40&lt;=0.6,"Moderado",IF(AB40&lt;=0.8,"Mayor","Catastrófico"))))),"")</f>
        <v/>
      </c>
      <c r="AB40" s="16" t="str">
        <f>IFERROR(IF(Q40="Impacto",(M40-(+M40*T40)),IF(Q40="Probabilidad",M40,"")),"")</f>
        <v/>
      </c>
      <c r="AC40" s="17" t="str">
        <f>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18"/>
      <c r="AE40" s="19"/>
      <c r="AF40" s="21"/>
      <c r="AG40" s="24"/>
      <c r="AH40" s="24"/>
      <c r="AI40" s="19"/>
      <c r="AJ40" s="2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row>
    <row r="41" spans="1:68" ht="151.5" customHeight="1" x14ac:dyDescent="0.3">
      <c r="A41" s="81"/>
      <c r="B41" s="84"/>
      <c r="C41" s="84"/>
      <c r="D41" s="84"/>
      <c r="E41" s="87"/>
      <c r="F41" s="84"/>
      <c r="G41" s="90"/>
      <c r="H41" s="93"/>
      <c r="I41" s="78"/>
      <c r="J41" s="96"/>
      <c r="K41" s="78">
        <f t="shared" ref="K41:K45" ca="1" si="39">IF(NOT(ISERROR(MATCH(J41,_xlfn.ANCHORARRAY(E52),0))),I54&amp;"Por favor no seleccionar los criterios de impacto",J41)</f>
        <v>0</v>
      </c>
      <c r="L41" s="93"/>
      <c r="M41" s="78"/>
      <c r="N41" s="75"/>
      <c r="O41" s="9">
        <v>2</v>
      </c>
      <c r="P41" s="10"/>
      <c r="Q41" s="11" t="str">
        <f>IF(OR(R41="Preventivo",R41="Detectivo"),"Probabilidad",IF(R41="Correctivo","Impacto",""))</f>
        <v/>
      </c>
      <c r="R41" s="12"/>
      <c r="S41" s="12"/>
      <c r="T41" s="13" t="str">
        <f t="shared" ref="T41:T45" si="40">IF(AND(R41="Preventivo",S41="Automático"),"50%",IF(AND(R41="Preventivo",S41="Manual"),"40%",IF(AND(R41="Detectivo",S41="Automático"),"40%",IF(AND(R41="Detectivo",S41="Manual"),"30%",IF(AND(R41="Correctivo",S41="Automático"),"35%",IF(AND(R41="Correctivo",S41="Manual"),"25%",""))))))</f>
        <v/>
      </c>
      <c r="U41" s="12"/>
      <c r="V41" s="12"/>
      <c r="W41" s="12"/>
      <c r="X41" s="14" t="str">
        <f>IFERROR(IF(AND(Q40="Probabilidad",Q41="Probabilidad"),(Z40-(+Z40*T41)),IF(Q41="Probabilidad",(I40-(+I40*T41)),IF(Q41="Impacto",Z40,""))),"")</f>
        <v/>
      </c>
      <c r="Y41" s="15" t="str">
        <f t="shared" si="1"/>
        <v/>
      </c>
      <c r="Z41" s="16" t="str">
        <f t="shared" ref="Z41:Z45" si="41">+X41</f>
        <v/>
      </c>
      <c r="AA41" s="15" t="str">
        <f t="shared" si="3"/>
        <v/>
      </c>
      <c r="AB41" s="16" t="str">
        <f>IFERROR(IF(AND(Q40="Impacto",Q41="Impacto"),(AB34-(+AB34*T41)),IF(Q41="Impacto",($M$40-(+$M$40*T41)),IF(Q41="Probabilidad",AB34,""))),"")</f>
        <v/>
      </c>
      <c r="AC41" s="17" t="str">
        <f t="shared" ref="AC41:AC42" si="42">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
      </c>
      <c r="AD41" s="18"/>
      <c r="AE41" s="19"/>
      <c r="AF41" s="21"/>
      <c r="AG41" s="24"/>
      <c r="AH41" s="24"/>
      <c r="AI41" s="19"/>
      <c r="AJ41" s="2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row>
    <row r="42" spans="1:68" ht="151.5" customHeight="1" x14ac:dyDescent="0.3">
      <c r="A42" s="81"/>
      <c r="B42" s="84"/>
      <c r="C42" s="84"/>
      <c r="D42" s="84"/>
      <c r="E42" s="87"/>
      <c r="F42" s="84"/>
      <c r="G42" s="90"/>
      <c r="H42" s="93"/>
      <c r="I42" s="78"/>
      <c r="J42" s="96"/>
      <c r="K42" s="78">
        <f t="shared" ca="1" si="39"/>
        <v>0</v>
      </c>
      <c r="L42" s="93"/>
      <c r="M42" s="78"/>
      <c r="N42" s="75"/>
      <c r="O42" s="9">
        <v>3</v>
      </c>
      <c r="P42" s="25"/>
      <c r="Q42" s="11" t="str">
        <f>IF(OR(R42="Preventivo",R42="Detectivo"),"Probabilidad",IF(R42="Correctivo","Impacto",""))</f>
        <v/>
      </c>
      <c r="R42" s="12"/>
      <c r="S42" s="12"/>
      <c r="T42" s="13" t="str">
        <f t="shared" si="40"/>
        <v/>
      </c>
      <c r="U42" s="12"/>
      <c r="V42" s="12"/>
      <c r="W42" s="12"/>
      <c r="X42" s="14" t="str">
        <f>IFERROR(IF(AND(Q41="Probabilidad",Q42="Probabilidad"),(Z41-(+Z41*T42)),IF(AND(Q41="Impacto",Q42="Probabilidad"),(Z40-(+Z40*T42)),IF(Q42="Impacto",Z41,""))),"")</f>
        <v/>
      </c>
      <c r="Y42" s="15" t="str">
        <f t="shared" si="1"/>
        <v/>
      </c>
      <c r="Z42" s="16" t="str">
        <f t="shared" si="41"/>
        <v/>
      </c>
      <c r="AA42" s="15" t="str">
        <f t="shared" si="3"/>
        <v/>
      </c>
      <c r="AB42" s="16" t="str">
        <f>IFERROR(IF(AND(Q41="Impacto",Q42="Impacto"),(AB41-(+AB41*T42)),IF(AND(Q41="Probabilidad",Q42="Impacto"),(AB40-(+AB40*T42)),IF(Q42="Probabilidad",AB41,""))),"")</f>
        <v/>
      </c>
      <c r="AC42" s="17" t="str">
        <f t="shared" si="42"/>
        <v/>
      </c>
      <c r="AD42" s="18"/>
      <c r="AE42" s="19"/>
      <c r="AF42" s="21"/>
      <c r="AG42" s="24"/>
      <c r="AH42" s="24"/>
      <c r="AI42" s="19"/>
      <c r="AJ42" s="2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row>
    <row r="43" spans="1:68" ht="151.5" customHeight="1" x14ac:dyDescent="0.3">
      <c r="A43" s="81"/>
      <c r="B43" s="84"/>
      <c r="C43" s="84"/>
      <c r="D43" s="84"/>
      <c r="E43" s="87"/>
      <c r="F43" s="84"/>
      <c r="G43" s="90"/>
      <c r="H43" s="93"/>
      <c r="I43" s="78"/>
      <c r="J43" s="96"/>
      <c r="K43" s="78">
        <f t="shared" ca="1" si="39"/>
        <v>0</v>
      </c>
      <c r="L43" s="93"/>
      <c r="M43" s="78"/>
      <c r="N43" s="75"/>
      <c r="O43" s="9">
        <v>4</v>
      </c>
      <c r="P43" s="10"/>
      <c r="Q43" s="11" t="str">
        <f t="shared" ref="Q43:Q45" si="43">IF(OR(R43="Preventivo",R43="Detectivo"),"Probabilidad",IF(R43="Correctivo","Impacto",""))</f>
        <v/>
      </c>
      <c r="R43" s="12"/>
      <c r="S43" s="12"/>
      <c r="T43" s="13" t="str">
        <f t="shared" si="40"/>
        <v/>
      </c>
      <c r="U43" s="12"/>
      <c r="V43" s="12"/>
      <c r="W43" s="12"/>
      <c r="X43" s="14" t="str">
        <f t="shared" ref="X43:X45" si="44">IFERROR(IF(AND(Q42="Probabilidad",Q43="Probabilidad"),(Z42-(+Z42*T43)),IF(AND(Q42="Impacto",Q43="Probabilidad"),(Z41-(+Z41*T43)),IF(Q43="Impacto",Z42,""))),"")</f>
        <v/>
      </c>
      <c r="Y43" s="15" t="str">
        <f t="shared" si="1"/>
        <v/>
      </c>
      <c r="Z43" s="16" t="str">
        <f t="shared" si="41"/>
        <v/>
      </c>
      <c r="AA43" s="15" t="str">
        <f t="shared" si="3"/>
        <v/>
      </c>
      <c r="AB43" s="16" t="str">
        <f t="shared" ref="AB43:AB45" si="45">IFERROR(IF(AND(Q42="Impacto",Q43="Impacto"),(AB42-(+AB42*T43)),IF(AND(Q42="Probabilidad",Q43="Impacto"),(AB41-(+AB41*T43)),IF(Q43="Probabilidad",AB42,""))),"")</f>
        <v/>
      </c>
      <c r="AC43" s="17" t="str">
        <f>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
      </c>
      <c r="AD43" s="18"/>
      <c r="AE43" s="19"/>
      <c r="AF43" s="21"/>
      <c r="AG43" s="24"/>
      <c r="AH43" s="24"/>
      <c r="AI43" s="19"/>
      <c r="AJ43" s="2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row>
    <row r="44" spans="1:68" ht="151.5" customHeight="1" x14ac:dyDescent="0.3">
      <c r="A44" s="81"/>
      <c r="B44" s="84"/>
      <c r="C44" s="84"/>
      <c r="D44" s="84"/>
      <c r="E44" s="87"/>
      <c r="F44" s="84"/>
      <c r="G44" s="90"/>
      <c r="H44" s="93"/>
      <c r="I44" s="78"/>
      <c r="J44" s="96"/>
      <c r="K44" s="78">
        <f t="shared" ca="1" si="39"/>
        <v>0</v>
      </c>
      <c r="L44" s="93"/>
      <c r="M44" s="78"/>
      <c r="N44" s="75"/>
      <c r="O44" s="9">
        <v>5</v>
      </c>
      <c r="P44" s="10"/>
      <c r="Q44" s="11" t="str">
        <f t="shared" si="43"/>
        <v/>
      </c>
      <c r="R44" s="12"/>
      <c r="S44" s="12"/>
      <c r="T44" s="13" t="str">
        <f t="shared" si="40"/>
        <v/>
      </c>
      <c r="U44" s="12"/>
      <c r="V44" s="12"/>
      <c r="W44" s="12"/>
      <c r="X44" s="14" t="str">
        <f t="shared" si="44"/>
        <v/>
      </c>
      <c r="Y44" s="15" t="str">
        <f t="shared" si="1"/>
        <v/>
      </c>
      <c r="Z44" s="16" t="str">
        <f t="shared" si="41"/>
        <v/>
      </c>
      <c r="AA44" s="15" t="str">
        <f t="shared" si="3"/>
        <v/>
      </c>
      <c r="AB44" s="16" t="str">
        <f t="shared" si="45"/>
        <v/>
      </c>
      <c r="AC44" s="17" t="str">
        <f t="shared" ref="AC44" si="46">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18"/>
      <c r="AE44" s="19"/>
      <c r="AF44" s="21"/>
      <c r="AG44" s="24"/>
      <c r="AH44" s="24"/>
      <c r="AI44" s="19"/>
      <c r="AJ44" s="2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row>
    <row r="45" spans="1:68" ht="151.5" customHeight="1" x14ac:dyDescent="0.3">
      <c r="A45" s="82"/>
      <c r="B45" s="85"/>
      <c r="C45" s="85"/>
      <c r="D45" s="85"/>
      <c r="E45" s="88"/>
      <c r="F45" s="85"/>
      <c r="G45" s="91"/>
      <c r="H45" s="94"/>
      <c r="I45" s="79"/>
      <c r="J45" s="97"/>
      <c r="K45" s="79">
        <f t="shared" ca="1" si="39"/>
        <v>0</v>
      </c>
      <c r="L45" s="94"/>
      <c r="M45" s="79"/>
      <c r="N45" s="76"/>
      <c r="O45" s="9">
        <v>6</v>
      </c>
      <c r="P45" s="10"/>
      <c r="Q45" s="11" t="str">
        <f t="shared" si="43"/>
        <v/>
      </c>
      <c r="R45" s="12"/>
      <c r="S45" s="12"/>
      <c r="T45" s="13" t="str">
        <f t="shared" si="40"/>
        <v/>
      </c>
      <c r="U45" s="12"/>
      <c r="V45" s="12"/>
      <c r="W45" s="12"/>
      <c r="X45" s="14" t="str">
        <f t="shared" si="44"/>
        <v/>
      </c>
      <c r="Y45" s="15" t="str">
        <f t="shared" si="1"/>
        <v/>
      </c>
      <c r="Z45" s="16" t="str">
        <f t="shared" si="41"/>
        <v/>
      </c>
      <c r="AA45" s="15" t="str">
        <f>IFERROR(IF(AB45="","",IF(AB45&lt;=0.2,"Leve",IF(AB45&lt;=0.4,"Menor",IF(AB45&lt;=0.6,"Moderado",IF(AB45&lt;=0.8,"Mayor","Catastrófico"))))),"")</f>
        <v/>
      </c>
      <c r="AB45" s="16" t="str">
        <f t="shared" si="45"/>
        <v/>
      </c>
      <c r="AC45" s="17" t="str">
        <f>IFERROR(IF(OR(AND(Y45="Muy Baja",AA45="Leve"),AND(Y45="Muy Baja",AA45="Menor"),AND(Y45="Baja",AA45="Leve")),"Bajo",IF(OR(AND(Y45="Muy baja",AA45="Moderado"),AND(Y45="Baja",AA45="Menor"),AND(Y45="Baja",AA45="Moderado"),AND(Y45="Media",AA45="Leve"),AND(Y45="Media",AA45="Menor"),AND(Y45="Media",AA45="Moderado"),AND(Y45="Alta",AA45="Leve"),AND(Y45="Alta",AA45="Menor")),"Moderado",IF(OR(AND(Y45="Muy Baja",AA45="Mayor"),AND(Y45="Baja",AA45="Mayor"),AND(Y45="Media",AA45="Mayor"),AND(Y45="Alta",AA45="Moderado"),AND(Y45="Alta",AA45="Mayor"),AND(Y45="Muy Alta",AA45="Leve"),AND(Y45="Muy Alta",AA45="Menor"),AND(Y45="Muy Alta",AA45="Moderado"),AND(Y45="Muy Alta",AA45="Mayor")),"Alto",IF(OR(AND(Y45="Muy Baja",AA45="Catastrófico"),AND(Y45="Baja",AA45="Catastrófico"),AND(Y45="Media",AA45="Catastrófico"),AND(Y45="Alta",AA45="Catastrófico"),AND(Y45="Muy Alta",AA45="Catastrófico")),"Extremo","")))),"")</f>
        <v/>
      </c>
      <c r="AD45" s="18"/>
      <c r="AE45" s="19"/>
      <c r="AF45" s="21"/>
      <c r="AG45" s="24"/>
      <c r="AH45" s="24"/>
      <c r="AI45" s="19"/>
      <c r="AJ45" s="2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row>
    <row r="46" spans="1:68" ht="151.5" customHeight="1" x14ac:dyDescent="0.3">
      <c r="A46" s="80">
        <v>7</v>
      </c>
      <c r="B46" s="83"/>
      <c r="C46" s="83"/>
      <c r="D46" s="83"/>
      <c r="E46" s="86"/>
      <c r="F46" s="83"/>
      <c r="G46" s="89"/>
      <c r="H46" s="92" t="str">
        <f>IF(G46&lt;=0,"",IF(G46&lt;=2,"Muy Baja",IF(G46&lt;=24,"Baja",IF(G46&lt;=500,"Media",IF(G46&lt;=5000,"Alta","Muy Alta")))))</f>
        <v/>
      </c>
      <c r="I46" s="77" t="str">
        <f>IF(H46="","",IF(H46="Muy Baja",0.2,IF(H46="Baja",0.4,IF(H46="Media",0.6,IF(H46="Alta",0.8,IF(H46="Muy Alta",1,))))))</f>
        <v/>
      </c>
      <c r="J46" s="95"/>
      <c r="K46" s="77">
        <f>IF(NOT(ISERROR(MATCH(J46,'[8]Tabla Impacto'!$B$221:$B$223,0))),'[8]Tabla Impacto'!$F$223&amp;"Por favor no seleccionar los criterios de impacto(Afectación Económica o presupuestal y Pérdida Reputacional)",J46)</f>
        <v>0</v>
      </c>
      <c r="L46" s="92" t="str">
        <f>IF(OR(K46='[8]Tabla Impacto'!$C$11,K46='[8]Tabla Impacto'!$D$11),"Leve",IF(OR(K46='[8]Tabla Impacto'!$C$12,K46='[8]Tabla Impacto'!$D$12),"Menor",IF(OR(K46='[8]Tabla Impacto'!$C$13,K46='[8]Tabla Impacto'!$D$13),"Moderado",IF(OR(K46='[8]Tabla Impacto'!$C$14,K46='[8]Tabla Impacto'!$D$14),"Mayor",IF(OR(K46='[8]Tabla Impacto'!$C$15,K46='[8]Tabla Impacto'!$D$15),"Catastrófico","")))))</f>
        <v/>
      </c>
      <c r="M46" s="77" t="str">
        <f>IF(L46="","",IF(L46="Leve",0.2,IF(L46="Menor",0.4,IF(L46="Moderado",0.6,IF(L46="Mayor",0.8,IF(L46="Catastrófico",1,))))))</f>
        <v/>
      </c>
      <c r="N46" s="74" t="str">
        <f>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9">
        <v>1</v>
      </c>
      <c r="P46" s="10"/>
      <c r="Q46" s="11" t="str">
        <f>IF(OR(R46="Preventivo",R46="Detectivo"),"Probabilidad",IF(R46="Correctivo","Impacto",""))</f>
        <v/>
      </c>
      <c r="R46" s="12"/>
      <c r="S46" s="12"/>
      <c r="T46" s="13" t="str">
        <f>IF(AND(R46="Preventivo",S46="Automático"),"50%",IF(AND(R46="Preventivo",S46="Manual"),"40%",IF(AND(R46="Detectivo",S46="Automático"),"40%",IF(AND(R46="Detectivo",S46="Manual"),"30%",IF(AND(R46="Correctivo",S46="Automático"),"35%",IF(AND(R46="Correctivo",S46="Manual"),"25%",""))))))</f>
        <v/>
      </c>
      <c r="U46" s="12"/>
      <c r="V46" s="12"/>
      <c r="W46" s="12"/>
      <c r="X46" s="14" t="str">
        <f>IFERROR(IF(Q46="Probabilidad",(I46-(+I46*T46)),IF(Q46="Impacto",I46,"")),"")</f>
        <v/>
      </c>
      <c r="Y46" s="15" t="str">
        <f>IFERROR(IF(X46="","",IF(X46&lt;=0.2,"Muy Baja",IF(X46&lt;=0.4,"Baja",IF(X46&lt;=0.6,"Media",IF(X46&lt;=0.8,"Alta","Muy Alta"))))),"")</f>
        <v/>
      </c>
      <c r="Z46" s="16" t="str">
        <f>+X46</f>
        <v/>
      </c>
      <c r="AA46" s="15" t="str">
        <f>IFERROR(IF(AB46="","",IF(AB46&lt;=0.2,"Leve",IF(AB46&lt;=0.4,"Menor",IF(AB46&lt;=0.6,"Moderado",IF(AB46&lt;=0.8,"Mayor","Catastrófico"))))),"")</f>
        <v/>
      </c>
      <c r="AB46" s="16" t="str">
        <f>IFERROR(IF(Q46="Impacto",(M46-(+M46*T46)),IF(Q46="Probabilidad",M46,"")),"")</f>
        <v/>
      </c>
      <c r="AC46" s="17"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18"/>
      <c r="AE46" s="19"/>
      <c r="AF46" s="21"/>
      <c r="AG46" s="24"/>
      <c r="AH46" s="24"/>
      <c r="AI46" s="19"/>
      <c r="AJ46" s="2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row>
    <row r="47" spans="1:68" ht="151.5" customHeight="1" x14ac:dyDescent="0.3">
      <c r="A47" s="81"/>
      <c r="B47" s="84"/>
      <c r="C47" s="84"/>
      <c r="D47" s="84"/>
      <c r="E47" s="87"/>
      <c r="F47" s="84"/>
      <c r="G47" s="90"/>
      <c r="H47" s="93"/>
      <c r="I47" s="78"/>
      <c r="J47" s="96"/>
      <c r="K47" s="78">
        <f t="shared" ref="K47:K51" ca="1" si="47">IF(NOT(ISERROR(MATCH(J47,_xlfn.ANCHORARRAY(E58),0))),I60&amp;"Por favor no seleccionar los criterios de impacto",J47)</f>
        <v>0</v>
      </c>
      <c r="L47" s="93"/>
      <c r="M47" s="78"/>
      <c r="N47" s="75"/>
      <c r="O47" s="9">
        <v>2</v>
      </c>
      <c r="P47" s="10"/>
      <c r="Q47" s="11" t="str">
        <f>IF(OR(R47="Preventivo",R47="Detectivo"),"Probabilidad",IF(R47="Correctivo","Impacto",""))</f>
        <v/>
      </c>
      <c r="R47" s="12"/>
      <c r="S47" s="12"/>
      <c r="T47" s="13" t="str">
        <f t="shared" ref="T47:T51" si="48">IF(AND(R47="Preventivo",S47="Automático"),"50%",IF(AND(R47="Preventivo",S47="Manual"),"40%",IF(AND(R47="Detectivo",S47="Automático"),"40%",IF(AND(R47="Detectivo",S47="Manual"),"30%",IF(AND(R47="Correctivo",S47="Automático"),"35%",IF(AND(R47="Correctivo",S47="Manual"),"25%",""))))))</f>
        <v/>
      </c>
      <c r="U47" s="12"/>
      <c r="V47" s="12"/>
      <c r="W47" s="12"/>
      <c r="X47" s="14" t="str">
        <f>IFERROR(IF(AND(Q46="Probabilidad",Q47="Probabilidad"),(Z46-(+Z46*T47)),IF(Q47="Probabilidad",(I46-(+I46*T47)),IF(Q47="Impacto",Z46,""))),"")</f>
        <v/>
      </c>
      <c r="Y47" s="15" t="str">
        <f t="shared" si="1"/>
        <v/>
      </c>
      <c r="Z47" s="16" t="str">
        <f t="shared" ref="Z47:Z51" si="49">+X47</f>
        <v/>
      </c>
      <c r="AA47" s="15" t="str">
        <f t="shared" si="3"/>
        <v/>
      </c>
      <c r="AB47" s="16" t="str">
        <f>IFERROR(IF(AND(Q46="Impacto",Q47="Impacto"),(AB40-(+AB40*T47)),IF(Q47="Impacto",($M$46-(+$M$46*T47)),IF(Q47="Probabilidad",AB40,""))),"")</f>
        <v/>
      </c>
      <c r="AC47" s="17" t="str">
        <f t="shared" ref="AC47:AC48" si="50">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18"/>
      <c r="AE47" s="19"/>
      <c r="AF47" s="21"/>
      <c r="AG47" s="24"/>
      <c r="AH47" s="24"/>
      <c r="AI47" s="19"/>
      <c r="AJ47" s="2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row>
    <row r="48" spans="1:68" ht="151.5" customHeight="1" x14ac:dyDescent="0.3">
      <c r="A48" s="81"/>
      <c r="B48" s="84"/>
      <c r="C48" s="84"/>
      <c r="D48" s="84"/>
      <c r="E48" s="87"/>
      <c r="F48" s="84"/>
      <c r="G48" s="90"/>
      <c r="H48" s="93"/>
      <c r="I48" s="78"/>
      <c r="J48" s="96"/>
      <c r="K48" s="78">
        <f t="shared" ca="1" si="47"/>
        <v>0</v>
      </c>
      <c r="L48" s="93"/>
      <c r="M48" s="78"/>
      <c r="N48" s="75"/>
      <c r="O48" s="9">
        <v>3</v>
      </c>
      <c r="P48" s="25"/>
      <c r="Q48" s="11" t="str">
        <f>IF(OR(R48="Preventivo",R48="Detectivo"),"Probabilidad",IF(R48="Correctivo","Impacto",""))</f>
        <v/>
      </c>
      <c r="R48" s="12"/>
      <c r="S48" s="12"/>
      <c r="T48" s="13" t="str">
        <f t="shared" si="48"/>
        <v/>
      </c>
      <c r="U48" s="12"/>
      <c r="V48" s="12"/>
      <c r="W48" s="12"/>
      <c r="X48" s="14" t="str">
        <f>IFERROR(IF(AND(Q47="Probabilidad",Q48="Probabilidad"),(Z47-(+Z47*T48)),IF(AND(Q47="Impacto",Q48="Probabilidad"),(Z46-(+Z46*T48)),IF(Q48="Impacto",Z47,""))),"")</f>
        <v/>
      </c>
      <c r="Y48" s="15" t="str">
        <f t="shared" si="1"/>
        <v/>
      </c>
      <c r="Z48" s="16" t="str">
        <f t="shared" si="49"/>
        <v/>
      </c>
      <c r="AA48" s="15" t="str">
        <f t="shared" si="3"/>
        <v/>
      </c>
      <c r="AB48" s="16" t="str">
        <f>IFERROR(IF(AND(Q47="Impacto",Q48="Impacto"),(AB47-(+AB47*T48)),IF(AND(Q47="Probabilidad",Q48="Impacto"),(AB46-(+AB46*T48)),IF(Q48="Probabilidad",AB47,""))),"")</f>
        <v/>
      </c>
      <c r="AC48" s="17" t="str">
        <f t="shared" si="50"/>
        <v/>
      </c>
      <c r="AD48" s="18"/>
      <c r="AE48" s="19"/>
      <c r="AF48" s="21"/>
      <c r="AG48" s="24"/>
      <c r="AH48" s="24"/>
      <c r="AI48" s="19"/>
      <c r="AJ48" s="2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row>
    <row r="49" spans="1:68" ht="151.5" customHeight="1" x14ac:dyDescent="0.3">
      <c r="A49" s="81"/>
      <c r="B49" s="84"/>
      <c r="C49" s="84"/>
      <c r="D49" s="84"/>
      <c r="E49" s="87"/>
      <c r="F49" s="84"/>
      <c r="G49" s="90"/>
      <c r="H49" s="93"/>
      <c r="I49" s="78"/>
      <c r="J49" s="96"/>
      <c r="K49" s="78">
        <f t="shared" ca="1" si="47"/>
        <v>0</v>
      </c>
      <c r="L49" s="93"/>
      <c r="M49" s="78"/>
      <c r="N49" s="75"/>
      <c r="O49" s="9">
        <v>4</v>
      </c>
      <c r="P49" s="10"/>
      <c r="Q49" s="11" t="str">
        <f t="shared" ref="Q49:Q51" si="51">IF(OR(R49="Preventivo",R49="Detectivo"),"Probabilidad",IF(R49="Correctivo","Impacto",""))</f>
        <v/>
      </c>
      <c r="R49" s="12"/>
      <c r="S49" s="12"/>
      <c r="T49" s="13" t="str">
        <f t="shared" si="48"/>
        <v/>
      </c>
      <c r="U49" s="12"/>
      <c r="V49" s="12"/>
      <c r="W49" s="12"/>
      <c r="X49" s="14" t="str">
        <f t="shared" ref="X49:X51" si="52">IFERROR(IF(AND(Q48="Probabilidad",Q49="Probabilidad"),(Z48-(+Z48*T49)),IF(AND(Q48="Impacto",Q49="Probabilidad"),(Z47-(+Z47*T49)),IF(Q49="Impacto",Z48,""))),"")</f>
        <v/>
      </c>
      <c r="Y49" s="15" t="str">
        <f t="shared" si="1"/>
        <v/>
      </c>
      <c r="Z49" s="16" t="str">
        <f t="shared" si="49"/>
        <v/>
      </c>
      <c r="AA49" s="15" t="str">
        <f t="shared" si="3"/>
        <v/>
      </c>
      <c r="AB49" s="16" t="str">
        <f t="shared" ref="AB49:AB51" si="53">IFERROR(IF(AND(Q48="Impacto",Q49="Impacto"),(AB48-(+AB48*T49)),IF(AND(Q48="Probabilidad",Q49="Impacto"),(AB47-(+AB47*T49)),IF(Q49="Probabilidad",AB48,""))),"")</f>
        <v/>
      </c>
      <c r="AC49" s="17" t="str">
        <f>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18"/>
      <c r="AE49" s="19"/>
      <c r="AF49" s="21"/>
      <c r="AG49" s="24"/>
      <c r="AH49" s="24"/>
      <c r="AI49" s="19"/>
      <c r="AJ49" s="2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row>
    <row r="50" spans="1:68" ht="151.5" customHeight="1" x14ac:dyDescent="0.3">
      <c r="A50" s="81"/>
      <c r="B50" s="84"/>
      <c r="C50" s="84"/>
      <c r="D50" s="84"/>
      <c r="E50" s="87"/>
      <c r="F50" s="84"/>
      <c r="G50" s="90"/>
      <c r="H50" s="93"/>
      <c r="I50" s="78"/>
      <c r="J50" s="96"/>
      <c r="K50" s="78">
        <f t="shared" ca="1" si="47"/>
        <v>0</v>
      </c>
      <c r="L50" s="93"/>
      <c r="M50" s="78"/>
      <c r="N50" s="75"/>
      <c r="O50" s="9">
        <v>5</v>
      </c>
      <c r="P50" s="10"/>
      <c r="Q50" s="11" t="str">
        <f t="shared" si="51"/>
        <v/>
      </c>
      <c r="R50" s="12"/>
      <c r="S50" s="12"/>
      <c r="T50" s="13" t="str">
        <f t="shared" si="48"/>
        <v/>
      </c>
      <c r="U50" s="12"/>
      <c r="V50" s="12"/>
      <c r="W50" s="12"/>
      <c r="X50" s="14" t="str">
        <f t="shared" si="52"/>
        <v/>
      </c>
      <c r="Y50" s="15" t="str">
        <f t="shared" si="1"/>
        <v/>
      </c>
      <c r="Z50" s="16" t="str">
        <f t="shared" si="49"/>
        <v/>
      </c>
      <c r="AA50" s="15" t="str">
        <f t="shared" si="3"/>
        <v/>
      </c>
      <c r="AB50" s="16" t="str">
        <f t="shared" si="53"/>
        <v/>
      </c>
      <c r="AC50" s="17" t="str">
        <f t="shared" ref="AC50:AC51" si="54">IFERROR(IF(OR(AND(Y50="Muy Baja",AA50="Leve"),AND(Y50="Muy Baja",AA50="Menor"),AND(Y50="Baja",AA50="Leve")),"Bajo",IF(OR(AND(Y50="Muy baja",AA50="Moderado"),AND(Y50="Baja",AA50="Menor"),AND(Y50="Baja",AA50="Moderado"),AND(Y50="Media",AA50="Leve"),AND(Y50="Media",AA50="Menor"),AND(Y50="Media",AA50="Moderado"),AND(Y50="Alta",AA50="Leve"),AND(Y50="Alta",AA50="Menor")),"Moderado",IF(OR(AND(Y50="Muy Baja",AA50="Mayor"),AND(Y50="Baja",AA50="Mayor"),AND(Y50="Media",AA50="Mayor"),AND(Y50="Alta",AA50="Moderado"),AND(Y50="Alta",AA50="Mayor"),AND(Y50="Muy Alta",AA50="Leve"),AND(Y50="Muy Alta",AA50="Menor"),AND(Y50="Muy Alta",AA50="Moderado"),AND(Y50="Muy Alta",AA50="Mayor")),"Alto",IF(OR(AND(Y50="Muy Baja",AA50="Catastrófico"),AND(Y50="Baja",AA50="Catastrófico"),AND(Y50="Media",AA50="Catastrófico"),AND(Y50="Alta",AA50="Catastrófico"),AND(Y50="Muy Alta",AA50="Catastrófico")),"Extremo","")))),"")</f>
        <v/>
      </c>
      <c r="AD50" s="18"/>
      <c r="AE50" s="19"/>
      <c r="AF50" s="21"/>
      <c r="AG50" s="24"/>
      <c r="AH50" s="24"/>
      <c r="AI50" s="19"/>
      <c r="AJ50" s="2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row>
    <row r="51" spans="1:68" ht="151.5" customHeight="1" x14ac:dyDescent="0.3">
      <c r="A51" s="82"/>
      <c r="B51" s="85"/>
      <c r="C51" s="85"/>
      <c r="D51" s="85"/>
      <c r="E51" s="88"/>
      <c r="F51" s="85"/>
      <c r="G51" s="91"/>
      <c r="H51" s="94"/>
      <c r="I51" s="79"/>
      <c r="J51" s="97"/>
      <c r="K51" s="79">
        <f t="shared" ca="1" si="47"/>
        <v>0</v>
      </c>
      <c r="L51" s="94"/>
      <c r="M51" s="79"/>
      <c r="N51" s="76"/>
      <c r="O51" s="9">
        <v>6</v>
      </c>
      <c r="P51" s="10"/>
      <c r="Q51" s="11" t="str">
        <f t="shared" si="51"/>
        <v/>
      </c>
      <c r="R51" s="12"/>
      <c r="S51" s="12"/>
      <c r="T51" s="13" t="str">
        <f t="shared" si="48"/>
        <v/>
      </c>
      <c r="U51" s="12"/>
      <c r="V51" s="12"/>
      <c r="W51" s="12"/>
      <c r="X51" s="14" t="str">
        <f t="shared" si="52"/>
        <v/>
      </c>
      <c r="Y51" s="15" t="str">
        <f t="shared" si="1"/>
        <v/>
      </c>
      <c r="Z51" s="16" t="str">
        <f t="shared" si="49"/>
        <v/>
      </c>
      <c r="AA51" s="15" t="str">
        <f t="shared" si="3"/>
        <v/>
      </c>
      <c r="AB51" s="16" t="str">
        <f t="shared" si="53"/>
        <v/>
      </c>
      <c r="AC51" s="17" t="str">
        <f t="shared" si="54"/>
        <v/>
      </c>
      <c r="AD51" s="18"/>
      <c r="AE51" s="19"/>
      <c r="AF51" s="21"/>
      <c r="AG51" s="24"/>
      <c r="AH51" s="24"/>
      <c r="AI51" s="19"/>
      <c r="AJ51" s="2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row>
    <row r="52" spans="1:68" ht="151.5" customHeight="1" x14ac:dyDescent="0.3">
      <c r="A52" s="80">
        <v>8</v>
      </c>
      <c r="B52" s="83"/>
      <c r="C52" s="83"/>
      <c r="D52" s="83"/>
      <c r="E52" s="86"/>
      <c r="F52" s="83"/>
      <c r="G52" s="89"/>
      <c r="H52" s="92" t="str">
        <f>IF(G52&lt;=0,"",IF(G52&lt;=2,"Muy Baja",IF(G52&lt;=24,"Baja",IF(G52&lt;=500,"Media",IF(G52&lt;=5000,"Alta","Muy Alta")))))</f>
        <v/>
      </c>
      <c r="I52" s="77" t="str">
        <f>IF(H52="","",IF(H52="Muy Baja",0.2,IF(H52="Baja",0.4,IF(H52="Media",0.6,IF(H52="Alta",0.8,IF(H52="Muy Alta",1,))))))</f>
        <v/>
      </c>
      <c r="J52" s="95"/>
      <c r="K52" s="77">
        <f>IF(NOT(ISERROR(MATCH(J52,'[8]Tabla Impacto'!$B$221:$B$223,0))),'[8]Tabla Impacto'!$F$223&amp;"Por favor no seleccionar los criterios de impacto(Afectación Económica o presupuestal y Pérdida Reputacional)",J52)</f>
        <v>0</v>
      </c>
      <c r="L52" s="92" t="str">
        <f>IF(OR(K52='[8]Tabla Impacto'!$C$11,K52='[8]Tabla Impacto'!$D$11),"Leve",IF(OR(K52='[8]Tabla Impacto'!$C$12,K52='[8]Tabla Impacto'!$D$12),"Menor",IF(OR(K52='[8]Tabla Impacto'!$C$13,K52='[8]Tabla Impacto'!$D$13),"Moderado",IF(OR(K52='[8]Tabla Impacto'!$C$14,K52='[8]Tabla Impacto'!$D$14),"Mayor",IF(OR(K52='[8]Tabla Impacto'!$C$15,K52='[8]Tabla Impacto'!$D$15),"Catastrófico","")))))</f>
        <v/>
      </c>
      <c r="M52" s="77" t="str">
        <f>IF(L52="","",IF(L52="Leve",0.2,IF(L52="Menor",0.4,IF(L52="Moderado",0.6,IF(L52="Mayor",0.8,IF(L52="Catastrófico",1,))))))</f>
        <v/>
      </c>
      <c r="N52" s="74" t="str">
        <f>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9">
        <v>1</v>
      </c>
      <c r="P52" s="10"/>
      <c r="Q52" s="11" t="str">
        <f>IF(OR(R52="Preventivo",R52="Detectivo"),"Probabilidad",IF(R52="Correctivo","Impacto",""))</f>
        <v/>
      </c>
      <c r="R52" s="12"/>
      <c r="S52" s="12"/>
      <c r="T52" s="13" t="str">
        <f>IF(AND(R52="Preventivo",S52="Automático"),"50%",IF(AND(R52="Preventivo",S52="Manual"),"40%",IF(AND(R52="Detectivo",S52="Automático"),"40%",IF(AND(R52="Detectivo",S52="Manual"),"30%",IF(AND(R52="Correctivo",S52="Automático"),"35%",IF(AND(R52="Correctivo",S52="Manual"),"25%",""))))))</f>
        <v/>
      </c>
      <c r="U52" s="12"/>
      <c r="V52" s="12"/>
      <c r="W52" s="12"/>
      <c r="X52" s="14" t="str">
        <f>IFERROR(IF(Q52="Probabilidad",(I52-(+I52*T52)),IF(Q52="Impacto",I52,"")),"")</f>
        <v/>
      </c>
      <c r="Y52" s="15" t="str">
        <f>IFERROR(IF(X52="","",IF(X52&lt;=0.2,"Muy Baja",IF(X52&lt;=0.4,"Baja",IF(X52&lt;=0.6,"Media",IF(X52&lt;=0.8,"Alta","Muy Alta"))))),"")</f>
        <v/>
      </c>
      <c r="Z52" s="16" t="str">
        <f>+X52</f>
        <v/>
      </c>
      <c r="AA52" s="15" t="str">
        <f>IFERROR(IF(AB52="","",IF(AB52&lt;=0.2,"Leve",IF(AB52&lt;=0.4,"Menor",IF(AB52&lt;=0.6,"Moderado",IF(AB52&lt;=0.8,"Mayor","Catastrófico"))))),"")</f>
        <v/>
      </c>
      <c r="AB52" s="16" t="str">
        <f>IFERROR(IF(Q52="Impacto",(M52-(+M52*T52)),IF(Q52="Probabilidad",M52,"")),"")</f>
        <v/>
      </c>
      <c r="AC52" s="17" t="str">
        <f>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18"/>
      <c r="AE52" s="19"/>
      <c r="AF52" s="21"/>
      <c r="AG52" s="24"/>
      <c r="AH52" s="24"/>
      <c r="AI52" s="19"/>
      <c r="AJ52" s="2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row>
    <row r="53" spans="1:68" ht="151.5" customHeight="1" x14ac:dyDescent="0.3">
      <c r="A53" s="81"/>
      <c r="B53" s="84"/>
      <c r="C53" s="84"/>
      <c r="D53" s="84"/>
      <c r="E53" s="87"/>
      <c r="F53" s="84"/>
      <c r="G53" s="90"/>
      <c r="H53" s="93"/>
      <c r="I53" s="78"/>
      <c r="J53" s="96"/>
      <c r="K53" s="78">
        <f ca="1">IF(NOT(ISERROR(MATCH(J53,_xlfn.ANCHORARRAY(E64),0))),I66&amp;"Por favor no seleccionar los criterios de impacto",J53)</f>
        <v>0</v>
      </c>
      <c r="L53" s="93"/>
      <c r="M53" s="78"/>
      <c r="N53" s="75"/>
      <c r="O53" s="9">
        <v>2</v>
      </c>
      <c r="P53" s="10"/>
      <c r="Q53" s="11" t="str">
        <f>IF(OR(R53="Preventivo",R53="Detectivo"),"Probabilidad",IF(R53="Correctivo","Impacto",""))</f>
        <v/>
      </c>
      <c r="R53" s="12"/>
      <c r="S53" s="12"/>
      <c r="T53" s="13" t="str">
        <f t="shared" ref="T53:T57" si="55">IF(AND(R53="Preventivo",S53="Automático"),"50%",IF(AND(R53="Preventivo",S53="Manual"),"40%",IF(AND(R53="Detectivo",S53="Automático"),"40%",IF(AND(R53="Detectivo",S53="Manual"),"30%",IF(AND(R53="Correctivo",S53="Automático"),"35%",IF(AND(R53="Correctivo",S53="Manual"),"25%",""))))))</f>
        <v/>
      </c>
      <c r="U53" s="12"/>
      <c r="V53" s="12"/>
      <c r="W53" s="12"/>
      <c r="X53" s="14" t="str">
        <f>IFERROR(IF(AND(Q52="Probabilidad",Q53="Probabilidad"),(Z52-(+Z52*T53)),IF(Q53="Probabilidad",(I52-(+I52*T53)),IF(Q53="Impacto",Z52,""))),"")</f>
        <v/>
      </c>
      <c r="Y53" s="15" t="str">
        <f t="shared" si="1"/>
        <v/>
      </c>
      <c r="Z53" s="16" t="str">
        <f t="shared" ref="Z53:Z57" si="56">+X53</f>
        <v/>
      </c>
      <c r="AA53" s="15" t="str">
        <f t="shared" si="3"/>
        <v/>
      </c>
      <c r="AB53" s="16" t="str">
        <f>IFERROR(IF(AND(Q52="Impacto",Q53="Impacto"),(AB46-(+AB46*T53)),IF(Q53="Impacto",($M$52-(+$M$52*T53)),IF(Q53="Probabilidad",AB46,""))),"")</f>
        <v/>
      </c>
      <c r="AC53" s="17" t="str">
        <f t="shared" ref="AC53:AC54" si="57">IFERROR(IF(OR(AND(Y53="Muy Baja",AA53="Leve"),AND(Y53="Muy Baja",AA53="Menor"),AND(Y53="Baja",AA53="Leve")),"Bajo",IF(OR(AND(Y53="Muy baja",AA53="Moderado"),AND(Y53="Baja",AA53="Menor"),AND(Y53="Baja",AA53="Moderado"),AND(Y53="Media",AA53="Leve"),AND(Y53="Media",AA53="Menor"),AND(Y53="Media",AA53="Moderado"),AND(Y53="Alta",AA53="Leve"),AND(Y53="Alta",AA53="Menor")),"Moderado",IF(OR(AND(Y53="Muy Baja",AA53="Mayor"),AND(Y53="Baja",AA53="Mayor"),AND(Y53="Media",AA53="Mayor"),AND(Y53="Alta",AA53="Moderado"),AND(Y53="Alta",AA53="Mayor"),AND(Y53="Muy Alta",AA53="Leve"),AND(Y53="Muy Alta",AA53="Menor"),AND(Y53="Muy Alta",AA53="Moderado"),AND(Y53="Muy Alta",AA53="Mayor")),"Alto",IF(OR(AND(Y53="Muy Baja",AA53="Catastrófico"),AND(Y53="Baja",AA53="Catastrófico"),AND(Y53="Media",AA53="Catastrófico"),AND(Y53="Alta",AA53="Catastrófico"),AND(Y53="Muy Alta",AA53="Catastrófico")),"Extremo","")))),"")</f>
        <v/>
      </c>
      <c r="AD53" s="18"/>
      <c r="AE53" s="19"/>
      <c r="AF53" s="21"/>
      <c r="AG53" s="24"/>
      <c r="AH53" s="24"/>
      <c r="AI53" s="19"/>
      <c r="AJ53" s="2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row>
    <row r="54" spans="1:68" ht="151.5" customHeight="1" x14ac:dyDescent="0.3">
      <c r="A54" s="81"/>
      <c r="B54" s="84"/>
      <c r="C54" s="84"/>
      <c r="D54" s="84"/>
      <c r="E54" s="87"/>
      <c r="F54" s="84"/>
      <c r="G54" s="90"/>
      <c r="H54" s="93"/>
      <c r="I54" s="78"/>
      <c r="J54" s="96"/>
      <c r="K54" s="78">
        <f ca="1">IF(NOT(ISERROR(MATCH(J54,_xlfn.ANCHORARRAY(E65),0))),I67&amp;"Por favor no seleccionar los criterios de impacto",J54)</f>
        <v>0</v>
      </c>
      <c r="L54" s="93"/>
      <c r="M54" s="78"/>
      <c r="N54" s="75"/>
      <c r="O54" s="9">
        <v>3</v>
      </c>
      <c r="P54" s="25"/>
      <c r="Q54" s="11" t="str">
        <f>IF(OR(R54="Preventivo",R54="Detectivo"),"Probabilidad",IF(R54="Correctivo","Impacto",""))</f>
        <v/>
      </c>
      <c r="R54" s="12"/>
      <c r="S54" s="12"/>
      <c r="T54" s="13" t="str">
        <f t="shared" si="55"/>
        <v/>
      </c>
      <c r="U54" s="12"/>
      <c r="V54" s="12"/>
      <c r="W54" s="12"/>
      <c r="X54" s="14" t="str">
        <f>IFERROR(IF(AND(Q53="Probabilidad",Q54="Probabilidad"),(Z53-(+Z53*T54)),IF(AND(Q53="Impacto",Q54="Probabilidad"),(Z52-(+Z52*T54)),IF(Q54="Impacto",Z53,""))),"")</f>
        <v/>
      </c>
      <c r="Y54" s="15" t="str">
        <f t="shared" si="1"/>
        <v/>
      </c>
      <c r="Z54" s="16" t="str">
        <f t="shared" si="56"/>
        <v/>
      </c>
      <c r="AA54" s="15" t="str">
        <f t="shared" si="3"/>
        <v/>
      </c>
      <c r="AB54" s="16" t="str">
        <f>IFERROR(IF(AND(Q53="Impacto",Q54="Impacto"),(AB53-(+AB53*T54)),IF(AND(Q53="Probabilidad",Q54="Impacto"),(AB52-(+AB52*T54)),IF(Q54="Probabilidad",AB53,""))),"")</f>
        <v/>
      </c>
      <c r="AC54" s="17" t="str">
        <f t="shared" si="57"/>
        <v/>
      </c>
      <c r="AD54" s="18"/>
      <c r="AE54" s="19"/>
      <c r="AF54" s="21"/>
      <c r="AG54" s="24"/>
      <c r="AH54" s="24"/>
      <c r="AI54" s="19"/>
      <c r="AJ54" s="2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row>
    <row r="55" spans="1:68" ht="151.5" customHeight="1" x14ac:dyDescent="0.3">
      <c r="A55" s="81"/>
      <c r="B55" s="84"/>
      <c r="C55" s="84"/>
      <c r="D55" s="84"/>
      <c r="E55" s="87"/>
      <c r="F55" s="84"/>
      <c r="G55" s="90"/>
      <c r="H55" s="93"/>
      <c r="I55" s="78"/>
      <c r="J55" s="96"/>
      <c r="K55" s="78">
        <f ca="1">IF(NOT(ISERROR(MATCH(J55,_xlfn.ANCHORARRAY(E66),0))),I68&amp;"Por favor no seleccionar los criterios de impacto",J55)</f>
        <v>0</v>
      </c>
      <c r="L55" s="93"/>
      <c r="M55" s="78"/>
      <c r="N55" s="75"/>
      <c r="O55" s="9">
        <v>4</v>
      </c>
      <c r="P55" s="10"/>
      <c r="Q55" s="11" t="str">
        <f t="shared" ref="Q55:Q57" si="58">IF(OR(R55="Preventivo",R55="Detectivo"),"Probabilidad",IF(R55="Correctivo","Impacto",""))</f>
        <v/>
      </c>
      <c r="R55" s="12"/>
      <c r="S55" s="12"/>
      <c r="T55" s="13" t="str">
        <f t="shared" si="55"/>
        <v/>
      </c>
      <c r="U55" s="12"/>
      <c r="V55" s="12"/>
      <c r="W55" s="12"/>
      <c r="X55" s="14" t="str">
        <f t="shared" ref="X55:X57" si="59">IFERROR(IF(AND(Q54="Probabilidad",Q55="Probabilidad"),(Z54-(+Z54*T55)),IF(AND(Q54="Impacto",Q55="Probabilidad"),(Z53-(+Z53*T55)),IF(Q55="Impacto",Z54,""))),"")</f>
        <v/>
      </c>
      <c r="Y55" s="15" t="str">
        <f t="shared" si="1"/>
        <v/>
      </c>
      <c r="Z55" s="16" t="str">
        <f t="shared" si="56"/>
        <v/>
      </c>
      <c r="AA55" s="15" t="str">
        <f t="shared" si="3"/>
        <v/>
      </c>
      <c r="AB55" s="16" t="str">
        <f t="shared" ref="AB55:AB57" si="60">IFERROR(IF(AND(Q54="Impacto",Q55="Impacto"),(AB54-(+AB54*T55)),IF(AND(Q54="Probabilidad",Q55="Impacto"),(AB53-(+AB53*T55)),IF(Q55="Probabilidad",AB54,""))),"")</f>
        <v/>
      </c>
      <c r="AC55" s="17" t="str">
        <f>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18"/>
      <c r="AE55" s="19"/>
      <c r="AF55" s="21"/>
      <c r="AG55" s="24"/>
      <c r="AH55" s="24"/>
      <c r="AI55" s="19"/>
      <c r="AJ55" s="2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row>
    <row r="56" spans="1:68" ht="151.5" customHeight="1" x14ac:dyDescent="0.3">
      <c r="A56" s="81"/>
      <c r="B56" s="84"/>
      <c r="C56" s="84"/>
      <c r="D56" s="84"/>
      <c r="E56" s="87"/>
      <c r="F56" s="84"/>
      <c r="G56" s="90"/>
      <c r="H56" s="93"/>
      <c r="I56" s="78"/>
      <c r="J56" s="96"/>
      <c r="K56" s="78">
        <f ca="1">IF(NOT(ISERROR(MATCH(J56,_xlfn.ANCHORARRAY(E67),0))),I69&amp;"Por favor no seleccionar los criterios de impacto",J56)</f>
        <v>0</v>
      </c>
      <c r="L56" s="93"/>
      <c r="M56" s="78"/>
      <c r="N56" s="75"/>
      <c r="O56" s="9">
        <v>5</v>
      </c>
      <c r="P56" s="10"/>
      <c r="Q56" s="11" t="str">
        <f t="shared" si="58"/>
        <v/>
      </c>
      <c r="R56" s="12"/>
      <c r="S56" s="12"/>
      <c r="T56" s="13" t="str">
        <f t="shared" si="55"/>
        <v/>
      </c>
      <c r="U56" s="12"/>
      <c r="V56" s="12"/>
      <c r="W56" s="12"/>
      <c r="X56" s="14" t="str">
        <f t="shared" si="59"/>
        <v/>
      </c>
      <c r="Y56" s="15" t="str">
        <f t="shared" si="1"/>
        <v/>
      </c>
      <c r="Z56" s="16" t="str">
        <f t="shared" si="56"/>
        <v/>
      </c>
      <c r="AA56" s="15" t="str">
        <f t="shared" si="3"/>
        <v/>
      </c>
      <c r="AB56" s="16" t="str">
        <f t="shared" si="60"/>
        <v/>
      </c>
      <c r="AC56" s="17" t="str">
        <f t="shared" ref="AC56:AC57" si="61">IFERROR(IF(OR(AND(Y56="Muy Baja",AA56="Leve"),AND(Y56="Muy Baja",AA56="Menor"),AND(Y56="Baja",AA56="Leve")),"Bajo",IF(OR(AND(Y56="Muy baja",AA56="Moderado"),AND(Y56="Baja",AA56="Menor"),AND(Y56="Baja",AA56="Moderado"),AND(Y56="Media",AA56="Leve"),AND(Y56="Media",AA56="Menor"),AND(Y56="Media",AA56="Moderado"),AND(Y56="Alta",AA56="Leve"),AND(Y56="Alta",AA56="Menor")),"Moderado",IF(OR(AND(Y56="Muy Baja",AA56="Mayor"),AND(Y56="Baja",AA56="Mayor"),AND(Y56="Media",AA56="Mayor"),AND(Y56="Alta",AA56="Moderado"),AND(Y56="Alta",AA56="Mayor"),AND(Y56="Muy Alta",AA56="Leve"),AND(Y56="Muy Alta",AA56="Menor"),AND(Y56="Muy Alta",AA56="Moderado"),AND(Y56="Muy Alta",AA56="Mayor")),"Alto",IF(OR(AND(Y56="Muy Baja",AA56="Catastrófico"),AND(Y56="Baja",AA56="Catastrófico"),AND(Y56="Media",AA56="Catastrófico"),AND(Y56="Alta",AA56="Catastrófico"),AND(Y56="Muy Alta",AA56="Catastrófico")),"Extremo","")))),"")</f>
        <v/>
      </c>
      <c r="AD56" s="18"/>
      <c r="AE56" s="19"/>
      <c r="AF56" s="21"/>
      <c r="AG56" s="24"/>
      <c r="AH56" s="24"/>
      <c r="AI56" s="19"/>
      <c r="AJ56" s="2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row>
    <row r="57" spans="1:68" ht="151.5" customHeight="1" x14ac:dyDescent="0.3">
      <c r="A57" s="82"/>
      <c r="B57" s="85"/>
      <c r="C57" s="85"/>
      <c r="D57" s="85"/>
      <c r="E57" s="88"/>
      <c r="F57" s="85"/>
      <c r="G57" s="91"/>
      <c r="H57" s="94"/>
      <c r="I57" s="79"/>
      <c r="J57" s="97"/>
      <c r="K57" s="79">
        <f ca="1">IF(NOT(ISERROR(MATCH(J57,_xlfn.ANCHORARRAY(E68),0))),I70&amp;"Por favor no seleccionar los criterios de impacto",J57)</f>
        <v>0</v>
      </c>
      <c r="L57" s="94"/>
      <c r="M57" s="79"/>
      <c r="N57" s="76"/>
      <c r="O57" s="9">
        <v>6</v>
      </c>
      <c r="P57" s="10"/>
      <c r="Q57" s="11" t="str">
        <f t="shared" si="58"/>
        <v/>
      </c>
      <c r="R57" s="12"/>
      <c r="S57" s="12"/>
      <c r="T57" s="13" t="str">
        <f t="shared" si="55"/>
        <v/>
      </c>
      <c r="U57" s="12"/>
      <c r="V57" s="12"/>
      <c r="W57" s="12"/>
      <c r="X57" s="14" t="str">
        <f t="shared" si="59"/>
        <v/>
      </c>
      <c r="Y57" s="15" t="str">
        <f t="shared" si="1"/>
        <v/>
      </c>
      <c r="Z57" s="16" t="str">
        <f t="shared" si="56"/>
        <v/>
      </c>
      <c r="AA57" s="15" t="str">
        <f t="shared" si="3"/>
        <v/>
      </c>
      <c r="AB57" s="16" t="str">
        <f t="shared" si="60"/>
        <v/>
      </c>
      <c r="AC57" s="17" t="str">
        <f t="shared" si="61"/>
        <v/>
      </c>
      <c r="AD57" s="18"/>
      <c r="AE57" s="19"/>
      <c r="AF57" s="21"/>
      <c r="AG57" s="24"/>
      <c r="AH57" s="24"/>
      <c r="AI57" s="19"/>
      <c r="AJ57" s="2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row>
    <row r="58" spans="1:68" ht="151.5" customHeight="1" x14ac:dyDescent="0.3">
      <c r="A58" s="80">
        <v>9</v>
      </c>
      <c r="B58" s="83"/>
      <c r="C58" s="83"/>
      <c r="D58" s="83"/>
      <c r="E58" s="86"/>
      <c r="F58" s="83"/>
      <c r="G58" s="89"/>
      <c r="H58" s="92" t="str">
        <f>IF(G58&lt;=0,"",IF(G58&lt;=2,"Muy Baja",IF(G58&lt;=24,"Baja",IF(G58&lt;=500,"Media",IF(G58&lt;=5000,"Alta","Muy Alta")))))</f>
        <v/>
      </c>
      <c r="I58" s="77" t="str">
        <f>IF(H58="","",IF(H58="Muy Baja",0.2,IF(H58="Baja",0.4,IF(H58="Media",0.6,IF(H58="Alta",0.8,IF(H58="Muy Alta",1,))))))</f>
        <v/>
      </c>
      <c r="J58" s="95"/>
      <c r="K58" s="77">
        <f>IF(NOT(ISERROR(MATCH(J58,'[8]Tabla Impacto'!$B$221:$B$223,0))),'[8]Tabla Impacto'!$F$223&amp;"Por favor no seleccionar los criterios de impacto(Afectación Económica o presupuestal y Pérdida Reputacional)",J58)</f>
        <v>0</v>
      </c>
      <c r="L58" s="92" t="str">
        <f>IF(OR(K58='[8]Tabla Impacto'!$C$11,K58='[8]Tabla Impacto'!$D$11),"Leve",IF(OR(K58='[8]Tabla Impacto'!$C$12,K58='[8]Tabla Impacto'!$D$12),"Menor",IF(OR(K58='[8]Tabla Impacto'!$C$13,K58='[8]Tabla Impacto'!$D$13),"Moderado",IF(OR(K58='[8]Tabla Impacto'!$C$14,K58='[8]Tabla Impacto'!$D$14),"Mayor",IF(OR(K58='[8]Tabla Impacto'!$C$15,K58='[8]Tabla Impacto'!$D$15),"Catastrófico","")))))</f>
        <v/>
      </c>
      <c r="M58" s="77" t="str">
        <f>IF(L58="","",IF(L58="Leve",0.2,IF(L58="Menor",0.4,IF(L58="Moderado",0.6,IF(L58="Mayor",0.8,IF(L58="Catastrófico",1,))))))</f>
        <v/>
      </c>
      <c r="N58" s="74" t="str">
        <f>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9">
        <v>1</v>
      </c>
      <c r="P58" s="10"/>
      <c r="Q58" s="11" t="str">
        <f>IF(OR(R58="Preventivo",R58="Detectivo"),"Probabilidad",IF(R58="Correctivo","Impacto",""))</f>
        <v/>
      </c>
      <c r="R58" s="12"/>
      <c r="S58" s="12"/>
      <c r="T58" s="13" t="str">
        <f>IF(AND(R58="Preventivo",S58="Automático"),"50%",IF(AND(R58="Preventivo",S58="Manual"),"40%",IF(AND(R58="Detectivo",S58="Automático"),"40%",IF(AND(R58="Detectivo",S58="Manual"),"30%",IF(AND(R58="Correctivo",S58="Automático"),"35%",IF(AND(R58="Correctivo",S58="Manual"),"25%",""))))))</f>
        <v/>
      </c>
      <c r="U58" s="12"/>
      <c r="V58" s="12"/>
      <c r="W58" s="12"/>
      <c r="X58" s="14" t="str">
        <f>IFERROR(IF(Q58="Probabilidad",(I58-(+I58*T58)),IF(Q58="Impacto",I58,"")),"")</f>
        <v/>
      </c>
      <c r="Y58" s="15" t="str">
        <f>IFERROR(IF(X58="","",IF(X58&lt;=0.2,"Muy Baja",IF(X58&lt;=0.4,"Baja",IF(X58&lt;=0.6,"Media",IF(X58&lt;=0.8,"Alta","Muy Alta"))))),"")</f>
        <v/>
      </c>
      <c r="Z58" s="16" t="str">
        <f>+X58</f>
        <v/>
      </c>
      <c r="AA58" s="15" t="str">
        <f>IFERROR(IF(AB58="","",IF(AB58&lt;=0.2,"Leve",IF(AB58&lt;=0.4,"Menor",IF(AB58&lt;=0.6,"Moderado",IF(AB58&lt;=0.8,"Mayor","Catastrófico"))))),"")</f>
        <v/>
      </c>
      <c r="AB58" s="16" t="str">
        <f>IFERROR(IF(Q58="Impacto",(M58-(+M58*T58)),IF(Q58="Probabilidad",M58,"")),"")</f>
        <v/>
      </c>
      <c r="AC58" s="17" t="str">
        <f>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18"/>
      <c r="AE58" s="19"/>
      <c r="AF58" s="21"/>
      <c r="AG58" s="24"/>
      <c r="AH58" s="24"/>
      <c r="AI58" s="19"/>
      <c r="AJ58" s="2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row>
    <row r="59" spans="1:68" ht="151.5" customHeight="1" x14ac:dyDescent="0.3">
      <c r="A59" s="81"/>
      <c r="B59" s="84"/>
      <c r="C59" s="84"/>
      <c r="D59" s="84"/>
      <c r="E59" s="87"/>
      <c r="F59" s="84"/>
      <c r="G59" s="90"/>
      <c r="H59" s="93"/>
      <c r="I59" s="78"/>
      <c r="J59" s="96"/>
      <c r="K59" s="78">
        <f ca="1">IF(NOT(ISERROR(MATCH(J59,_xlfn.ANCHORARRAY(E70),0))),I72&amp;"Por favor no seleccionar los criterios de impacto",J59)</f>
        <v>0</v>
      </c>
      <c r="L59" s="93"/>
      <c r="M59" s="78"/>
      <c r="N59" s="75"/>
      <c r="O59" s="9">
        <v>2</v>
      </c>
      <c r="P59" s="10"/>
      <c r="Q59" s="11" t="str">
        <f>IF(OR(R59="Preventivo",R59="Detectivo"),"Probabilidad",IF(R59="Correctivo","Impacto",""))</f>
        <v/>
      </c>
      <c r="R59" s="12"/>
      <c r="S59" s="12"/>
      <c r="T59" s="13" t="str">
        <f t="shared" ref="T59:T63" si="62">IF(AND(R59="Preventivo",S59="Automático"),"50%",IF(AND(R59="Preventivo",S59="Manual"),"40%",IF(AND(R59="Detectivo",S59="Automático"),"40%",IF(AND(R59="Detectivo",S59="Manual"),"30%",IF(AND(R59="Correctivo",S59="Automático"),"35%",IF(AND(R59="Correctivo",S59="Manual"),"25%",""))))))</f>
        <v/>
      </c>
      <c r="U59" s="12"/>
      <c r="V59" s="12"/>
      <c r="W59" s="12"/>
      <c r="X59" s="14" t="str">
        <f>IFERROR(IF(AND(Q58="Probabilidad",Q59="Probabilidad"),(Z58-(+Z58*T59)),IF(Q59="Probabilidad",(I58-(+I58*T59)),IF(Q59="Impacto",Z58,""))),"")</f>
        <v/>
      </c>
      <c r="Y59" s="15" t="str">
        <f t="shared" si="1"/>
        <v/>
      </c>
      <c r="Z59" s="16" t="str">
        <f t="shared" ref="Z59:Z63" si="63">+X59</f>
        <v/>
      </c>
      <c r="AA59" s="15" t="str">
        <f t="shared" si="3"/>
        <v/>
      </c>
      <c r="AB59" s="16" t="str">
        <f>IFERROR(IF(AND(Q58="Impacto",Q59="Impacto"),(AB52-(+AB52*T59)),IF(Q59="Impacto",($M$58-(+$M$58*T59)),IF(Q59="Probabilidad",AB52,""))),"")</f>
        <v/>
      </c>
      <c r="AC59" s="17" t="str">
        <f t="shared" ref="AC59:AC60" si="64">IFERROR(IF(OR(AND(Y59="Muy Baja",AA59="Leve"),AND(Y59="Muy Baja",AA59="Menor"),AND(Y59="Baja",AA59="Leve")),"Bajo",IF(OR(AND(Y59="Muy baja",AA59="Moderado"),AND(Y59="Baja",AA59="Menor"),AND(Y59="Baja",AA59="Moderado"),AND(Y59="Media",AA59="Leve"),AND(Y59="Media",AA59="Menor"),AND(Y59="Media",AA59="Moderado"),AND(Y59="Alta",AA59="Leve"),AND(Y59="Alta",AA59="Menor")),"Moderado",IF(OR(AND(Y59="Muy Baja",AA59="Mayor"),AND(Y59="Baja",AA59="Mayor"),AND(Y59="Media",AA59="Mayor"),AND(Y59="Alta",AA59="Moderado"),AND(Y59="Alta",AA59="Mayor"),AND(Y59="Muy Alta",AA59="Leve"),AND(Y59="Muy Alta",AA59="Menor"),AND(Y59="Muy Alta",AA59="Moderado"),AND(Y59="Muy Alta",AA59="Mayor")),"Alto",IF(OR(AND(Y59="Muy Baja",AA59="Catastrófico"),AND(Y59="Baja",AA59="Catastrófico"),AND(Y59="Media",AA59="Catastrófico"),AND(Y59="Alta",AA59="Catastrófico"),AND(Y59="Muy Alta",AA59="Catastrófico")),"Extremo","")))),"")</f>
        <v/>
      </c>
      <c r="AD59" s="18"/>
      <c r="AE59" s="19"/>
      <c r="AF59" s="21"/>
      <c r="AG59" s="24"/>
      <c r="AH59" s="24"/>
      <c r="AI59" s="19"/>
      <c r="AJ59" s="2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row>
    <row r="60" spans="1:68" ht="151.5" customHeight="1" x14ac:dyDescent="0.3">
      <c r="A60" s="81"/>
      <c r="B60" s="84"/>
      <c r="C60" s="84"/>
      <c r="D60" s="84"/>
      <c r="E60" s="87"/>
      <c r="F60" s="84"/>
      <c r="G60" s="90"/>
      <c r="H60" s="93"/>
      <c r="I60" s="78"/>
      <c r="J60" s="96"/>
      <c r="K60" s="78">
        <f ca="1">IF(NOT(ISERROR(MATCH(J60,_xlfn.ANCHORARRAY(E71),0))),I73&amp;"Por favor no seleccionar los criterios de impacto",J60)</f>
        <v>0</v>
      </c>
      <c r="L60" s="93"/>
      <c r="M60" s="78"/>
      <c r="N60" s="75"/>
      <c r="O60" s="9">
        <v>3</v>
      </c>
      <c r="P60" s="25"/>
      <c r="Q60" s="11" t="str">
        <f>IF(OR(R60="Preventivo",R60="Detectivo"),"Probabilidad",IF(R60="Correctivo","Impacto",""))</f>
        <v/>
      </c>
      <c r="R60" s="12"/>
      <c r="S60" s="12"/>
      <c r="T60" s="13" t="str">
        <f t="shared" si="62"/>
        <v/>
      </c>
      <c r="U60" s="12"/>
      <c r="V60" s="12"/>
      <c r="W60" s="12"/>
      <c r="X60" s="14" t="str">
        <f>IFERROR(IF(AND(Q59="Probabilidad",Q60="Probabilidad"),(Z59-(+Z59*T60)),IF(AND(Q59="Impacto",Q60="Probabilidad"),(Z58-(+Z58*T60)),IF(Q60="Impacto",Z59,""))),"")</f>
        <v/>
      </c>
      <c r="Y60" s="15" t="str">
        <f t="shared" si="1"/>
        <v/>
      </c>
      <c r="Z60" s="16" t="str">
        <f t="shared" si="63"/>
        <v/>
      </c>
      <c r="AA60" s="15" t="str">
        <f t="shared" si="3"/>
        <v/>
      </c>
      <c r="AB60" s="16" t="str">
        <f>IFERROR(IF(AND(Q59="Impacto",Q60="Impacto"),(AB59-(+AB59*T60)),IF(AND(Q59="Probabilidad",Q60="Impacto"),(AB58-(+AB58*T60)),IF(Q60="Probabilidad",AB59,""))),"")</f>
        <v/>
      </c>
      <c r="AC60" s="17" t="str">
        <f t="shared" si="64"/>
        <v/>
      </c>
      <c r="AD60" s="18"/>
      <c r="AE60" s="19"/>
      <c r="AF60" s="21"/>
      <c r="AG60" s="24"/>
      <c r="AH60" s="24"/>
      <c r="AI60" s="19"/>
      <c r="AJ60" s="2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row>
    <row r="61" spans="1:68" ht="151.5" customHeight="1" x14ac:dyDescent="0.3">
      <c r="A61" s="81"/>
      <c r="B61" s="84"/>
      <c r="C61" s="84"/>
      <c r="D61" s="84"/>
      <c r="E61" s="87"/>
      <c r="F61" s="84"/>
      <c r="G61" s="90"/>
      <c r="H61" s="93"/>
      <c r="I61" s="78"/>
      <c r="J61" s="96"/>
      <c r="K61" s="78">
        <f ca="1">IF(NOT(ISERROR(MATCH(J61,_xlfn.ANCHORARRAY(E72),0))),I74&amp;"Por favor no seleccionar los criterios de impacto",J61)</f>
        <v>0</v>
      </c>
      <c r="L61" s="93"/>
      <c r="M61" s="78"/>
      <c r="N61" s="75"/>
      <c r="O61" s="9">
        <v>4</v>
      </c>
      <c r="P61" s="10"/>
      <c r="Q61" s="11" t="str">
        <f t="shared" ref="Q61:Q63" si="65">IF(OR(R61="Preventivo",R61="Detectivo"),"Probabilidad",IF(R61="Correctivo","Impacto",""))</f>
        <v/>
      </c>
      <c r="R61" s="12"/>
      <c r="S61" s="12"/>
      <c r="T61" s="13" t="str">
        <f t="shared" si="62"/>
        <v/>
      </c>
      <c r="U61" s="12"/>
      <c r="V61" s="12"/>
      <c r="W61" s="12"/>
      <c r="X61" s="14" t="str">
        <f t="shared" ref="X61:X63" si="66">IFERROR(IF(AND(Q60="Probabilidad",Q61="Probabilidad"),(Z60-(+Z60*T61)),IF(AND(Q60="Impacto",Q61="Probabilidad"),(Z59-(+Z59*T61)),IF(Q61="Impacto",Z60,""))),"")</f>
        <v/>
      </c>
      <c r="Y61" s="15" t="str">
        <f t="shared" si="1"/>
        <v/>
      </c>
      <c r="Z61" s="16" t="str">
        <f t="shared" si="63"/>
        <v/>
      </c>
      <c r="AA61" s="15" t="str">
        <f t="shared" si="3"/>
        <v/>
      </c>
      <c r="AB61" s="16" t="str">
        <f t="shared" ref="AB61:AB63" si="67">IFERROR(IF(AND(Q60="Impacto",Q61="Impacto"),(AB60-(+AB60*T61)),IF(AND(Q60="Probabilidad",Q61="Impacto"),(AB59-(+AB59*T61)),IF(Q61="Probabilidad",AB60,""))),"")</f>
        <v/>
      </c>
      <c r="AC61" s="17" t="str">
        <f>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18"/>
      <c r="AE61" s="19"/>
      <c r="AF61" s="21"/>
      <c r="AG61" s="24"/>
      <c r="AH61" s="24"/>
      <c r="AI61" s="19"/>
      <c r="AJ61" s="2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row>
    <row r="62" spans="1:68" ht="151.5" customHeight="1" x14ac:dyDescent="0.3">
      <c r="A62" s="81"/>
      <c r="B62" s="84"/>
      <c r="C62" s="84"/>
      <c r="D62" s="84"/>
      <c r="E62" s="87"/>
      <c r="F62" s="84"/>
      <c r="G62" s="90"/>
      <c r="H62" s="93"/>
      <c r="I62" s="78"/>
      <c r="J62" s="96"/>
      <c r="K62" s="78">
        <f ca="1">IF(NOT(ISERROR(MATCH(J62,_xlfn.ANCHORARRAY(E73),0))),I75&amp;"Por favor no seleccionar los criterios de impacto",J62)</f>
        <v>0</v>
      </c>
      <c r="L62" s="93"/>
      <c r="M62" s="78"/>
      <c r="N62" s="75"/>
      <c r="O62" s="9">
        <v>5</v>
      </c>
      <c r="P62" s="10"/>
      <c r="Q62" s="11" t="str">
        <f t="shared" si="65"/>
        <v/>
      </c>
      <c r="R62" s="12"/>
      <c r="S62" s="12"/>
      <c r="T62" s="13" t="str">
        <f t="shared" si="62"/>
        <v/>
      </c>
      <c r="U62" s="12"/>
      <c r="V62" s="12"/>
      <c r="W62" s="12"/>
      <c r="X62" s="14" t="str">
        <f t="shared" si="66"/>
        <v/>
      </c>
      <c r="Y62" s="15" t="str">
        <f t="shared" si="1"/>
        <v/>
      </c>
      <c r="Z62" s="16" t="str">
        <f t="shared" si="63"/>
        <v/>
      </c>
      <c r="AA62" s="15" t="str">
        <f t="shared" si="3"/>
        <v/>
      </c>
      <c r="AB62" s="16" t="str">
        <f t="shared" si="67"/>
        <v/>
      </c>
      <c r="AC62" s="17" t="str">
        <f t="shared" ref="AC62:AC63" si="68">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18"/>
      <c r="AE62" s="19"/>
      <c r="AF62" s="21"/>
      <c r="AG62" s="24"/>
      <c r="AH62" s="24"/>
      <c r="AI62" s="19"/>
      <c r="AJ62" s="2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row>
    <row r="63" spans="1:68" ht="151.5" customHeight="1" x14ac:dyDescent="0.3">
      <c r="A63" s="82"/>
      <c r="B63" s="85"/>
      <c r="C63" s="85"/>
      <c r="D63" s="85"/>
      <c r="E63" s="88"/>
      <c r="F63" s="85"/>
      <c r="G63" s="91"/>
      <c r="H63" s="94"/>
      <c r="I63" s="79"/>
      <c r="J63" s="97"/>
      <c r="K63" s="79">
        <f ca="1">IF(NOT(ISERROR(MATCH(J63,_xlfn.ANCHORARRAY(E74),0))),I76&amp;"Por favor no seleccionar los criterios de impacto",J63)</f>
        <v>0</v>
      </c>
      <c r="L63" s="94"/>
      <c r="M63" s="79"/>
      <c r="N63" s="76"/>
      <c r="O63" s="9">
        <v>6</v>
      </c>
      <c r="P63" s="10"/>
      <c r="Q63" s="11" t="str">
        <f t="shared" si="65"/>
        <v/>
      </c>
      <c r="R63" s="12"/>
      <c r="S63" s="12"/>
      <c r="T63" s="13" t="str">
        <f t="shared" si="62"/>
        <v/>
      </c>
      <c r="U63" s="12"/>
      <c r="V63" s="12"/>
      <c r="W63" s="12"/>
      <c r="X63" s="14" t="str">
        <f t="shared" si="66"/>
        <v/>
      </c>
      <c r="Y63" s="15" t="str">
        <f t="shared" si="1"/>
        <v/>
      </c>
      <c r="Z63" s="16" t="str">
        <f t="shared" si="63"/>
        <v/>
      </c>
      <c r="AA63" s="15" t="str">
        <f t="shared" si="3"/>
        <v/>
      </c>
      <c r="AB63" s="16" t="str">
        <f t="shared" si="67"/>
        <v/>
      </c>
      <c r="AC63" s="17" t="str">
        <f t="shared" si="68"/>
        <v/>
      </c>
      <c r="AD63" s="18"/>
      <c r="AE63" s="19"/>
      <c r="AF63" s="21"/>
      <c r="AG63" s="24"/>
      <c r="AH63" s="24"/>
      <c r="AI63" s="19"/>
      <c r="AJ63" s="2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row>
    <row r="64" spans="1:68" ht="151.5" customHeight="1" x14ac:dyDescent="0.3">
      <c r="A64" s="80">
        <v>10</v>
      </c>
      <c r="B64" s="83"/>
      <c r="C64" s="83"/>
      <c r="D64" s="83"/>
      <c r="E64" s="86"/>
      <c r="F64" s="83"/>
      <c r="G64" s="89"/>
      <c r="H64" s="92" t="str">
        <f>IF(G64&lt;=0,"",IF(G64&lt;=2,"Muy Baja",IF(G64&lt;=24,"Baja",IF(G64&lt;=500,"Media",IF(G64&lt;=5000,"Alta","Muy Alta")))))</f>
        <v/>
      </c>
      <c r="I64" s="77" t="str">
        <f>IF(H64="","",IF(H64="Muy Baja",0.2,IF(H64="Baja",0.4,IF(H64="Media",0.6,IF(H64="Alta",0.8,IF(H64="Muy Alta",1,))))))</f>
        <v/>
      </c>
      <c r="J64" s="95"/>
      <c r="K64" s="77">
        <f>IF(NOT(ISERROR(MATCH(J64,'[8]Tabla Impacto'!$B$221:$B$223,0))),'[8]Tabla Impacto'!$F$223&amp;"Por favor no seleccionar los criterios de impacto(Afectación Económica o presupuestal y Pérdida Reputacional)",J64)</f>
        <v>0</v>
      </c>
      <c r="L64" s="92" t="str">
        <f>IF(OR(K64='[8]Tabla Impacto'!$C$11,K64='[8]Tabla Impacto'!$D$11),"Leve",IF(OR(K64='[8]Tabla Impacto'!$C$12,K64='[8]Tabla Impacto'!$D$12),"Menor",IF(OR(K64='[8]Tabla Impacto'!$C$13,K64='[8]Tabla Impacto'!$D$13),"Moderado",IF(OR(K64='[8]Tabla Impacto'!$C$14,K64='[8]Tabla Impacto'!$D$14),"Mayor",IF(OR(K64='[8]Tabla Impacto'!$C$15,K64='[8]Tabla Impacto'!$D$15),"Catastrófico","")))))</f>
        <v/>
      </c>
      <c r="M64" s="77" t="str">
        <f>IF(L64="","",IF(L64="Leve",0.2,IF(L64="Menor",0.4,IF(L64="Moderado",0.6,IF(L64="Mayor",0.8,IF(L64="Catastrófico",1,))))))</f>
        <v/>
      </c>
      <c r="N64" s="74" t="str">
        <f>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9">
        <v>1</v>
      </c>
      <c r="P64" s="10"/>
      <c r="Q64" s="11" t="str">
        <f>IF(OR(R64="Preventivo",R64="Detectivo"),"Probabilidad",IF(R64="Correctivo","Impacto",""))</f>
        <v/>
      </c>
      <c r="R64" s="12"/>
      <c r="S64" s="12"/>
      <c r="T64" s="13" t="str">
        <f>IF(AND(R64="Preventivo",S64="Automático"),"50%",IF(AND(R64="Preventivo",S64="Manual"),"40%",IF(AND(R64="Detectivo",S64="Automático"),"40%",IF(AND(R64="Detectivo",S64="Manual"),"30%",IF(AND(R64="Correctivo",S64="Automático"),"35%",IF(AND(R64="Correctivo",S64="Manual"),"25%",""))))))</f>
        <v/>
      </c>
      <c r="U64" s="12"/>
      <c r="V64" s="12"/>
      <c r="W64" s="12"/>
      <c r="X64" s="14" t="str">
        <f>IFERROR(IF(Q64="Probabilidad",(I64-(+I64*T64)),IF(Q64="Impacto",I64,"")),"")</f>
        <v/>
      </c>
      <c r="Y64" s="15" t="str">
        <f>IFERROR(IF(X64="","",IF(X64&lt;=0.2,"Muy Baja",IF(X64&lt;=0.4,"Baja",IF(X64&lt;=0.6,"Media",IF(X64&lt;=0.8,"Alta","Muy Alta"))))),"")</f>
        <v/>
      </c>
      <c r="Z64" s="16" t="str">
        <f>+X64</f>
        <v/>
      </c>
      <c r="AA64" s="15" t="str">
        <f>IFERROR(IF(AB64="","",IF(AB64&lt;=0.2,"Leve",IF(AB64&lt;=0.4,"Menor",IF(AB64&lt;=0.6,"Moderado",IF(AB64&lt;=0.8,"Mayor","Catastrófico"))))),"")</f>
        <v/>
      </c>
      <c r="AB64" s="16" t="str">
        <f>IFERROR(IF(Q64="Impacto",(M64-(+M64*T64)),IF(Q64="Probabilidad",M64,"")),"")</f>
        <v/>
      </c>
      <c r="AC64" s="17"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18"/>
      <c r="AE64" s="19"/>
      <c r="AF64" s="21"/>
      <c r="AG64" s="24"/>
      <c r="AH64" s="24"/>
      <c r="AI64" s="19"/>
      <c r="AJ64" s="2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row>
    <row r="65" spans="1:36" ht="151.5" customHeight="1" x14ac:dyDescent="0.3">
      <c r="A65" s="81"/>
      <c r="B65" s="84"/>
      <c r="C65" s="84"/>
      <c r="D65" s="84"/>
      <c r="E65" s="87"/>
      <c r="F65" s="84"/>
      <c r="G65" s="90"/>
      <c r="H65" s="93"/>
      <c r="I65" s="78"/>
      <c r="J65" s="96"/>
      <c r="K65" s="78">
        <f ca="1">IF(NOT(ISERROR(MATCH(J65,_xlfn.ANCHORARRAY(E76),0))),I78&amp;"Por favor no seleccionar los criterios de impacto",J65)</f>
        <v>0</v>
      </c>
      <c r="L65" s="93"/>
      <c r="M65" s="78"/>
      <c r="N65" s="75"/>
      <c r="O65" s="9">
        <v>2</v>
      </c>
      <c r="P65" s="10"/>
      <c r="Q65" s="11" t="str">
        <f>IF(OR(R65="Preventivo",R65="Detectivo"),"Probabilidad",IF(R65="Correctivo","Impacto",""))</f>
        <v/>
      </c>
      <c r="R65" s="12"/>
      <c r="S65" s="12"/>
      <c r="T65" s="13" t="str">
        <f t="shared" ref="T65:T69" si="69">IF(AND(R65="Preventivo",S65="Automático"),"50%",IF(AND(R65="Preventivo",S65="Manual"),"40%",IF(AND(R65="Detectivo",S65="Automático"),"40%",IF(AND(R65="Detectivo",S65="Manual"),"30%",IF(AND(R65="Correctivo",S65="Automático"),"35%",IF(AND(R65="Correctivo",S65="Manual"),"25%",""))))))</f>
        <v/>
      </c>
      <c r="U65" s="12"/>
      <c r="V65" s="12"/>
      <c r="W65" s="12"/>
      <c r="X65" s="14" t="str">
        <f>IFERROR(IF(AND(Q64="Probabilidad",Q65="Probabilidad"),(Z64-(+Z64*T65)),IF(Q65="Probabilidad",(I64-(+I64*T65)),IF(Q65="Impacto",Z64,""))),"")</f>
        <v/>
      </c>
      <c r="Y65" s="15" t="str">
        <f t="shared" si="1"/>
        <v/>
      </c>
      <c r="Z65" s="16" t="str">
        <f t="shared" ref="Z65:Z69" si="70">+X65</f>
        <v/>
      </c>
      <c r="AA65" s="15" t="str">
        <f t="shared" si="3"/>
        <v/>
      </c>
      <c r="AB65" s="16" t="str">
        <f>IFERROR(IF(AND(Q64="Impacto",Q65="Impacto"),(AB58-(+AB58*T65)),IF(Q65="Impacto",($M$64-(+$M$64*T65)),IF(Q65="Probabilidad",AB58,""))),"")</f>
        <v/>
      </c>
      <c r="AC65" s="17" t="str">
        <f t="shared" ref="AC65:AC66" si="71">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18"/>
      <c r="AE65" s="19"/>
      <c r="AF65" s="21"/>
      <c r="AG65" s="24"/>
      <c r="AH65" s="24"/>
      <c r="AI65" s="19"/>
      <c r="AJ65" s="21"/>
    </row>
    <row r="66" spans="1:36" ht="151.5" customHeight="1" x14ac:dyDescent="0.3">
      <c r="A66" s="81"/>
      <c r="B66" s="84"/>
      <c r="C66" s="84"/>
      <c r="D66" s="84"/>
      <c r="E66" s="87"/>
      <c r="F66" s="84"/>
      <c r="G66" s="90"/>
      <c r="H66" s="93"/>
      <c r="I66" s="78"/>
      <c r="J66" s="96"/>
      <c r="K66" s="78">
        <f ca="1">IF(NOT(ISERROR(MATCH(J66,_xlfn.ANCHORARRAY(E77),0))),I79&amp;"Por favor no seleccionar los criterios de impacto",J66)</f>
        <v>0</v>
      </c>
      <c r="L66" s="93"/>
      <c r="M66" s="78"/>
      <c r="N66" s="75"/>
      <c r="O66" s="9">
        <v>3</v>
      </c>
      <c r="P66" s="25"/>
      <c r="Q66" s="11" t="str">
        <f>IF(OR(R66="Preventivo",R66="Detectivo"),"Probabilidad",IF(R66="Correctivo","Impacto",""))</f>
        <v/>
      </c>
      <c r="R66" s="12"/>
      <c r="S66" s="12"/>
      <c r="T66" s="13" t="str">
        <f t="shared" si="69"/>
        <v/>
      </c>
      <c r="U66" s="12"/>
      <c r="V66" s="12"/>
      <c r="W66" s="12"/>
      <c r="X66" s="14" t="str">
        <f>IFERROR(IF(AND(Q65="Probabilidad",Q66="Probabilidad"),(Z65-(+Z65*T66)),IF(AND(Q65="Impacto",Q66="Probabilidad"),(Z64-(+Z64*T66)),IF(Q66="Impacto",Z65,""))),"")</f>
        <v/>
      </c>
      <c r="Y66" s="15" t="str">
        <f t="shared" si="1"/>
        <v/>
      </c>
      <c r="Z66" s="16" t="str">
        <f t="shared" si="70"/>
        <v/>
      </c>
      <c r="AA66" s="15" t="str">
        <f t="shared" si="3"/>
        <v/>
      </c>
      <c r="AB66" s="16" t="str">
        <f>IFERROR(IF(AND(Q65="Impacto",Q66="Impacto"),(AB65-(+AB65*T66)),IF(AND(Q65="Probabilidad",Q66="Impacto"),(AB64-(+AB64*T66)),IF(Q66="Probabilidad",AB65,""))),"")</f>
        <v/>
      </c>
      <c r="AC66" s="17" t="str">
        <f t="shared" si="71"/>
        <v/>
      </c>
      <c r="AD66" s="18"/>
      <c r="AE66" s="19"/>
      <c r="AF66" s="21"/>
      <c r="AG66" s="24"/>
      <c r="AH66" s="24"/>
      <c r="AI66" s="19"/>
      <c r="AJ66" s="21"/>
    </row>
    <row r="67" spans="1:36" ht="151.5" customHeight="1" x14ac:dyDescent="0.3">
      <c r="A67" s="81"/>
      <c r="B67" s="84"/>
      <c r="C67" s="84"/>
      <c r="D67" s="84"/>
      <c r="E67" s="87"/>
      <c r="F67" s="84"/>
      <c r="G67" s="90"/>
      <c r="H67" s="93"/>
      <c r="I67" s="78"/>
      <c r="J67" s="96"/>
      <c r="K67" s="78">
        <f ca="1">IF(NOT(ISERROR(MATCH(J67,_xlfn.ANCHORARRAY(E78),0))),I80&amp;"Por favor no seleccionar los criterios de impacto",J67)</f>
        <v>0</v>
      </c>
      <c r="L67" s="93"/>
      <c r="M67" s="78"/>
      <c r="N67" s="75"/>
      <c r="O67" s="9">
        <v>4</v>
      </c>
      <c r="P67" s="10"/>
      <c r="Q67" s="11" t="str">
        <f t="shared" ref="Q67:Q69" si="72">IF(OR(R67="Preventivo",R67="Detectivo"),"Probabilidad",IF(R67="Correctivo","Impacto",""))</f>
        <v/>
      </c>
      <c r="R67" s="12"/>
      <c r="S67" s="12"/>
      <c r="T67" s="13" t="str">
        <f t="shared" si="69"/>
        <v/>
      </c>
      <c r="U67" s="12"/>
      <c r="V67" s="12"/>
      <c r="W67" s="12"/>
      <c r="X67" s="14" t="str">
        <f t="shared" ref="X67:X69" si="73">IFERROR(IF(AND(Q66="Probabilidad",Q67="Probabilidad"),(Z66-(+Z66*T67)),IF(AND(Q66="Impacto",Q67="Probabilidad"),(Z65-(+Z65*T67)),IF(Q67="Impacto",Z66,""))),"")</f>
        <v/>
      </c>
      <c r="Y67" s="15" t="str">
        <f t="shared" si="1"/>
        <v/>
      </c>
      <c r="Z67" s="16" t="str">
        <f t="shared" si="70"/>
        <v/>
      </c>
      <c r="AA67" s="15" t="str">
        <f t="shared" si="3"/>
        <v/>
      </c>
      <c r="AB67" s="16" t="str">
        <f t="shared" ref="AB67:AB69" si="74">IFERROR(IF(AND(Q66="Impacto",Q67="Impacto"),(AB66-(+AB66*T67)),IF(AND(Q66="Probabilidad",Q67="Impacto"),(AB65-(+AB65*T67)),IF(Q67="Probabilidad",AB66,""))),"")</f>
        <v/>
      </c>
      <c r="AC67" s="17" t="str">
        <f>IFERROR(IF(OR(AND(Y67="Muy Baja",AA67="Leve"),AND(Y67="Muy Baja",AA67="Menor"),AND(Y67="Baja",AA67="Leve")),"Bajo",IF(OR(AND(Y67="Muy baja",AA67="Moderado"),AND(Y67="Baja",AA67="Menor"),AND(Y67="Baja",AA67="Moderado"),AND(Y67="Media",AA67="Leve"),AND(Y67="Media",AA67="Menor"),AND(Y67="Media",AA67="Moderado"),AND(Y67="Alta",AA67="Leve"),AND(Y67="Alta",AA67="Menor")),"Moderado",IF(OR(AND(Y67="Muy Baja",AA67="Mayor"),AND(Y67="Baja",AA67="Mayor"),AND(Y67="Media",AA67="Mayor"),AND(Y67="Alta",AA67="Moderado"),AND(Y67="Alta",AA67="Mayor"),AND(Y67="Muy Alta",AA67="Leve"),AND(Y67="Muy Alta",AA67="Menor"),AND(Y67="Muy Alta",AA67="Moderado"),AND(Y67="Muy Alta",AA67="Mayor")),"Alto",IF(OR(AND(Y67="Muy Baja",AA67="Catastrófico"),AND(Y67="Baja",AA67="Catastrófico"),AND(Y67="Media",AA67="Catastrófico"),AND(Y67="Alta",AA67="Catastrófico"),AND(Y67="Muy Alta",AA67="Catastrófico")),"Extremo","")))),"")</f>
        <v/>
      </c>
      <c r="AD67" s="18"/>
      <c r="AE67" s="19"/>
      <c r="AF67" s="21"/>
      <c r="AG67" s="24"/>
      <c r="AH67" s="24"/>
      <c r="AI67" s="19"/>
      <c r="AJ67" s="21"/>
    </row>
    <row r="68" spans="1:36" ht="151.5" customHeight="1" x14ac:dyDescent="0.3">
      <c r="A68" s="81"/>
      <c r="B68" s="84"/>
      <c r="C68" s="84"/>
      <c r="D68" s="84"/>
      <c r="E68" s="87"/>
      <c r="F68" s="84"/>
      <c r="G68" s="90"/>
      <c r="H68" s="93"/>
      <c r="I68" s="78"/>
      <c r="J68" s="96"/>
      <c r="K68" s="78">
        <f ca="1">IF(NOT(ISERROR(MATCH(J68,_xlfn.ANCHORARRAY(E79),0))),I81&amp;"Por favor no seleccionar los criterios de impacto",J68)</f>
        <v>0</v>
      </c>
      <c r="L68" s="93"/>
      <c r="M68" s="78"/>
      <c r="N68" s="75"/>
      <c r="O68" s="9">
        <v>5</v>
      </c>
      <c r="P68" s="10"/>
      <c r="Q68" s="11" t="str">
        <f t="shared" si="72"/>
        <v/>
      </c>
      <c r="R68" s="12"/>
      <c r="S68" s="12"/>
      <c r="T68" s="13" t="str">
        <f t="shared" si="69"/>
        <v/>
      </c>
      <c r="U68" s="12"/>
      <c r="V68" s="12"/>
      <c r="W68" s="12"/>
      <c r="X68" s="14" t="str">
        <f t="shared" si="73"/>
        <v/>
      </c>
      <c r="Y68" s="15" t="str">
        <f t="shared" si="1"/>
        <v/>
      </c>
      <c r="Z68" s="16" t="str">
        <f t="shared" si="70"/>
        <v/>
      </c>
      <c r="AA68" s="15" t="str">
        <f t="shared" si="3"/>
        <v/>
      </c>
      <c r="AB68" s="16" t="str">
        <f t="shared" si="74"/>
        <v/>
      </c>
      <c r="AC68" s="17" t="str">
        <f t="shared" ref="AC68:AC69" si="75">IFERROR(IF(OR(AND(Y68="Muy Baja",AA68="Leve"),AND(Y68="Muy Baja",AA68="Menor"),AND(Y68="Baja",AA68="Leve")),"Bajo",IF(OR(AND(Y68="Muy baja",AA68="Moderado"),AND(Y68="Baja",AA68="Menor"),AND(Y68="Baja",AA68="Moderado"),AND(Y68="Media",AA68="Leve"),AND(Y68="Media",AA68="Menor"),AND(Y68="Media",AA68="Moderado"),AND(Y68="Alta",AA68="Leve"),AND(Y68="Alta",AA68="Menor")),"Moderado",IF(OR(AND(Y68="Muy Baja",AA68="Mayor"),AND(Y68="Baja",AA68="Mayor"),AND(Y68="Media",AA68="Mayor"),AND(Y68="Alta",AA68="Moderado"),AND(Y68="Alta",AA68="Mayor"),AND(Y68="Muy Alta",AA68="Leve"),AND(Y68="Muy Alta",AA68="Menor"),AND(Y68="Muy Alta",AA68="Moderado"),AND(Y68="Muy Alta",AA68="Mayor")),"Alto",IF(OR(AND(Y68="Muy Baja",AA68="Catastrófico"),AND(Y68="Baja",AA68="Catastrófico"),AND(Y68="Media",AA68="Catastrófico"),AND(Y68="Alta",AA68="Catastrófico"),AND(Y68="Muy Alta",AA68="Catastrófico")),"Extremo","")))),"")</f>
        <v/>
      </c>
      <c r="AD68" s="18"/>
      <c r="AE68" s="19"/>
      <c r="AF68" s="21"/>
      <c r="AG68" s="24"/>
      <c r="AH68" s="24"/>
      <c r="AI68" s="19"/>
      <c r="AJ68" s="21"/>
    </row>
    <row r="69" spans="1:36" ht="151.5" customHeight="1" x14ac:dyDescent="0.3">
      <c r="A69" s="82"/>
      <c r="B69" s="85"/>
      <c r="C69" s="85"/>
      <c r="D69" s="85"/>
      <c r="E69" s="88"/>
      <c r="F69" s="85"/>
      <c r="G69" s="91"/>
      <c r="H69" s="94"/>
      <c r="I69" s="79"/>
      <c r="J69" s="97"/>
      <c r="K69" s="79">
        <f ca="1">IF(NOT(ISERROR(MATCH(J69,_xlfn.ANCHORARRAY(E80),0))),I82&amp;"Por favor no seleccionar los criterios de impacto",J69)</f>
        <v>0</v>
      </c>
      <c r="L69" s="94"/>
      <c r="M69" s="79"/>
      <c r="N69" s="76"/>
      <c r="O69" s="9">
        <v>6</v>
      </c>
      <c r="P69" s="10"/>
      <c r="Q69" s="11" t="str">
        <f t="shared" si="72"/>
        <v/>
      </c>
      <c r="R69" s="12"/>
      <c r="S69" s="12"/>
      <c r="T69" s="13" t="str">
        <f t="shared" si="69"/>
        <v/>
      </c>
      <c r="U69" s="12"/>
      <c r="V69" s="12"/>
      <c r="W69" s="12"/>
      <c r="X69" s="14" t="str">
        <f t="shared" si="73"/>
        <v/>
      </c>
      <c r="Y69" s="15" t="str">
        <f t="shared" si="1"/>
        <v/>
      </c>
      <c r="Z69" s="16" t="str">
        <f t="shared" si="70"/>
        <v/>
      </c>
      <c r="AA69" s="15" t="str">
        <f t="shared" si="3"/>
        <v/>
      </c>
      <c r="AB69" s="16" t="str">
        <f t="shared" si="74"/>
        <v/>
      </c>
      <c r="AC69" s="17" t="str">
        <f t="shared" si="75"/>
        <v/>
      </c>
      <c r="AD69" s="18"/>
      <c r="AE69" s="19"/>
      <c r="AF69" s="21"/>
      <c r="AG69" s="24"/>
      <c r="AH69" s="24"/>
      <c r="AI69" s="19"/>
      <c r="AJ69" s="21"/>
    </row>
    <row r="70" spans="1:36" ht="49.5" customHeight="1" x14ac:dyDescent="0.3">
      <c r="A70" s="9"/>
      <c r="B70" s="98" t="s">
        <v>74</v>
      </c>
      <c r="C70" s="99"/>
      <c r="D70" s="99"/>
      <c r="E70" s="99"/>
      <c r="F70" s="99"/>
      <c r="G70" s="99"/>
      <c r="H70" s="99"/>
      <c r="I70" s="99"/>
      <c r="J70" s="99"/>
      <c r="K70" s="99"/>
      <c r="L70" s="99"/>
      <c r="M70" s="99"/>
      <c r="N70" s="99"/>
      <c r="O70" s="99"/>
      <c r="P70" s="99"/>
      <c r="Q70" s="99"/>
      <c r="R70" s="99"/>
      <c r="S70" s="99"/>
      <c r="T70" s="99"/>
      <c r="U70" s="99"/>
      <c r="V70" s="99"/>
      <c r="W70" s="99"/>
      <c r="X70" s="99"/>
      <c r="Y70" s="99"/>
      <c r="Z70" s="99"/>
      <c r="AA70" s="99"/>
      <c r="AB70" s="99"/>
      <c r="AC70" s="99"/>
      <c r="AD70" s="99"/>
      <c r="AE70" s="99"/>
      <c r="AF70" s="99"/>
      <c r="AG70" s="99"/>
      <c r="AH70" s="99"/>
      <c r="AI70" s="99"/>
      <c r="AJ70" s="100"/>
    </row>
    <row r="72" spans="1:36" x14ac:dyDescent="0.3">
      <c r="A72" s="2"/>
      <c r="B72" s="28" t="s">
        <v>75</v>
      </c>
      <c r="C72" s="2"/>
      <c r="D72" s="2"/>
      <c r="F72" s="2"/>
    </row>
  </sheetData>
  <sheetProtection algorithmName="SHA-512" hashValue="sVoqu7kJshpFydYKkkW8R62PwbHkQ9zgyUzrQTDSexXBIdbfmbh3HSh+Gofw37b3YGg2PRU2wgjt3LhxsWd93g==" saltValue="gArFcdkKpQaxc61f24i61A==" spinCount="100000" sheet="1" objects="1" scenarios="1"/>
  <dataConsolidate/>
  <mergeCells count="185">
    <mergeCell ref="B70:AJ70"/>
    <mergeCell ref="I64:I69"/>
    <mergeCell ref="J64:J69"/>
    <mergeCell ref="K64:K69"/>
    <mergeCell ref="L64:L69"/>
    <mergeCell ref="M64:M69"/>
    <mergeCell ref="N64:N69"/>
    <mergeCell ref="M58:M63"/>
    <mergeCell ref="N58:N63"/>
    <mergeCell ref="I58:I63"/>
    <mergeCell ref="J58:J63"/>
    <mergeCell ref="K58:K63"/>
    <mergeCell ref="L58:L63"/>
    <mergeCell ref="A64:A69"/>
    <mergeCell ref="B64:B69"/>
    <mergeCell ref="C64:C69"/>
    <mergeCell ref="D64:D69"/>
    <mergeCell ref="E64:E69"/>
    <mergeCell ref="F64:F69"/>
    <mergeCell ref="G64:G69"/>
    <mergeCell ref="H64:H69"/>
    <mergeCell ref="G58:G63"/>
    <mergeCell ref="H58:H63"/>
    <mergeCell ref="A58:A63"/>
    <mergeCell ref="B58:B63"/>
    <mergeCell ref="C58:C63"/>
    <mergeCell ref="D58:D63"/>
    <mergeCell ref="E58:E63"/>
    <mergeCell ref="F58:F63"/>
    <mergeCell ref="I52:I57"/>
    <mergeCell ref="J52:J57"/>
    <mergeCell ref="K52:K57"/>
    <mergeCell ref="L52:L57"/>
    <mergeCell ref="M52:M57"/>
    <mergeCell ref="N52:N57"/>
    <mergeCell ref="M46:M51"/>
    <mergeCell ref="N46:N51"/>
    <mergeCell ref="A52:A57"/>
    <mergeCell ref="B52:B57"/>
    <mergeCell ref="C52:C57"/>
    <mergeCell ref="D52:D57"/>
    <mergeCell ref="E52:E57"/>
    <mergeCell ref="F52:F57"/>
    <mergeCell ref="G52:G57"/>
    <mergeCell ref="H52:H57"/>
    <mergeCell ref="G46:G51"/>
    <mergeCell ref="H46:H51"/>
    <mergeCell ref="I46:I51"/>
    <mergeCell ref="J46:J51"/>
    <mergeCell ref="K46:K51"/>
    <mergeCell ref="L46:L51"/>
    <mergeCell ref="A46:A51"/>
    <mergeCell ref="B46:B51"/>
    <mergeCell ref="C46:C51"/>
    <mergeCell ref="D46:D51"/>
    <mergeCell ref="E46:E51"/>
    <mergeCell ref="F46:F51"/>
    <mergeCell ref="I40:I45"/>
    <mergeCell ref="J40:J45"/>
    <mergeCell ref="K40:K45"/>
    <mergeCell ref="L40:L45"/>
    <mergeCell ref="M40:M45"/>
    <mergeCell ref="N40:N45"/>
    <mergeCell ref="M34:M39"/>
    <mergeCell ref="N34:N39"/>
    <mergeCell ref="A40:A45"/>
    <mergeCell ref="B40:B45"/>
    <mergeCell ref="C40:C45"/>
    <mergeCell ref="D40:D45"/>
    <mergeCell ref="E40:E45"/>
    <mergeCell ref="F40:F45"/>
    <mergeCell ref="G40:G45"/>
    <mergeCell ref="H40:H45"/>
    <mergeCell ref="G34:G39"/>
    <mergeCell ref="H34:H39"/>
    <mergeCell ref="I34:I39"/>
    <mergeCell ref="J34:J39"/>
    <mergeCell ref="K34:K39"/>
    <mergeCell ref="L34:L39"/>
    <mergeCell ref="A34:A39"/>
    <mergeCell ref="B34:B39"/>
    <mergeCell ref="C34:C39"/>
    <mergeCell ref="D34:D39"/>
    <mergeCell ref="E34:E39"/>
    <mergeCell ref="F34:F39"/>
    <mergeCell ref="I28:I33"/>
    <mergeCell ref="J28:J33"/>
    <mergeCell ref="K28:K33"/>
    <mergeCell ref="L28:L33"/>
    <mergeCell ref="M28:M33"/>
    <mergeCell ref="N28:N33"/>
    <mergeCell ref="M22:M27"/>
    <mergeCell ref="N22:N27"/>
    <mergeCell ref="A28:A33"/>
    <mergeCell ref="B28:B33"/>
    <mergeCell ref="C28:C33"/>
    <mergeCell ref="D28:D33"/>
    <mergeCell ref="E28:E33"/>
    <mergeCell ref="F28:F33"/>
    <mergeCell ref="G28:G33"/>
    <mergeCell ref="H28:H33"/>
    <mergeCell ref="G22:G27"/>
    <mergeCell ref="H22:H27"/>
    <mergeCell ref="I22:I27"/>
    <mergeCell ref="J22:J27"/>
    <mergeCell ref="K22:K27"/>
    <mergeCell ref="L22:L27"/>
    <mergeCell ref="A22:A27"/>
    <mergeCell ref="B22:B27"/>
    <mergeCell ref="C22:C27"/>
    <mergeCell ref="D22:D27"/>
    <mergeCell ref="E22:E27"/>
    <mergeCell ref="F22:F27"/>
    <mergeCell ref="I16:I21"/>
    <mergeCell ref="J16:J21"/>
    <mergeCell ref="K16:K21"/>
    <mergeCell ref="L16:L21"/>
    <mergeCell ref="M16:M21"/>
    <mergeCell ref="M10:M15"/>
    <mergeCell ref="N10:N15"/>
    <mergeCell ref="A16:A21"/>
    <mergeCell ref="B16:B21"/>
    <mergeCell ref="C16:C21"/>
    <mergeCell ref="D16:D21"/>
    <mergeCell ref="E16:E21"/>
    <mergeCell ref="F16:F21"/>
    <mergeCell ref="G16:G21"/>
    <mergeCell ref="H16:H21"/>
    <mergeCell ref="G10:G15"/>
    <mergeCell ref="H10:H15"/>
    <mergeCell ref="I10:I15"/>
    <mergeCell ref="J10:J15"/>
    <mergeCell ref="K10:K15"/>
    <mergeCell ref="L10:L15"/>
    <mergeCell ref="A10:A15"/>
    <mergeCell ref="B10:B15"/>
    <mergeCell ref="C10:C15"/>
    <mergeCell ref="D10:D15"/>
    <mergeCell ref="E10:E15"/>
    <mergeCell ref="F10:F15"/>
    <mergeCell ref="AB8:AB9"/>
    <mergeCell ref="AC8:AC9"/>
    <mergeCell ref="P8:P9"/>
    <mergeCell ref="Q8:Q9"/>
    <mergeCell ref="R8:W8"/>
    <mergeCell ref="X8:X9"/>
    <mergeCell ref="Y8:Y9"/>
    <mergeCell ref="Z8:Z9"/>
    <mergeCell ref="N16:N21"/>
    <mergeCell ref="J8:J9"/>
    <mergeCell ref="K8:K9"/>
    <mergeCell ref="L8:L9"/>
    <mergeCell ref="M8:M9"/>
    <mergeCell ref="N8:N9"/>
    <mergeCell ref="O8:O9"/>
    <mergeCell ref="AE7:AJ7"/>
    <mergeCell ref="A8:A9"/>
    <mergeCell ref="B8:B9"/>
    <mergeCell ref="C8:C9"/>
    <mergeCell ref="D8:D9"/>
    <mergeCell ref="E8:E9"/>
    <mergeCell ref="F8:F9"/>
    <mergeCell ref="G8:G9"/>
    <mergeCell ref="H8:H9"/>
    <mergeCell ref="I8:I9"/>
    <mergeCell ref="AG8:AG9"/>
    <mergeCell ref="AH8:AH9"/>
    <mergeCell ref="AI8:AI9"/>
    <mergeCell ref="AJ8:AJ9"/>
    <mergeCell ref="AD8:AD9"/>
    <mergeCell ref="AE8:AE9"/>
    <mergeCell ref="AF8:AF9"/>
    <mergeCell ref="AA8:AA9"/>
    <mergeCell ref="A6:B6"/>
    <mergeCell ref="C6:N6"/>
    <mergeCell ref="A7:G7"/>
    <mergeCell ref="H7:N7"/>
    <mergeCell ref="O7:W7"/>
    <mergeCell ref="X7:AD7"/>
    <mergeCell ref="A1:AJ2"/>
    <mergeCell ref="A4:B4"/>
    <mergeCell ref="C4:N4"/>
    <mergeCell ref="O4:Q4"/>
    <mergeCell ref="A5:B5"/>
    <mergeCell ref="C5:N5"/>
  </mergeCells>
  <conditionalFormatting sqref="H10 H16">
    <cfRule type="cellIs" dxfId="2309" priority="227" operator="equal">
      <formula>"Muy Alta"</formula>
    </cfRule>
    <cfRule type="cellIs" dxfId="2308" priority="228" operator="equal">
      <formula>"Alta"</formula>
    </cfRule>
    <cfRule type="cellIs" dxfId="2307" priority="229" operator="equal">
      <formula>"Media"</formula>
    </cfRule>
    <cfRule type="cellIs" dxfId="2306" priority="230" operator="equal">
      <formula>"Baja"</formula>
    </cfRule>
    <cfRule type="cellIs" dxfId="2305" priority="231" operator="equal">
      <formula>"Muy Baja"</formula>
    </cfRule>
  </conditionalFormatting>
  <conditionalFormatting sqref="L10 L16 L22 L28 L34 L40 L46 L52 L58 L64">
    <cfRule type="cellIs" dxfId="2304" priority="222" operator="equal">
      <formula>"Catastrófico"</formula>
    </cfRule>
    <cfRule type="cellIs" dxfId="2303" priority="223" operator="equal">
      <formula>"Mayor"</formula>
    </cfRule>
    <cfRule type="cellIs" dxfId="2302" priority="224" operator="equal">
      <formula>"Moderado"</formula>
    </cfRule>
    <cfRule type="cellIs" dxfId="2301" priority="225" operator="equal">
      <formula>"Menor"</formula>
    </cfRule>
    <cfRule type="cellIs" dxfId="2300" priority="226" operator="equal">
      <formula>"Leve"</formula>
    </cfRule>
  </conditionalFormatting>
  <conditionalFormatting sqref="N10">
    <cfRule type="cellIs" dxfId="2299" priority="218" operator="equal">
      <formula>"Extremo"</formula>
    </cfRule>
    <cfRule type="cellIs" dxfId="2298" priority="219" operator="equal">
      <formula>"Alto"</formula>
    </cfRule>
    <cfRule type="cellIs" dxfId="2297" priority="220" operator="equal">
      <formula>"Moderado"</formula>
    </cfRule>
    <cfRule type="cellIs" dxfId="2296" priority="221" operator="equal">
      <formula>"Bajo"</formula>
    </cfRule>
  </conditionalFormatting>
  <conditionalFormatting sqref="Y10:Y15">
    <cfRule type="cellIs" dxfId="2295" priority="213" operator="equal">
      <formula>"Muy Alta"</formula>
    </cfRule>
    <cfRule type="cellIs" dxfId="2294" priority="214" operator="equal">
      <formula>"Alta"</formula>
    </cfRule>
    <cfRule type="cellIs" dxfId="2293" priority="215" operator="equal">
      <formula>"Media"</formula>
    </cfRule>
    <cfRule type="cellIs" dxfId="2292" priority="216" operator="equal">
      <formula>"Baja"</formula>
    </cfRule>
    <cfRule type="cellIs" dxfId="2291" priority="217" operator="equal">
      <formula>"Muy Baja"</formula>
    </cfRule>
  </conditionalFormatting>
  <conditionalFormatting sqref="AA10:AA15">
    <cfRule type="cellIs" dxfId="2290" priority="208" operator="equal">
      <formula>"Catastrófico"</formula>
    </cfRule>
    <cfRule type="cellIs" dxfId="2289" priority="209" operator="equal">
      <formula>"Mayor"</formula>
    </cfRule>
    <cfRule type="cellIs" dxfId="2288" priority="210" operator="equal">
      <formula>"Moderado"</formula>
    </cfRule>
    <cfRule type="cellIs" dxfId="2287" priority="211" operator="equal">
      <formula>"Menor"</formula>
    </cfRule>
    <cfRule type="cellIs" dxfId="2286" priority="212" operator="equal">
      <formula>"Leve"</formula>
    </cfRule>
  </conditionalFormatting>
  <conditionalFormatting sqref="AC10:AC15">
    <cfRule type="cellIs" dxfId="2285" priority="204" operator="equal">
      <formula>"Extremo"</formula>
    </cfRule>
    <cfRule type="cellIs" dxfId="2284" priority="205" operator="equal">
      <formula>"Alto"</formula>
    </cfRule>
    <cfRule type="cellIs" dxfId="2283" priority="206" operator="equal">
      <formula>"Moderado"</formula>
    </cfRule>
    <cfRule type="cellIs" dxfId="2282" priority="207" operator="equal">
      <formula>"Bajo"</formula>
    </cfRule>
  </conditionalFormatting>
  <conditionalFormatting sqref="H58">
    <cfRule type="cellIs" dxfId="2281" priority="43" operator="equal">
      <formula>"Muy Alta"</formula>
    </cfRule>
    <cfRule type="cellIs" dxfId="2280" priority="44" operator="equal">
      <formula>"Alta"</formula>
    </cfRule>
    <cfRule type="cellIs" dxfId="2279" priority="45" operator="equal">
      <formula>"Media"</formula>
    </cfRule>
    <cfRule type="cellIs" dxfId="2278" priority="46" operator="equal">
      <formula>"Baja"</formula>
    </cfRule>
    <cfRule type="cellIs" dxfId="2277" priority="47" operator="equal">
      <formula>"Muy Baja"</formula>
    </cfRule>
  </conditionalFormatting>
  <conditionalFormatting sqref="N16">
    <cfRule type="cellIs" dxfId="2276" priority="200" operator="equal">
      <formula>"Extremo"</formula>
    </cfRule>
    <cfRule type="cellIs" dxfId="2275" priority="201" operator="equal">
      <formula>"Alto"</formula>
    </cfRule>
    <cfRule type="cellIs" dxfId="2274" priority="202" operator="equal">
      <formula>"Moderado"</formula>
    </cfRule>
    <cfRule type="cellIs" dxfId="2273" priority="203" operator="equal">
      <formula>"Bajo"</formula>
    </cfRule>
  </conditionalFormatting>
  <conditionalFormatting sqref="Y16:Y21">
    <cfRule type="cellIs" dxfId="2272" priority="195" operator="equal">
      <formula>"Muy Alta"</formula>
    </cfRule>
    <cfRule type="cellIs" dxfId="2271" priority="196" operator="equal">
      <formula>"Alta"</formula>
    </cfRule>
    <cfRule type="cellIs" dxfId="2270" priority="197" operator="equal">
      <formula>"Media"</formula>
    </cfRule>
    <cfRule type="cellIs" dxfId="2269" priority="198" operator="equal">
      <formula>"Baja"</formula>
    </cfRule>
    <cfRule type="cellIs" dxfId="2268" priority="199" operator="equal">
      <formula>"Muy Baja"</formula>
    </cfRule>
  </conditionalFormatting>
  <conditionalFormatting sqref="AA16:AA21">
    <cfRule type="cellIs" dxfId="2267" priority="190" operator="equal">
      <formula>"Catastrófico"</formula>
    </cfRule>
    <cfRule type="cellIs" dxfId="2266" priority="191" operator="equal">
      <formula>"Mayor"</formula>
    </cfRule>
    <cfRule type="cellIs" dxfId="2265" priority="192" operator="equal">
      <formula>"Moderado"</formula>
    </cfRule>
    <cfRule type="cellIs" dxfId="2264" priority="193" operator="equal">
      <formula>"Menor"</formula>
    </cfRule>
    <cfRule type="cellIs" dxfId="2263" priority="194" operator="equal">
      <formula>"Leve"</formula>
    </cfRule>
  </conditionalFormatting>
  <conditionalFormatting sqref="AC16:AC21">
    <cfRule type="cellIs" dxfId="2262" priority="186" operator="equal">
      <formula>"Extremo"</formula>
    </cfRule>
    <cfRule type="cellIs" dxfId="2261" priority="187" operator="equal">
      <formula>"Alto"</formula>
    </cfRule>
    <cfRule type="cellIs" dxfId="2260" priority="188" operator="equal">
      <formula>"Moderado"</formula>
    </cfRule>
    <cfRule type="cellIs" dxfId="2259" priority="189" operator="equal">
      <formula>"Bajo"</formula>
    </cfRule>
  </conditionalFormatting>
  <conditionalFormatting sqref="H22">
    <cfRule type="cellIs" dxfId="2258" priority="181" operator="equal">
      <formula>"Muy Alta"</formula>
    </cfRule>
    <cfRule type="cellIs" dxfId="2257" priority="182" operator="equal">
      <formula>"Alta"</formula>
    </cfRule>
    <cfRule type="cellIs" dxfId="2256" priority="183" operator="equal">
      <formula>"Media"</formula>
    </cfRule>
    <cfRule type="cellIs" dxfId="2255" priority="184" operator="equal">
      <formula>"Baja"</formula>
    </cfRule>
    <cfRule type="cellIs" dxfId="2254" priority="185" operator="equal">
      <formula>"Muy Baja"</formula>
    </cfRule>
  </conditionalFormatting>
  <conditionalFormatting sqref="N22">
    <cfRule type="cellIs" dxfId="2253" priority="177" operator="equal">
      <formula>"Extremo"</formula>
    </cfRule>
    <cfRule type="cellIs" dxfId="2252" priority="178" operator="equal">
      <formula>"Alto"</formula>
    </cfRule>
    <cfRule type="cellIs" dxfId="2251" priority="179" operator="equal">
      <formula>"Moderado"</formula>
    </cfRule>
    <cfRule type="cellIs" dxfId="2250" priority="180" operator="equal">
      <formula>"Bajo"</formula>
    </cfRule>
  </conditionalFormatting>
  <conditionalFormatting sqref="Y22:Y27">
    <cfRule type="cellIs" dxfId="2249" priority="172" operator="equal">
      <formula>"Muy Alta"</formula>
    </cfRule>
    <cfRule type="cellIs" dxfId="2248" priority="173" operator="equal">
      <formula>"Alta"</formula>
    </cfRule>
    <cfRule type="cellIs" dxfId="2247" priority="174" operator="equal">
      <formula>"Media"</formula>
    </cfRule>
    <cfRule type="cellIs" dxfId="2246" priority="175" operator="equal">
      <formula>"Baja"</formula>
    </cfRule>
    <cfRule type="cellIs" dxfId="2245" priority="176" operator="equal">
      <formula>"Muy Baja"</formula>
    </cfRule>
  </conditionalFormatting>
  <conditionalFormatting sqref="AA22:AA27">
    <cfRule type="cellIs" dxfId="2244" priority="167" operator="equal">
      <formula>"Catastrófico"</formula>
    </cfRule>
    <cfRule type="cellIs" dxfId="2243" priority="168" operator="equal">
      <formula>"Mayor"</formula>
    </cfRule>
    <cfRule type="cellIs" dxfId="2242" priority="169" operator="equal">
      <formula>"Moderado"</formula>
    </cfRule>
    <cfRule type="cellIs" dxfId="2241" priority="170" operator="equal">
      <formula>"Menor"</formula>
    </cfRule>
    <cfRule type="cellIs" dxfId="2240" priority="171" operator="equal">
      <formula>"Leve"</formula>
    </cfRule>
  </conditionalFormatting>
  <conditionalFormatting sqref="AC22:AC27">
    <cfRule type="cellIs" dxfId="2239" priority="163" operator="equal">
      <formula>"Extremo"</formula>
    </cfRule>
    <cfRule type="cellIs" dxfId="2238" priority="164" operator="equal">
      <formula>"Alto"</formula>
    </cfRule>
    <cfRule type="cellIs" dxfId="2237" priority="165" operator="equal">
      <formula>"Moderado"</formula>
    </cfRule>
    <cfRule type="cellIs" dxfId="2236" priority="166" operator="equal">
      <formula>"Bajo"</formula>
    </cfRule>
  </conditionalFormatting>
  <conditionalFormatting sqref="H28">
    <cfRule type="cellIs" dxfId="2235" priority="158" operator="equal">
      <formula>"Muy Alta"</formula>
    </cfRule>
    <cfRule type="cellIs" dxfId="2234" priority="159" operator="equal">
      <formula>"Alta"</formula>
    </cfRule>
    <cfRule type="cellIs" dxfId="2233" priority="160" operator="equal">
      <formula>"Media"</formula>
    </cfRule>
    <cfRule type="cellIs" dxfId="2232" priority="161" operator="equal">
      <formula>"Baja"</formula>
    </cfRule>
    <cfRule type="cellIs" dxfId="2231" priority="162" operator="equal">
      <formula>"Muy Baja"</formula>
    </cfRule>
  </conditionalFormatting>
  <conditionalFormatting sqref="N28">
    <cfRule type="cellIs" dxfId="2230" priority="154" operator="equal">
      <formula>"Extremo"</formula>
    </cfRule>
    <cfRule type="cellIs" dxfId="2229" priority="155" operator="equal">
      <formula>"Alto"</formula>
    </cfRule>
    <cfRule type="cellIs" dxfId="2228" priority="156" operator="equal">
      <formula>"Moderado"</formula>
    </cfRule>
    <cfRule type="cellIs" dxfId="2227" priority="157" operator="equal">
      <formula>"Bajo"</formula>
    </cfRule>
  </conditionalFormatting>
  <conditionalFormatting sqref="Y28:Y33">
    <cfRule type="cellIs" dxfId="2226" priority="149" operator="equal">
      <formula>"Muy Alta"</formula>
    </cfRule>
    <cfRule type="cellIs" dxfId="2225" priority="150" operator="equal">
      <formula>"Alta"</formula>
    </cfRule>
    <cfRule type="cellIs" dxfId="2224" priority="151" operator="equal">
      <formula>"Media"</formula>
    </cfRule>
    <cfRule type="cellIs" dxfId="2223" priority="152" operator="equal">
      <formula>"Baja"</formula>
    </cfRule>
    <cfRule type="cellIs" dxfId="2222" priority="153" operator="equal">
      <formula>"Muy Baja"</formula>
    </cfRule>
  </conditionalFormatting>
  <conditionalFormatting sqref="AA28:AA33">
    <cfRule type="cellIs" dxfId="2221" priority="144" operator="equal">
      <formula>"Catastrófico"</formula>
    </cfRule>
    <cfRule type="cellIs" dxfId="2220" priority="145" operator="equal">
      <formula>"Mayor"</formula>
    </cfRule>
    <cfRule type="cellIs" dxfId="2219" priority="146" operator="equal">
      <formula>"Moderado"</formula>
    </cfRule>
    <cfRule type="cellIs" dxfId="2218" priority="147" operator="equal">
      <formula>"Menor"</formula>
    </cfRule>
    <cfRule type="cellIs" dxfId="2217" priority="148" operator="equal">
      <formula>"Leve"</formula>
    </cfRule>
  </conditionalFormatting>
  <conditionalFormatting sqref="AC28:AC33">
    <cfRule type="cellIs" dxfId="2216" priority="140" operator="equal">
      <formula>"Extremo"</formula>
    </cfRule>
    <cfRule type="cellIs" dxfId="2215" priority="141" operator="equal">
      <formula>"Alto"</formula>
    </cfRule>
    <cfRule type="cellIs" dxfId="2214" priority="142" operator="equal">
      <formula>"Moderado"</formula>
    </cfRule>
    <cfRule type="cellIs" dxfId="2213" priority="143" operator="equal">
      <formula>"Bajo"</formula>
    </cfRule>
  </conditionalFormatting>
  <conditionalFormatting sqref="H34">
    <cfRule type="cellIs" dxfId="2212" priority="135" operator="equal">
      <formula>"Muy Alta"</formula>
    </cfRule>
    <cfRule type="cellIs" dxfId="2211" priority="136" operator="equal">
      <formula>"Alta"</formula>
    </cfRule>
    <cfRule type="cellIs" dxfId="2210" priority="137" operator="equal">
      <formula>"Media"</formula>
    </cfRule>
    <cfRule type="cellIs" dxfId="2209" priority="138" operator="equal">
      <formula>"Baja"</formula>
    </cfRule>
    <cfRule type="cellIs" dxfId="2208" priority="139" operator="equal">
      <formula>"Muy Baja"</formula>
    </cfRule>
  </conditionalFormatting>
  <conditionalFormatting sqref="N34">
    <cfRule type="cellIs" dxfId="2207" priority="131" operator="equal">
      <formula>"Extremo"</formula>
    </cfRule>
    <cfRule type="cellIs" dxfId="2206" priority="132" operator="equal">
      <formula>"Alto"</formula>
    </cfRule>
    <cfRule type="cellIs" dxfId="2205" priority="133" operator="equal">
      <formula>"Moderado"</formula>
    </cfRule>
    <cfRule type="cellIs" dxfId="2204" priority="134" operator="equal">
      <formula>"Bajo"</formula>
    </cfRule>
  </conditionalFormatting>
  <conditionalFormatting sqref="Y34:Y39">
    <cfRule type="cellIs" dxfId="2203" priority="126" operator="equal">
      <formula>"Muy Alta"</formula>
    </cfRule>
    <cfRule type="cellIs" dxfId="2202" priority="127" operator="equal">
      <formula>"Alta"</formula>
    </cfRule>
    <cfRule type="cellIs" dxfId="2201" priority="128" operator="equal">
      <formula>"Media"</formula>
    </cfRule>
    <cfRule type="cellIs" dxfId="2200" priority="129" operator="equal">
      <formula>"Baja"</formula>
    </cfRule>
    <cfRule type="cellIs" dxfId="2199" priority="130" operator="equal">
      <formula>"Muy Baja"</formula>
    </cfRule>
  </conditionalFormatting>
  <conditionalFormatting sqref="AA34:AA39">
    <cfRule type="cellIs" dxfId="2198" priority="121" operator="equal">
      <formula>"Catastrófico"</formula>
    </cfRule>
    <cfRule type="cellIs" dxfId="2197" priority="122" operator="equal">
      <formula>"Mayor"</formula>
    </cfRule>
    <cfRule type="cellIs" dxfId="2196" priority="123" operator="equal">
      <formula>"Moderado"</formula>
    </cfRule>
    <cfRule type="cellIs" dxfId="2195" priority="124" operator="equal">
      <formula>"Menor"</formula>
    </cfRule>
    <cfRule type="cellIs" dxfId="2194" priority="125" operator="equal">
      <formula>"Leve"</formula>
    </cfRule>
  </conditionalFormatting>
  <conditionalFormatting sqref="AC34:AC39">
    <cfRule type="cellIs" dxfId="2193" priority="117" operator="equal">
      <formula>"Extremo"</formula>
    </cfRule>
    <cfRule type="cellIs" dxfId="2192" priority="118" operator="equal">
      <formula>"Alto"</formula>
    </cfRule>
    <cfRule type="cellIs" dxfId="2191" priority="119" operator="equal">
      <formula>"Moderado"</formula>
    </cfRule>
    <cfRule type="cellIs" dxfId="2190" priority="120" operator="equal">
      <formula>"Bajo"</formula>
    </cfRule>
  </conditionalFormatting>
  <conditionalFormatting sqref="H40">
    <cfRule type="cellIs" dxfId="2189" priority="112" operator="equal">
      <formula>"Muy Alta"</formula>
    </cfRule>
    <cfRule type="cellIs" dxfId="2188" priority="113" operator="equal">
      <formula>"Alta"</formula>
    </cfRule>
    <cfRule type="cellIs" dxfId="2187" priority="114" operator="equal">
      <formula>"Media"</formula>
    </cfRule>
    <cfRule type="cellIs" dxfId="2186" priority="115" operator="equal">
      <formula>"Baja"</formula>
    </cfRule>
    <cfRule type="cellIs" dxfId="2185" priority="116" operator="equal">
      <formula>"Muy Baja"</formula>
    </cfRule>
  </conditionalFormatting>
  <conditionalFormatting sqref="N40">
    <cfRule type="cellIs" dxfId="2184" priority="108" operator="equal">
      <formula>"Extremo"</formula>
    </cfRule>
    <cfRule type="cellIs" dxfId="2183" priority="109" operator="equal">
      <formula>"Alto"</formula>
    </cfRule>
    <cfRule type="cellIs" dxfId="2182" priority="110" operator="equal">
      <formula>"Moderado"</formula>
    </cfRule>
    <cfRule type="cellIs" dxfId="2181" priority="111" operator="equal">
      <formula>"Bajo"</formula>
    </cfRule>
  </conditionalFormatting>
  <conditionalFormatting sqref="Y40:Y45">
    <cfRule type="cellIs" dxfId="2180" priority="103" operator="equal">
      <formula>"Muy Alta"</formula>
    </cfRule>
    <cfRule type="cellIs" dxfId="2179" priority="104" operator="equal">
      <formula>"Alta"</formula>
    </cfRule>
    <cfRule type="cellIs" dxfId="2178" priority="105" operator="equal">
      <formula>"Media"</formula>
    </cfRule>
    <cfRule type="cellIs" dxfId="2177" priority="106" operator="equal">
      <formula>"Baja"</formula>
    </cfRule>
    <cfRule type="cellIs" dxfId="2176" priority="107" operator="equal">
      <formula>"Muy Baja"</formula>
    </cfRule>
  </conditionalFormatting>
  <conditionalFormatting sqref="AA40:AA45">
    <cfRule type="cellIs" dxfId="2175" priority="98" operator="equal">
      <formula>"Catastrófico"</formula>
    </cfRule>
    <cfRule type="cellIs" dxfId="2174" priority="99" operator="equal">
      <formula>"Mayor"</formula>
    </cfRule>
    <cfRule type="cellIs" dxfId="2173" priority="100" operator="equal">
      <formula>"Moderado"</formula>
    </cfRule>
    <cfRule type="cellIs" dxfId="2172" priority="101" operator="equal">
      <formula>"Menor"</formula>
    </cfRule>
    <cfRule type="cellIs" dxfId="2171" priority="102" operator="equal">
      <formula>"Leve"</formula>
    </cfRule>
  </conditionalFormatting>
  <conditionalFormatting sqref="AC40:AC45">
    <cfRule type="cellIs" dxfId="2170" priority="94" operator="equal">
      <formula>"Extremo"</formula>
    </cfRule>
    <cfRule type="cellIs" dxfId="2169" priority="95" operator="equal">
      <formula>"Alto"</formula>
    </cfRule>
    <cfRule type="cellIs" dxfId="2168" priority="96" operator="equal">
      <formula>"Moderado"</formula>
    </cfRule>
    <cfRule type="cellIs" dxfId="2167" priority="97" operator="equal">
      <formula>"Bajo"</formula>
    </cfRule>
  </conditionalFormatting>
  <conditionalFormatting sqref="H46">
    <cfRule type="cellIs" dxfId="2166" priority="89" operator="equal">
      <formula>"Muy Alta"</formula>
    </cfRule>
    <cfRule type="cellIs" dxfId="2165" priority="90" operator="equal">
      <formula>"Alta"</formula>
    </cfRule>
    <cfRule type="cellIs" dxfId="2164" priority="91" operator="equal">
      <formula>"Media"</formula>
    </cfRule>
    <cfRule type="cellIs" dxfId="2163" priority="92" operator="equal">
      <formula>"Baja"</formula>
    </cfRule>
    <cfRule type="cellIs" dxfId="2162" priority="93" operator="equal">
      <formula>"Muy Baja"</formula>
    </cfRule>
  </conditionalFormatting>
  <conditionalFormatting sqref="N46">
    <cfRule type="cellIs" dxfId="2161" priority="85" operator="equal">
      <formula>"Extremo"</formula>
    </cfRule>
    <cfRule type="cellIs" dxfId="2160" priority="86" operator="equal">
      <formula>"Alto"</formula>
    </cfRule>
    <cfRule type="cellIs" dxfId="2159" priority="87" operator="equal">
      <formula>"Moderado"</formula>
    </cfRule>
    <cfRule type="cellIs" dxfId="2158" priority="88" operator="equal">
      <formula>"Bajo"</formula>
    </cfRule>
  </conditionalFormatting>
  <conditionalFormatting sqref="Y46:Y51">
    <cfRule type="cellIs" dxfId="2157" priority="80" operator="equal">
      <formula>"Muy Alta"</formula>
    </cfRule>
    <cfRule type="cellIs" dxfId="2156" priority="81" operator="equal">
      <formula>"Alta"</formula>
    </cfRule>
    <cfRule type="cellIs" dxfId="2155" priority="82" operator="equal">
      <formula>"Media"</formula>
    </cfRule>
    <cfRule type="cellIs" dxfId="2154" priority="83" operator="equal">
      <formula>"Baja"</formula>
    </cfRule>
    <cfRule type="cellIs" dxfId="2153" priority="84" operator="equal">
      <formula>"Muy Baja"</formula>
    </cfRule>
  </conditionalFormatting>
  <conditionalFormatting sqref="AA46:AA51">
    <cfRule type="cellIs" dxfId="2152" priority="75" operator="equal">
      <formula>"Catastrófico"</formula>
    </cfRule>
    <cfRule type="cellIs" dxfId="2151" priority="76" operator="equal">
      <formula>"Mayor"</formula>
    </cfRule>
    <cfRule type="cellIs" dxfId="2150" priority="77" operator="equal">
      <formula>"Moderado"</formula>
    </cfRule>
    <cfRule type="cellIs" dxfId="2149" priority="78" operator="equal">
      <formula>"Menor"</formula>
    </cfRule>
    <cfRule type="cellIs" dxfId="2148" priority="79" operator="equal">
      <formula>"Leve"</formula>
    </cfRule>
  </conditionalFormatting>
  <conditionalFormatting sqref="AC46:AC51">
    <cfRule type="cellIs" dxfId="2147" priority="71" operator="equal">
      <formula>"Extremo"</formula>
    </cfRule>
    <cfRule type="cellIs" dxfId="2146" priority="72" operator="equal">
      <formula>"Alto"</formula>
    </cfRule>
    <cfRule type="cellIs" dxfId="2145" priority="73" operator="equal">
      <formula>"Moderado"</formula>
    </cfRule>
    <cfRule type="cellIs" dxfId="2144" priority="74" operator="equal">
      <formula>"Bajo"</formula>
    </cfRule>
  </conditionalFormatting>
  <conditionalFormatting sqref="H52">
    <cfRule type="cellIs" dxfId="2143" priority="66" operator="equal">
      <formula>"Muy Alta"</formula>
    </cfRule>
    <cfRule type="cellIs" dxfId="2142" priority="67" operator="equal">
      <formula>"Alta"</formula>
    </cfRule>
    <cfRule type="cellIs" dxfId="2141" priority="68" operator="equal">
      <formula>"Media"</formula>
    </cfRule>
    <cfRule type="cellIs" dxfId="2140" priority="69" operator="equal">
      <formula>"Baja"</formula>
    </cfRule>
    <cfRule type="cellIs" dxfId="2139" priority="70" operator="equal">
      <formula>"Muy Baja"</formula>
    </cfRule>
  </conditionalFormatting>
  <conditionalFormatting sqref="N52">
    <cfRule type="cellIs" dxfId="2138" priority="62" operator="equal">
      <formula>"Extremo"</formula>
    </cfRule>
    <cfRule type="cellIs" dxfId="2137" priority="63" operator="equal">
      <formula>"Alto"</formula>
    </cfRule>
    <cfRule type="cellIs" dxfId="2136" priority="64" operator="equal">
      <formula>"Moderado"</formula>
    </cfRule>
    <cfRule type="cellIs" dxfId="2135" priority="65" operator="equal">
      <formula>"Bajo"</formula>
    </cfRule>
  </conditionalFormatting>
  <conditionalFormatting sqref="Y52:Y57">
    <cfRule type="cellIs" dxfId="2134" priority="57" operator="equal">
      <formula>"Muy Alta"</formula>
    </cfRule>
    <cfRule type="cellIs" dxfId="2133" priority="58" operator="equal">
      <formula>"Alta"</formula>
    </cfRule>
    <cfRule type="cellIs" dxfId="2132" priority="59" operator="equal">
      <formula>"Media"</formula>
    </cfRule>
    <cfRule type="cellIs" dxfId="2131" priority="60" operator="equal">
      <formula>"Baja"</formula>
    </cfRule>
    <cfRule type="cellIs" dxfId="2130" priority="61" operator="equal">
      <formula>"Muy Baja"</formula>
    </cfRule>
  </conditionalFormatting>
  <conditionalFormatting sqref="AA52:AA57">
    <cfRule type="cellIs" dxfId="2129" priority="52" operator="equal">
      <formula>"Catastrófico"</formula>
    </cfRule>
    <cfRule type="cellIs" dxfId="2128" priority="53" operator="equal">
      <formula>"Mayor"</formula>
    </cfRule>
    <cfRule type="cellIs" dxfId="2127" priority="54" operator="equal">
      <formula>"Moderado"</formula>
    </cfRule>
    <cfRule type="cellIs" dxfId="2126" priority="55" operator="equal">
      <formula>"Menor"</formula>
    </cfRule>
    <cfRule type="cellIs" dxfId="2125" priority="56" operator="equal">
      <formula>"Leve"</formula>
    </cfRule>
  </conditionalFormatting>
  <conditionalFormatting sqref="AC52:AC57">
    <cfRule type="cellIs" dxfId="2124" priority="48" operator="equal">
      <formula>"Extremo"</formula>
    </cfRule>
    <cfRule type="cellIs" dxfId="2123" priority="49" operator="equal">
      <formula>"Alto"</formula>
    </cfRule>
    <cfRule type="cellIs" dxfId="2122" priority="50" operator="equal">
      <formula>"Moderado"</formula>
    </cfRule>
    <cfRule type="cellIs" dxfId="2121" priority="51" operator="equal">
      <formula>"Bajo"</formula>
    </cfRule>
  </conditionalFormatting>
  <conditionalFormatting sqref="N58">
    <cfRule type="cellIs" dxfId="2120" priority="39" operator="equal">
      <formula>"Extremo"</formula>
    </cfRule>
    <cfRule type="cellIs" dxfId="2119" priority="40" operator="equal">
      <formula>"Alto"</formula>
    </cfRule>
    <cfRule type="cellIs" dxfId="2118" priority="41" operator="equal">
      <formula>"Moderado"</formula>
    </cfRule>
    <cfRule type="cellIs" dxfId="2117" priority="42" operator="equal">
      <formula>"Bajo"</formula>
    </cfRule>
  </conditionalFormatting>
  <conditionalFormatting sqref="Y58:Y63">
    <cfRule type="cellIs" dxfId="2116" priority="34" operator="equal">
      <formula>"Muy Alta"</formula>
    </cfRule>
    <cfRule type="cellIs" dxfId="2115" priority="35" operator="equal">
      <formula>"Alta"</formula>
    </cfRule>
    <cfRule type="cellIs" dxfId="2114" priority="36" operator="equal">
      <formula>"Media"</formula>
    </cfRule>
    <cfRule type="cellIs" dxfId="2113" priority="37" operator="equal">
      <formula>"Baja"</formula>
    </cfRule>
    <cfRule type="cellIs" dxfId="2112" priority="38" operator="equal">
      <formula>"Muy Baja"</formula>
    </cfRule>
  </conditionalFormatting>
  <conditionalFormatting sqref="AA58:AA63">
    <cfRule type="cellIs" dxfId="2111" priority="29" operator="equal">
      <formula>"Catastrófico"</formula>
    </cfRule>
    <cfRule type="cellIs" dxfId="2110" priority="30" operator="equal">
      <formula>"Mayor"</formula>
    </cfRule>
    <cfRule type="cellIs" dxfId="2109" priority="31" operator="equal">
      <formula>"Moderado"</formula>
    </cfRule>
    <cfRule type="cellIs" dxfId="2108" priority="32" operator="equal">
      <formula>"Menor"</formula>
    </cfRule>
    <cfRule type="cellIs" dxfId="2107" priority="33" operator="equal">
      <formula>"Leve"</formula>
    </cfRule>
  </conditionalFormatting>
  <conditionalFormatting sqref="AC58:AC63">
    <cfRule type="cellIs" dxfId="2106" priority="25" operator="equal">
      <formula>"Extremo"</formula>
    </cfRule>
    <cfRule type="cellIs" dxfId="2105" priority="26" operator="equal">
      <formula>"Alto"</formula>
    </cfRule>
    <cfRule type="cellIs" dxfId="2104" priority="27" operator="equal">
      <formula>"Moderado"</formula>
    </cfRule>
    <cfRule type="cellIs" dxfId="2103" priority="28" operator="equal">
      <formula>"Bajo"</formula>
    </cfRule>
  </conditionalFormatting>
  <conditionalFormatting sqref="H64">
    <cfRule type="cellIs" dxfId="2102" priority="20" operator="equal">
      <formula>"Muy Alta"</formula>
    </cfRule>
    <cfRule type="cellIs" dxfId="2101" priority="21" operator="equal">
      <formula>"Alta"</formula>
    </cfRule>
    <cfRule type="cellIs" dxfId="2100" priority="22" operator="equal">
      <formula>"Media"</formula>
    </cfRule>
    <cfRule type="cellIs" dxfId="2099" priority="23" operator="equal">
      <formula>"Baja"</formula>
    </cfRule>
    <cfRule type="cellIs" dxfId="2098" priority="24" operator="equal">
      <formula>"Muy Baja"</formula>
    </cfRule>
  </conditionalFormatting>
  <conditionalFormatting sqref="N64">
    <cfRule type="cellIs" dxfId="2097" priority="16" operator="equal">
      <formula>"Extremo"</formula>
    </cfRule>
    <cfRule type="cellIs" dxfId="2096" priority="17" operator="equal">
      <formula>"Alto"</formula>
    </cfRule>
    <cfRule type="cellIs" dxfId="2095" priority="18" operator="equal">
      <formula>"Moderado"</formula>
    </cfRule>
    <cfRule type="cellIs" dxfId="2094" priority="19" operator="equal">
      <formula>"Bajo"</formula>
    </cfRule>
  </conditionalFormatting>
  <conditionalFormatting sqref="Y64:Y69">
    <cfRule type="cellIs" dxfId="2093" priority="11" operator="equal">
      <formula>"Muy Alta"</formula>
    </cfRule>
    <cfRule type="cellIs" dxfId="2092" priority="12" operator="equal">
      <formula>"Alta"</formula>
    </cfRule>
    <cfRule type="cellIs" dxfId="2091" priority="13" operator="equal">
      <formula>"Media"</formula>
    </cfRule>
    <cfRule type="cellIs" dxfId="2090" priority="14" operator="equal">
      <formula>"Baja"</formula>
    </cfRule>
    <cfRule type="cellIs" dxfId="2089" priority="15" operator="equal">
      <formula>"Muy Baja"</formula>
    </cfRule>
  </conditionalFormatting>
  <conditionalFormatting sqref="AA64:AA69">
    <cfRule type="cellIs" dxfId="2088" priority="6" operator="equal">
      <formula>"Catastrófico"</formula>
    </cfRule>
    <cfRule type="cellIs" dxfId="2087" priority="7" operator="equal">
      <formula>"Mayor"</formula>
    </cfRule>
    <cfRule type="cellIs" dxfId="2086" priority="8" operator="equal">
      <formula>"Moderado"</formula>
    </cfRule>
    <cfRule type="cellIs" dxfId="2085" priority="9" operator="equal">
      <formula>"Menor"</formula>
    </cfRule>
    <cfRule type="cellIs" dxfId="2084" priority="10" operator="equal">
      <formula>"Leve"</formula>
    </cfRule>
  </conditionalFormatting>
  <conditionalFormatting sqref="AC64:AC69">
    <cfRule type="cellIs" dxfId="2083" priority="2" operator="equal">
      <formula>"Extremo"</formula>
    </cfRule>
    <cfRule type="cellIs" dxfId="2082" priority="3" operator="equal">
      <formula>"Alto"</formula>
    </cfRule>
    <cfRule type="cellIs" dxfId="2081" priority="4" operator="equal">
      <formula>"Moderado"</formula>
    </cfRule>
    <cfRule type="cellIs" dxfId="2080" priority="5" operator="equal">
      <formula>"Bajo"</formula>
    </cfRule>
  </conditionalFormatting>
  <conditionalFormatting sqref="K10:K69">
    <cfRule type="containsText" dxfId="2079" priority="1" operator="containsText" text="❌">
      <formula>NOT(ISERROR(SEARCH("❌",K10)))</formula>
    </cfRule>
  </conditionalFormatting>
  <pageMargins left="0.70866141732283472" right="0.70866141732283472" top="0.9055118110236221" bottom="0.94488188976377963" header="0.31496062992125984" footer="0.31496062992125984"/>
  <pageSetup paperSize="5" scale="19" fitToHeight="0" orientation="landscape" r:id="rId1"/>
  <headerFooter>
    <oddHeader>&amp;L&amp;G&amp;C&amp;"Montserrat,Negrita"&amp;14&amp;K0070C0
MATRIZ RIESGOS DE GESTIÓN 2023&amp;R&amp;G</oddHeader>
    <oddFooter>&amp;L&amp;"Montserrat,Normal"
Dirección: Calle 24A No. 59-42 Torre 4 Piso 3 
Centro Empresarial Sarmiento Angulo
Conmutador: (+601) 307 8038
Línea gratuita: 01 8000 119703&amp;C&amp;P de &amp;N
FOR-SIG-121-024
02/08/2023 Versión: 03
&amp;G&amp;R&amp;G</oddFooter>
  </headerFooter>
  <legacyDrawingHF r:id="rId2"/>
  <extLst>
    <ext xmlns:x14="http://schemas.microsoft.com/office/spreadsheetml/2009/9/main" uri="{CCE6A557-97BC-4b89-ADB6-D9C93CAAB3DF}">
      <x14:dataValidations xmlns:xm="http://schemas.microsoft.com/office/excel/2006/main" count="8">
        <x14:dataValidation type="custom" allowBlank="1" showInputMessage="1" showErrorMessage="1" error="Recuerde que las acciones se generan bajo la medida de mitigar el riesgo">
          <x14:formula1>
            <xm:f>IF(OR(AD10='https://supervigilanciagovco-my.sharepoint.com/personal/krivera_supervigilancia_gov_co/Documents/Documentos - copia/2023/PLAN DE RIESGOS/RIESGOS DE GESTION 2023/[MATRIZ RIESGOS DE GESTION CONTRATACIÓN.xlsx]Opciones Tratamiento'!#REF!,AD10='https://supervigilanciagovco-my.sharepoint.com/personal/krivera_supervigilancia_gov_co/Documents/Documentos - copia/2023/PLAN DE RIESGOS/RIESGOS DE GESTION 2023/[MATRIZ RIESGOS DE GESTION CONTRATACIÓN.xlsx]Opciones Tratamiento'!#REF!,AD10='https://supervigilanciagovco-my.sharepoint.com/personal/krivera_supervigilancia_gov_co/Documents/Documentos - copia/2023/PLAN DE RIESGOS/RIESGOS DE GESTION 2023/[MATRIZ RIESGOS DE GESTION CONTRATACIÓN.xlsx]Opciones Tratamiento'!#REF!),ISBLANK(AD10),ISTEXT(AD10))</xm:f>
          </x14:formula1>
          <xm:sqref>AH10:AH23 AH26:AH69</xm:sqref>
        </x14:dataValidation>
        <x14:dataValidation type="custom" allowBlank="1" showInputMessage="1" showErrorMessage="1" error="Recuerde que las acciones se generan bajo la medida de mitigar el riesgo">
          <x14:formula1>
            <xm:f>IF(OR(AD10='https://supervigilanciagovco-my.sharepoint.com/personal/krivera_supervigilancia_gov_co/Documents/Documentos - copia/2023/PLAN DE RIESGOS/RIESGOS DE GESTION 2023/[MATRIZ RIESGOS DE GESTION CONTRATACIÓN.xlsx]Opciones Tratamiento'!#REF!,AD10='https://supervigilanciagovco-my.sharepoint.com/personal/krivera_supervigilancia_gov_co/Documents/Documentos - copia/2023/PLAN DE RIESGOS/RIESGOS DE GESTION 2023/[MATRIZ RIESGOS DE GESTION CONTRATACIÓN.xlsx]Opciones Tratamiento'!#REF!,AD10='https://supervigilanciagovco-my.sharepoint.com/personal/krivera_supervigilancia_gov_co/Documents/Documentos - copia/2023/PLAN DE RIESGOS/RIESGOS DE GESTION 2023/[MATRIZ RIESGOS DE GESTION CONTRATACIÓN.xlsx]Opciones Tratamiento'!#REF!),ISBLANK(AD10),ISTEXT(AD10))</xm:f>
          </x14:formula1>
          <xm:sqref>AI10:AI69</xm:sqref>
        </x14:dataValidation>
        <x14:dataValidation type="custom" allowBlank="1" showInputMessage="1" showErrorMessage="1" error="Recuerde que las acciones se generan bajo la medida de mitigar el riesgo">
          <x14:formula1>
            <xm:f>IF(OR(AD10='https://supervigilanciagovco-my.sharepoint.com/personal/krivera_supervigilancia_gov_co/Documents/Documentos - copia/2023/PLAN DE RIESGOS/RIESGOS DE GESTION 2023/[MATRIZ RIESGOS DE GESTION CONTRATACIÓN.xlsx]Opciones Tratamiento'!#REF!,AD10='https://supervigilanciagovco-my.sharepoint.com/personal/krivera_supervigilancia_gov_co/Documents/Documentos - copia/2023/PLAN DE RIESGOS/RIESGOS DE GESTION 2023/[MATRIZ RIESGOS DE GESTION CONTRATACIÓN.xlsx]Opciones Tratamiento'!#REF!,AD10='https://supervigilanciagovco-my.sharepoint.com/personal/krivera_supervigilancia_gov_co/Documents/Documentos - copia/2023/PLAN DE RIESGOS/RIESGOS DE GESTION 2023/[MATRIZ RIESGOS DE GESTION CONTRATACIÓN.xlsx]Opciones Tratamiento'!#REF!),ISBLANK(AD10),ISTEXT(AD10))</xm:f>
          </x14:formula1>
          <xm:sqref>AG10:AG69</xm:sqref>
        </x14:dataValidation>
        <x14:dataValidation type="custom" allowBlank="1" showInputMessage="1" showErrorMessage="1" error="Recuerde que las acciones se generan bajo la medida de mitigar el riesgo">
          <x14:formula1>
            <xm:f>IF(OR(AD10='https://supervigilanciagovco-my.sharepoint.com/personal/krivera_supervigilancia_gov_co/Documents/Documentos - copia/2023/PLAN DE RIESGOS/RIESGOS DE GESTION 2023/[MATRIZ RIESGOS DE GESTION CONTRATACIÓN.xlsx]Opciones Tratamiento'!#REF!,AD10='https://supervigilanciagovco-my.sharepoint.com/personal/krivera_supervigilancia_gov_co/Documents/Documentos - copia/2023/PLAN DE RIESGOS/RIESGOS DE GESTION 2023/[MATRIZ RIESGOS DE GESTION CONTRATACIÓN.xlsx]Opciones Tratamiento'!#REF!,AD10='https://supervigilanciagovco-my.sharepoint.com/personal/krivera_supervigilancia_gov_co/Documents/Documentos - copia/2023/PLAN DE RIESGOS/RIESGOS DE GESTION 2023/[MATRIZ RIESGOS DE GESTION CONTRATACIÓN.xlsx]Opciones Tratamiento'!#REF!),ISBLANK(AD10),ISTEXT(AD10))</xm:f>
          </x14:formula1>
          <xm:sqref>AF10:AF69</xm:sqref>
        </x14:dataValidation>
        <x14:dataValidation type="custom" allowBlank="1" showInputMessage="1" showErrorMessage="1" error="Recuerde que las acciones se generan bajo la medida de mitigar el riesgo">
          <x14:formula1>
            <xm:f>IF(OR(AD10='https://supervigilanciagovco-my.sharepoint.com/personal/krivera_supervigilancia_gov_co/Documents/Documentos - copia/2023/PLAN DE RIESGOS/RIESGOS DE GESTION 2023/[MATRIZ RIESGOS DE GESTION CONTRATACIÓN.xlsx]Opciones Tratamiento'!#REF!,AD10='https://supervigilanciagovco-my.sharepoint.com/personal/krivera_supervigilancia_gov_co/Documents/Documentos - copia/2023/PLAN DE RIESGOS/RIESGOS DE GESTION 2023/[MATRIZ RIESGOS DE GESTION CONTRATACIÓN.xlsx]Opciones Tratamiento'!#REF!,AD10='https://supervigilanciagovco-my.sharepoint.com/personal/krivera_supervigilancia_gov_co/Documents/Documentos - copia/2023/PLAN DE RIESGOS/RIESGOS DE GESTION 2023/[MATRIZ RIESGOS DE GESTION CONTRATACIÓN.xlsx]Opciones Tratamiento'!#REF!),ISBLANK(AD10),ISTEXT(AD10))</xm:f>
          </x14:formula1>
          <xm:sqref>AE10:AE17 AE19:AE69</xm:sqref>
        </x14:dataValidation>
        <x14:dataValidation type="list" allowBlank="1" showInputMessage="1" showErrorMessage="1">
          <x14:formula1>
            <xm:f>'https://supervigilanciagovco-my.sharepoint.com/personal/krivera_supervigilancia_gov_co/Documents/Documentos - copia/2023/PLAN DE RIESGOS/RIESGOS DE GESTION 2023/[MATRIZ RIESGOS DE GESTION CONTRATACIÓN.xlsx]Tabla Impacto'!#REF!</xm:f>
          </x14:formula1>
          <xm:sqref>J10:J69</xm:sqref>
        </x14:dataValidation>
        <x14:dataValidation type="list" allowBlank="1" showInputMessage="1" showErrorMessage="1">
          <x14:formula1>
            <xm:f>'https://supervigilanciagovco-my.sharepoint.com/personal/krivera_supervigilancia_gov_co/Documents/Documentos - copia/2023/PLAN DE RIESGOS/RIESGOS DE GESTION 2023/[MATRIZ RIESGOS DE GESTION CONTRATACIÓN.xlsx]Opciones Tratamiento'!#REF!</xm:f>
          </x14:formula1>
          <xm:sqref>AD10:AD69 AJ10:AJ11 AJ13:AJ14 AJ16:AJ17 AJ19:AJ20 AJ22:AJ23 AJ25:AJ26 AJ28:AJ29 AJ31:AJ32 AJ34:AJ35 AJ37:AJ38 AJ40:AJ41 AJ43:AJ44 AJ46:AJ47 AJ49:AJ50 AJ52:AJ53 AJ55:AJ56 AJ58:AJ59 AJ61:AJ62 AJ64:AJ65 AJ67:AJ68 F10:F69 B10:B69</xm:sqref>
        </x14:dataValidation>
        <x14:dataValidation type="list" allowBlank="1" showInputMessage="1" showErrorMessage="1">
          <x14:formula1>
            <xm:f>'https://supervigilanciagovco-my.sharepoint.com/personal/krivera_supervigilancia_gov_co/Documents/Documentos - copia/2023/PLAN DE RIESGOS/RIESGOS DE GESTION 2023/[MATRIZ RIESGOS DE GESTION CONTRATACIÓN.xlsx]Tabla Valoración controles'!#REF!</xm:f>
          </x14:formula1>
          <xm:sqref>R10:S69 U10:W69</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pageSetUpPr fitToPage="1"/>
  </sheetPr>
  <dimension ref="A1:BP72"/>
  <sheetViews>
    <sheetView view="pageLayout" topLeftCell="I25" zoomScale="70" zoomScaleNormal="90" zoomScaleSheetLayoutView="90" zoomScalePageLayoutView="70" workbookViewId="0">
      <selection activeCell="AE26" sqref="AE26"/>
    </sheetView>
  </sheetViews>
  <sheetFormatPr baseColWidth="10" defaultColWidth="11.42578125" defaultRowHeight="16.5" x14ac:dyDescent="0.3"/>
  <cols>
    <col min="1" max="1" width="4" style="29" bestFit="1" customWidth="1"/>
    <col min="2" max="2" width="14.140625" style="29" customWidth="1"/>
    <col min="3" max="3" width="13.140625" style="29" customWidth="1"/>
    <col min="4" max="4" width="16.140625" style="29" customWidth="1"/>
    <col min="5" max="5" width="32.42578125" style="2" customWidth="1"/>
    <col min="6" max="6" width="19" style="30" customWidth="1"/>
    <col min="7" max="7" width="17.85546875" style="2" customWidth="1"/>
    <col min="8" max="8" width="16.5703125" style="2" customWidth="1"/>
    <col min="9" max="9" width="6.28515625" style="2" bestFit="1" customWidth="1"/>
    <col min="10" max="10" width="27.28515625" style="2" bestFit="1" customWidth="1"/>
    <col min="11" max="11" width="30.5703125" style="2" hidden="1" customWidth="1"/>
    <col min="12" max="12" width="17.5703125" style="2" customWidth="1"/>
    <col min="13" max="13" width="6.28515625" style="2" bestFit="1" customWidth="1"/>
    <col min="14" max="14" width="16" style="2" customWidth="1"/>
    <col min="15" max="15" width="5.85546875" style="2" customWidth="1"/>
    <col min="16" max="16" width="31" style="2" customWidth="1"/>
    <col min="17" max="17" width="15.140625" style="2" bestFit="1" customWidth="1"/>
    <col min="18" max="18" width="6.85546875" style="2" customWidth="1"/>
    <col min="19" max="19" width="5" style="2" customWidth="1"/>
    <col min="20" max="20" width="5.5703125" style="2" customWidth="1"/>
    <col min="21" max="21" width="7.140625" style="2" customWidth="1"/>
    <col min="22" max="22" width="6.7109375" style="2" customWidth="1"/>
    <col min="23" max="23" width="7.5703125" style="2" customWidth="1"/>
    <col min="24" max="24" width="38.28515625" style="2" hidden="1" customWidth="1"/>
    <col min="25" max="25" width="8.7109375" style="2" customWidth="1"/>
    <col min="26" max="26" width="10.42578125" style="2" customWidth="1"/>
    <col min="27" max="27" width="9.28515625" style="2" customWidth="1"/>
    <col min="28" max="28" width="9.140625" style="2" customWidth="1"/>
    <col min="29" max="29" width="8.42578125" style="2" customWidth="1"/>
    <col min="30" max="30" width="7.28515625" style="2" customWidth="1"/>
    <col min="31" max="31" width="23" style="2" customWidth="1"/>
    <col min="32" max="32" width="18.85546875" style="2" customWidth="1"/>
    <col min="33" max="33" width="16.85546875" style="2" customWidth="1"/>
    <col min="34" max="34" width="14.85546875" style="2" customWidth="1"/>
    <col min="35" max="35" width="18.5703125" style="2" customWidth="1"/>
    <col min="36" max="36" width="21" style="2" customWidth="1"/>
    <col min="37" max="16384" width="11.42578125" style="2"/>
  </cols>
  <sheetData>
    <row r="1" spans="1:68" ht="16.5" customHeight="1" x14ac:dyDescent="0.3">
      <c r="A1" s="50" t="s">
        <v>0</v>
      </c>
      <c r="B1" s="51"/>
      <c r="C1" s="51"/>
      <c r="D1" s="51"/>
      <c r="E1" s="51"/>
      <c r="F1" s="51"/>
      <c r="G1" s="51"/>
      <c r="H1" s="51"/>
      <c r="I1" s="51"/>
      <c r="J1" s="51"/>
      <c r="K1" s="51"/>
      <c r="L1" s="51"/>
      <c r="M1" s="51"/>
      <c r="N1" s="51"/>
      <c r="O1" s="51"/>
      <c r="P1" s="51"/>
      <c r="Q1" s="51"/>
      <c r="R1" s="51"/>
      <c r="S1" s="51"/>
      <c r="T1" s="51"/>
      <c r="U1" s="51"/>
      <c r="V1" s="51"/>
      <c r="W1" s="51"/>
      <c r="X1" s="51"/>
      <c r="Y1" s="51"/>
      <c r="Z1" s="51"/>
      <c r="AA1" s="51"/>
      <c r="AB1" s="51"/>
      <c r="AC1" s="51"/>
      <c r="AD1" s="51"/>
      <c r="AE1" s="51"/>
      <c r="AF1" s="51"/>
      <c r="AG1" s="51"/>
      <c r="AH1" s="51"/>
      <c r="AI1" s="51"/>
      <c r="AJ1" s="52"/>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row>
    <row r="2" spans="1:68" ht="24" customHeight="1" x14ac:dyDescent="0.3">
      <c r="A2" s="53"/>
      <c r="B2" s="54"/>
      <c r="C2" s="54"/>
      <c r="D2" s="54"/>
      <c r="E2" s="54"/>
      <c r="F2" s="54"/>
      <c r="G2" s="54"/>
      <c r="H2" s="54"/>
      <c r="I2" s="54"/>
      <c r="J2" s="54"/>
      <c r="K2" s="54"/>
      <c r="L2" s="54"/>
      <c r="M2" s="54"/>
      <c r="N2" s="54"/>
      <c r="O2" s="54"/>
      <c r="P2" s="54"/>
      <c r="Q2" s="54"/>
      <c r="R2" s="54"/>
      <c r="S2" s="54"/>
      <c r="T2" s="54"/>
      <c r="U2" s="54"/>
      <c r="V2" s="54"/>
      <c r="W2" s="54"/>
      <c r="X2" s="54"/>
      <c r="Y2" s="54"/>
      <c r="Z2" s="54"/>
      <c r="AA2" s="54"/>
      <c r="AB2" s="54"/>
      <c r="AC2" s="54"/>
      <c r="AD2" s="54"/>
      <c r="AE2" s="54"/>
      <c r="AF2" s="54"/>
      <c r="AG2" s="54"/>
      <c r="AH2" s="54"/>
      <c r="AI2" s="54"/>
      <c r="AJ2" s="55"/>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row>
    <row r="3" spans="1:68" x14ac:dyDescent="0.3">
      <c r="A3" s="3"/>
      <c r="B3" s="4"/>
      <c r="C3" s="3"/>
      <c r="D3" s="3"/>
      <c r="E3" s="1"/>
      <c r="F3" s="5"/>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row>
    <row r="4" spans="1:68" ht="26.25" customHeight="1" x14ac:dyDescent="0.3">
      <c r="A4" s="42" t="s">
        <v>1</v>
      </c>
      <c r="B4" s="43"/>
      <c r="C4" s="56" t="s">
        <v>205</v>
      </c>
      <c r="D4" s="57"/>
      <c r="E4" s="57"/>
      <c r="F4" s="57"/>
      <c r="G4" s="57"/>
      <c r="H4" s="57"/>
      <c r="I4" s="57"/>
      <c r="J4" s="57"/>
      <c r="K4" s="57"/>
      <c r="L4" s="57"/>
      <c r="M4" s="57"/>
      <c r="N4" s="58"/>
      <c r="O4" s="59"/>
      <c r="P4" s="59"/>
      <c r="Q4" s="59"/>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row>
    <row r="5" spans="1:68" ht="30" customHeight="1" x14ac:dyDescent="0.3">
      <c r="A5" s="42" t="s">
        <v>3</v>
      </c>
      <c r="B5" s="43"/>
      <c r="C5" s="56" t="s">
        <v>206</v>
      </c>
      <c r="D5" s="57"/>
      <c r="E5" s="57"/>
      <c r="F5" s="57"/>
      <c r="G5" s="57"/>
      <c r="H5" s="57"/>
      <c r="I5" s="57"/>
      <c r="J5" s="57"/>
      <c r="K5" s="57"/>
      <c r="L5" s="57"/>
      <c r="M5" s="57"/>
      <c r="N5" s="58"/>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row>
    <row r="6" spans="1:68" ht="49.5" customHeight="1" x14ac:dyDescent="0.3">
      <c r="A6" s="42" t="s">
        <v>5</v>
      </c>
      <c r="B6" s="43"/>
      <c r="C6" s="44" t="s">
        <v>207</v>
      </c>
      <c r="D6" s="45"/>
      <c r="E6" s="45"/>
      <c r="F6" s="45"/>
      <c r="G6" s="45"/>
      <c r="H6" s="45"/>
      <c r="I6" s="45"/>
      <c r="J6" s="45"/>
      <c r="K6" s="45"/>
      <c r="L6" s="45"/>
      <c r="M6" s="45"/>
      <c r="N6" s="46"/>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row>
    <row r="7" spans="1:68" x14ac:dyDescent="0.3">
      <c r="A7" s="47" t="s">
        <v>7</v>
      </c>
      <c r="B7" s="48"/>
      <c r="C7" s="48"/>
      <c r="D7" s="48"/>
      <c r="E7" s="48"/>
      <c r="F7" s="48"/>
      <c r="G7" s="49"/>
      <c r="H7" s="47" t="s">
        <v>8</v>
      </c>
      <c r="I7" s="48"/>
      <c r="J7" s="48"/>
      <c r="K7" s="48"/>
      <c r="L7" s="48"/>
      <c r="M7" s="48"/>
      <c r="N7" s="49"/>
      <c r="O7" s="47" t="s">
        <v>9</v>
      </c>
      <c r="P7" s="48"/>
      <c r="Q7" s="48"/>
      <c r="R7" s="48"/>
      <c r="S7" s="48"/>
      <c r="T7" s="48"/>
      <c r="U7" s="48"/>
      <c r="V7" s="48"/>
      <c r="W7" s="49"/>
      <c r="X7" s="47" t="s">
        <v>10</v>
      </c>
      <c r="Y7" s="48"/>
      <c r="Z7" s="48"/>
      <c r="AA7" s="48"/>
      <c r="AB7" s="48"/>
      <c r="AC7" s="48"/>
      <c r="AD7" s="49"/>
      <c r="AE7" s="47" t="s">
        <v>11</v>
      </c>
      <c r="AF7" s="48"/>
      <c r="AG7" s="48"/>
      <c r="AH7" s="48"/>
      <c r="AI7" s="48"/>
      <c r="AJ7" s="49"/>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row>
    <row r="8" spans="1:68" ht="16.5" customHeight="1" x14ac:dyDescent="0.3">
      <c r="A8" s="68" t="s">
        <v>12</v>
      </c>
      <c r="B8" s="70" t="s">
        <v>13</v>
      </c>
      <c r="C8" s="61" t="s">
        <v>14</v>
      </c>
      <c r="D8" s="61" t="s">
        <v>15</v>
      </c>
      <c r="E8" s="71" t="s">
        <v>16</v>
      </c>
      <c r="F8" s="60" t="s">
        <v>17</v>
      </c>
      <c r="G8" s="61" t="s">
        <v>18</v>
      </c>
      <c r="H8" s="72" t="s">
        <v>19</v>
      </c>
      <c r="I8" s="64" t="s">
        <v>20</v>
      </c>
      <c r="J8" s="60" t="s">
        <v>21</v>
      </c>
      <c r="K8" s="60" t="s">
        <v>22</v>
      </c>
      <c r="L8" s="62" t="s">
        <v>23</v>
      </c>
      <c r="M8" s="64" t="s">
        <v>20</v>
      </c>
      <c r="N8" s="61" t="s">
        <v>24</v>
      </c>
      <c r="O8" s="66" t="s">
        <v>25</v>
      </c>
      <c r="P8" s="65" t="s">
        <v>26</v>
      </c>
      <c r="Q8" s="60" t="s">
        <v>27</v>
      </c>
      <c r="R8" s="65" t="s">
        <v>28</v>
      </c>
      <c r="S8" s="65"/>
      <c r="T8" s="65"/>
      <c r="U8" s="65"/>
      <c r="V8" s="65"/>
      <c r="W8" s="65"/>
      <c r="X8" s="73" t="s">
        <v>29</v>
      </c>
      <c r="Y8" s="73" t="s">
        <v>30</v>
      </c>
      <c r="Z8" s="73" t="s">
        <v>20</v>
      </c>
      <c r="AA8" s="73" t="s">
        <v>31</v>
      </c>
      <c r="AB8" s="73" t="s">
        <v>20</v>
      </c>
      <c r="AC8" s="73" t="s">
        <v>32</v>
      </c>
      <c r="AD8" s="66" t="s">
        <v>33</v>
      </c>
      <c r="AE8" s="65" t="s">
        <v>11</v>
      </c>
      <c r="AF8" s="65" t="s">
        <v>34</v>
      </c>
      <c r="AG8" s="65" t="s">
        <v>35</v>
      </c>
      <c r="AH8" s="65" t="s">
        <v>36</v>
      </c>
      <c r="AI8" s="65" t="s">
        <v>37</v>
      </c>
      <c r="AJ8" s="65" t="s">
        <v>38</v>
      </c>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row>
    <row r="9" spans="1:68" s="8" customFormat="1" ht="94.5" customHeight="1" x14ac:dyDescent="0.25">
      <c r="A9" s="69"/>
      <c r="B9" s="70"/>
      <c r="C9" s="65"/>
      <c r="D9" s="65"/>
      <c r="E9" s="70"/>
      <c r="F9" s="61"/>
      <c r="G9" s="65"/>
      <c r="H9" s="61"/>
      <c r="I9" s="63"/>
      <c r="J9" s="61"/>
      <c r="K9" s="61"/>
      <c r="L9" s="63"/>
      <c r="M9" s="63"/>
      <c r="N9" s="65"/>
      <c r="O9" s="67"/>
      <c r="P9" s="65"/>
      <c r="Q9" s="61"/>
      <c r="R9" s="6" t="s">
        <v>39</v>
      </c>
      <c r="S9" s="6" t="s">
        <v>40</v>
      </c>
      <c r="T9" s="6" t="s">
        <v>41</v>
      </c>
      <c r="U9" s="6" t="s">
        <v>42</v>
      </c>
      <c r="V9" s="6" t="s">
        <v>43</v>
      </c>
      <c r="W9" s="6" t="s">
        <v>44</v>
      </c>
      <c r="X9" s="73"/>
      <c r="Y9" s="73"/>
      <c r="Z9" s="73"/>
      <c r="AA9" s="73"/>
      <c r="AB9" s="73"/>
      <c r="AC9" s="73"/>
      <c r="AD9" s="67"/>
      <c r="AE9" s="65"/>
      <c r="AF9" s="65"/>
      <c r="AG9" s="65"/>
      <c r="AH9" s="65"/>
      <c r="AI9" s="65"/>
      <c r="AJ9" s="65"/>
      <c r="AK9" s="7"/>
      <c r="AL9" s="7"/>
      <c r="AM9" s="7"/>
      <c r="AN9" s="7"/>
      <c r="AO9" s="7"/>
      <c r="AP9" s="7"/>
      <c r="AQ9" s="7"/>
      <c r="AR9" s="7"/>
      <c r="AS9" s="7"/>
      <c r="AT9" s="7"/>
      <c r="AU9" s="7"/>
      <c r="AV9" s="7"/>
      <c r="AW9" s="7"/>
      <c r="AX9" s="7"/>
      <c r="AY9" s="7"/>
      <c r="AZ9" s="7"/>
      <c r="BA9" s="7"/>
      <c r="BB9" s="7"/>
      <c r="BC9" s="7"/>
      <c r="BD9" s="7"/>
      <c r="BE9" s="7"/>
      <c r="BF9" s="7"/>
      <c r="BG9" s="7"/>
      <c r="BH9" s="7"/>
      <c r="BI9" s="7"/>
      <c r="BJ9" s="7"/>
      <c r="BK9" s="7"/>
      <c r="BL9" s="7"/>
      <c r="BM9" s="7"/>
      <c r="BN9" s="7"/>
      <c r="BO9" s="7"/>
      <c r="BP9" s="7"/>
    </row>
    <row r="10" spans="1:68" s="23" customFormat="1" ht="167.25" customHeight="1" x14ac:dyDescent="0.25">
      <c r="A10" s="80">
        <v>1</v>
      </c>
      <c r="B10" s="83" t="s">
        <v>45</v>
      </c>
      <c r="C10" s="83" t="s">
        <v>208</v>
      </c>
      <c r="D10" s="83" t="s">
        <v>209</v>
      </c>
      <c r="E10" s="86" t="s">
        <v>210</v>
      </c>
      <c r="F10" s="83" t="s">
        <v>49</v>
      </c>
      <c r="G10" s="89">
        <v>43079</v>
      </c>
      <c r="H10" s="92" t="str">
        <f>IF(G10&lt;=0,"",IF(G10&lt;=2,"Muy Baja",IF(G10&lt;=24,"Baja",IF(G10&lt;=500,"Media",IF(G10&lt;=5000,"Alta","Muy Alta")))))</f>
        <v>Muy Alta</v>
      </c>
      <c r="I10" s="77">
        <f>IF(H10="","",IF(H10="Muy Baja",0.2,IF(H10="Baja",0.4,IF(H10="Media",0.6,IF(H10="Alta",0.8,IF(H10="Muy Alta",1,))))))</f>
        <v>1</v>
      </c>
      <c r="J10" s="95" t="s">
        <v>82</v>
      </c>
      <c r="K10" s="77" t="str">
        <f>IF(NOT(ISERROR(MATCH(J10,'[9]Tabla Impacto'!$B$221:$B$223,0))),'[9]Tabla Impacto'!$F$223&amp;"Por favor no seleccionar los criterios de impacto(Afectación Económica o presupuestal y Pérdida Reputacional)",J10)</f>
        <v xml:space="preserve">     El riesgo afecta la imagen de de la entidad con efecto publicitario sostenido a nivel de sector administrativo, nivel departamental o municipal</v>
      </c>
      <c r="L10" s="92" t="str">
        <f>IF(OR(K10='[9]Tabla Impacto'!$C$11,K10='[9]Tabla Impacto'!$D$11),"Leve",IF(OR(K10='[9]Tabla Impacto'!$C$12,K10='[9]Tabla Impacto'!$D$12),"Menor",IF(OR(K10='[9]Tabla Impacto'!$C$13,K10='[9]Tabla Impacto'!$D$13),"Moderado",IF(OR(K10='[9]Tabla Impacto'!$C$14,K10='[9]Tabla Impacto'!$D$14),"Mayor",IF(OR(K10='[9]Tabla Impacto'!$C$15,K10='[9]Tabla Impacto'!$D$15),"Catastrófico","")))))</f>
        <v>Mayor</v>
      </c>
      <c r="M10" s="77">
        <f>IF(L10="","",IF(L10="Leve",0.2,IF(L10="Menor",0.4,IF(L10="Moderado",0.6,IF(L10="Mayor",0.8,IF(L10="Catastrófico",1,))))))</f>
        <v>0.8</v>
      </c>
      <c r="N10" s="74" t="str">
        <f>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Alto</v>
      </c>
      <c r="O10" s="9">
        <v>1</v>
      </c>
      <c r="P10" s="10" t="s">
        <v>211</v>
      </c>
      <c r="Q10" s="11" t="str">
        <f>IF(OR(R10="Preventivo",R10="Detectivo"),"Probabilidad",IF(R10="Correctivo","Impacto",""))</f>
        <v>Probabilidad</v>
      </c>
      <c r="R10" s="12" t="s">
        <v>52</v>
      </c>
      <c r="S10" s="12" t="s">
        <v>53</v>
      </c>
      <c r="T10" s="13" t="str">
        <f>IF(AND(R10="Preventivo",S10="Automático"),"50%",IF(AND(R10="Preventivo",S10="Manual"),"40%",IF(AND(R10="Detectivo",S10="Automático"),"40%",IF(AND(R10="Detectivo",S10="Manual"),"30%",IF(AND(R10="Correctivo",S10="Automático"),"35%",IF(AND(R10="Correctivo",S10="Manual"),"25%",""))))))</f>
        <v>40%</v>
      </c>
      <c r="U10" s="12" t="s">
        <v>145</v>
      </c>
      <c r="V10" s="12" t="s">
        <v>212</v>
      </c>
      <c r="W10" s="12" t="s">
        <v>56</v>
      </c>
      <c r="X10" s="14">
        <f>IFERROR(IF(Q10="Probabilidad",(I10-(+I10*T10)),IF(Q10="Impacto",I10,"")),"")</f>
        <v>0.6</v>
      </c>
      <c r="Y10" s="15" t="str">
        <f>IFERROR(IF(X10="","",IF(X10&lt;=0.2,"Muy Baja",IF(X10&lt;=0.4,"Baja",IF(X10&lt;=0.6,"Media",IF(X10&lt;=0.8,"Alta","Muy Alta"))))),"")</f>
        <v>Media</v>
      </c>
      <c r="Z10" s="16">
        <f>+X10</f>
        <v>0.6</v>
      </c>
      <c r="AA10" s="15" t="str">
        <f>IFERROR(IF(AB10="","",IF(AB10&lt;=0.2,"Leve",IF(AB10&lt;=0.4,"Menor",IF(AB10&lt;=0.6,"Moderado",IF(AB10&lt;=0.8,"Mayor","Catastrófico"))))),"")</f>
        <v>Mayor</v>
      </c>
      <c r="AB10" s="16">
        <f>IFERROR(IF(Q10="Impacto",(M10-(+M10*T10)),IF(Q10="Probabilidad",M10,"")),"")</f>
        <v>0.8</v>
      </c>
      <c r="AC10" s="17" t="str">
        <f>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Alto</v>
      </c>
      <c r="AD10" s="18" t="s">
        <v>69</v>
      </c>
      <c r="AE10" s="19" t="s">
        <v>213</v>
      </c>
      <c r="AF10" s="21" t="s">
        <v>214</v>
      </c>
      <c r="AG10" s="20" t="s">
        <v>113</v>
      </c>
      <c r="AH10" s="20">
        <v>45291</v>
      </c>
      <c r="AI10" s="19" t="s">
        <v>59</v>
      </c>
      <c r="AJ10" s="21" t="s">
        <v>60</v>
      </c>
      <c r="AK10" s="22"/>
      <c r="AL10" s="22"/>
      <c r="AM10" s="22"/>
      <c r="AN10" s="22"/>
      <c r="AO10" s="22"/>
      <c r="AP10" s="22"/>
      <c r="AQ10" s="22"/>
      <c r="AR10" s="22"/>
      <c r="AS10" s="22"/>
      <c r="AT10" s="22"/>
      <c r="AU10" s="22"/>
      <c r="AV10" s="22"/>
      <c r="AW10" s="22"/>
      <c r="AX10" s="22"/>
      <c r="AY10" s="22"/>
      <c r="AZ10" s="22"/>
      <c r="BA10" s="22"/>
      <c r="BB10" s="22"/>
      <c r="BC10" s="22"/>
      <c r="BD10" s="22"/>
      <c r="BE10" s="22"/>
      <c r="BF10" s="22"/>
      <c r="BG10" s="22"/>
      <c r="BH10" s="22"/>
      <c r="BI10" s="22"/>
      <c r="BJ10" s="22"/>
      <c r="BK10" s="22"/>
      <c r="BL10" s="22"/>
      <c r="BM10" s="22"/>
      <c r="BN10" s="22"/>
      <c r="BO10" s="22"/>
      <c r="BP10" s="22"/>
    </row>
    <row r="11" spans="1:68" ht="151.5" customHeight="1" x14ac:dyDescent="0.3">
      <c r="A11" s="81"/>
      <c r="B11" s="84"/>
      <c r="C11" s="84"/>
      <c r="D11" s="84"/>
      <c r="E11" s="87"/>
      <c r="F11" s="84"/>
      <c r="G11" s="90"/>
      <c r="H11" s="93"/>
      <c r="I11" s="78"/>
      <c r="J11" s="96"/>
      <c r="K11" s="78">
        <f ca="1">IF(NOT(ISERROR(MATCH(J11,_xlfn.ANCHORARRAY(E22),0))),I24&amp;"Por favor no seleccionar los criterios de impacto",J11)</f>
        <v>0</v>
      </c>
      <c r="L11" s="93"/>
      <c r="M11" s="78"/>
      <c r="N11" s="75"/>
      <c r="O11" s="9">
        <v>2</v>
      </c>
      <c r="P11" s="10" t="s">
        <v>215</v>
      </c>
      <c r="Q11" s="11" t="str">
        <f>IF(OR(R11="Preventivo",R11="Detectivo"),"Probabilidad",IF(R11="Correctivo","Impacto",""))</f>
        <v>Probabilidad</v>
      </c>
      <c r="R11" s="12" t="s">
        <v>52</v>
      </c>
      <c r="S11" s="12" t="s">
        <v>53</v>
      </c>
      <c r="T11" s="13" t="str">
        <f t="shared" ref="T11:T15" si="0">IF(AND(R11="Preventivo",S11="Automático"),"50%",IF(AND(R11="Preventivo",S11="Manual"),"40%",IF(AND(R11="Detectivo",S11="Automático"),"40%",IF(AND(R11="Detectivo",S11="Manual"),"30%",IF(AND(R11="Correctivo",S11="Automático"),"35%",IF(AND(R11="Correctivo",S11="Manual"),"25%",""))))))</f>
        <v>40%</v>
      </c>
      <c r="U11" s="12" t="s">
        <v>145</v>
      </c>
      <c r="V11" s="12" t="s">
        <v>212</v>
      </c>
      <c r="W11" s="12" t="s">
        <v>56</v>
      </c>
      <c r="X11" s="14">
        <f>IFERROR(IF(AND(Q10="Probabilidad",Q11="Probabilidad"),(Z10-(+Z10*T11)),IF(Q11="Probabilidad",(I10-(+I10*T11)),IF(Q11="Impacto",Z10,""))),"")</f>
        <v>0.36</v>
      </c>
      <c r="Y11" s="15" t="str">
        <f t="shared" ref="Y11:Y69" si="1">IFERROR(IF(X11="","",IF(X11&lt;=0.2,"Muy Baja",IF(X11&lt;=0.4,"Baja",IF(X11&lt;=0.6,"Media",IF(X11&lt;=0.8,"Alta","Muy Alta"))))),"")</f>
        <v>Baja</v>
      </c>
      <c r="Z11" s="16">
        <f t="shared" ref="Z11:Z15" si="2">+X11</f>
        <v>0.36</v>
      </c>
      <c r="AA11" s="15" t="str">
        <f t="shared" ref="AA11:AA69" si="3">IFERROR(IF(AB11="","",IF(AB11&lt;=0.2,"Leve",IF(AB11&lt;=0.4,"Menor",IF(AB11&lt;=0.6,"Moderado",IF(AB11&lt;=0.8,"Mayor","Catastrófico"))))),"")</f>
        <v>Mayor</v>
      </c>
      <c r="AB11" s="16">
        <f>IFERROR(IF(AND(Q10="Impacto",Q11="Impacto"),(AB10-(+AB10*T11)),IF(Q11="Impacto",($M$10-(+$M$10*T11)),IF(Q11="Probabilidad",AB10,""))),"")</f>
        <v>0.8</v>
      </c>
      <c r="AC11" s="17" t="str">
        <f t="shared" ref="AC11:AC15" si="4">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Alto</v>
      </c>
      <c r="AD11" s="18" t="s">
        <v>69</v>
      </c>
      <c r="AE11" s="19" t="s">
        <v>216</v>
      </c>
      <c r="AF11" s="21" t="s">
        <v>214</v>
      </c>
      <c r="AG11" s="20" t="s">
        <v>71</v>
      </c>
      <c r="AH11" s="20">
        <v>45291</v>
      </c>
      <c r="AI11" s="19" t="s">
        <v>59</v>
      </c>
      <c r="AJ11" s="21" t="s">
        <v>60</v>
      </c>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row>
    <row r="12" spans="1:68" ht="151.5" customHeight="1" x14ac:dyDescent="0.3">
      <c r="A12" s="81"/>
      <c r="B12" s="84"/>
      <c r="C12" s="84"/>
      <c r="D12" s="84"/>
      <c r="E12" s="87"/>
      <c r="F12" s="84"/>
      <c r="G12" s="90"/>
      <c r="H12" s="93"/>
      <c r="I12" s="78"/>
      <c r="J12" s="96"/>
      <c r="K12" s="78">
        <f ca="1">IF(NOT(ISERROR(MATCH(J12,_xlfn.ANCHORARRAY(E23),0))),I25&amp;"Por favor no seleccionar los criterios de impacto",J12)</f>
        <v>0</v>
      </c>
      <c r="L12" s="93"/>
      <c r="M12" s="78"/>
      <c r="N12" s="75"/>
      <c r="O12" s="9">
        <v>3</v>
      </c>
      <c r="P12" s="25"/>
      <c r="Q12" s="11" t="str">
        <f>IF(OR(R12="Preventivo",R12="Detectivo"),"Probabilidad",IF(R12="Correctivo","Impacto",""))</f>
        <v/>
      </c>
      <c r="R12" s="12"/>
      <c r="S12" s="12"/>
      <c r="T12" s="13" t="str">
        <f t="shared" si="0"/>
        <v/>
      </c>
      <c r="U12" s="12"/>
      <c r="V12" s="12"/>
      <c r="W12" s="12"/>
      <c r="X12" s="14" t="str">
        <f>IFERROR(IF(AND(Q11="Probabilidad",Q12="Probabilidad"),(Z11-(+Z11*T12)),IF(AND(Q11="Impacto",Q12="Probabilidad"),(Z10-(+Z10*T12)),IF(Q12="Impacto",Z11,""))),"")</f>
        <v/>
      </c>
      <c r="Y12" s="15" t="str">
        <f t="shared" si="1"/>
        <v/>
      </c>
      <c r="Z12" s="16" t="str">
        <f t="shared" si="2"/>
        <v/>
      </c>
      <c r="AA12" s="15" t="str">
        <f t="shared" si="3"/>
        <v/>
      </c>
      <c r="AB12" s="16" t="str">
        <f>IFERROR(IF(AND(Q11="Impacto",Q12="Impacto"),(AB11-(+AB11*T12)),IF(AND(Q11="Probabilidad",Q12="Impacto"),(AB10-(+AB10*T12)),IF(Q12="Probabilidad",AB11,""))),"")</f>
        <v/>
      </c>
      <c r="AC12" s="17" t="str">
        <f t="shared" si="4"/>
        <v/>
      </c>
      <c r="AD12" s="18"/>
      <c r="AE12" s="19"/>
      <c r="AF12" s="21"/>
      <c r="AG12" s="20"/>
      <c r="AH12" s="24"/>
      <c r="AI12" s="19"/>
      <c r="AJ12" s="2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row>
    <row r="13" spans="1:68" ht="151.5" customHeight="1" x14ac:dyDescent="0.3">
      <c r="A13" s="81"/>
      <c r="B13" s="84"/>
      <c r="C13" s="84"/>
      <c r="D13" s="84"/>
      <c r="E13" s="87"/>
      <c r="F13" s="84"/>
      <c r="G13" s="90"/>
      <c r="H13" s="93"/>
      <c r="I13" s="78"/>
      <c r="J13" s="96"/>
      <c r="K13" s="78">
        <f ca="1">IF(NOT(ISERROR(MATCH(J13,_xlfn.ANCHORARRAY(E24),0))),I26&amp;"Por favor no seleccionar los criterios de impacto",J13)</f>
        <v>0</v>
      </c>
      <c r="L13" s="93"/>
      <c r="M13" s="78"/>
      <c r="N13" s="75"/>
      <c r="O13" s="9">
        <v>4</v>
      </c>
      <c r="P13" s="10"/>
      <c r="Q13" s="11" t="str">
        <f t="shared" ref="Q13:Q15" si="5">IF(OR(R13="Preventivo",R13="Detectivo"),"Probabilidad",IF(R13="Correctivo","Impacto",""))</f>
        <v/>
      </c>
      <c r="R13" s="12"/>
      <c r="S13" s="12"/>
      <c r="T13" s="13" t="str">
        <f t="shared" si="0"/>
        <v/>
      </c>
      <c r="U13" s="12"/>
      <c r="V13" s="12"/>
      <c r="W13" s="12"/>
      <c r="X13" s="14" t="str">
        <f t="shared" ref="X13:X15" si="6">IFERROR(IF(AND(Q12="Probabilidad",Q13="Probabilidad"),(Z12-(+Z12*T13)),IF(AND(Q12="Impacto",Q13="Probabilidad"),(Z11-(+Z11*T13)),IF(Q13="Impacto",Z12,""))),"")</f>
        <v/>
      </c>
      <c r="Y13" s="15" t="str">
        <f t="shared" si="1"/>
        <v/>
      </c>
      <c r="Z13" s="16" t="str">
        <f t="shared" si="2"/>
        <v/>
      </c>
      <c r="AA13" s="15" t="str">
        <f t="shared" si="3"/>
        <v/>
      </c>
      <c r="AB13" s="16" t="str">
        <f t="shared" ref="AB13:AB15" si="7">IFERROR(IF(AND(Q12="Impacto",Q13="Impacto"),(AB12-(+AB12*T13)),IF(AND(Q12="Probabilidad",Q13="Impacto"),(AB11-(+AB11*T13)),IF(Q13="Probabilidad",AB12,""))),"")</f>
        <v/>
      </c>
      <c r="AC13" s="17" t="str">
        <f>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
      </c>
      <c r="AD13" s="18"/>
      <c r="AE13" s="19"/>
      <c r="AF13" s="21"/>
      <c r="AG13" s="24"/>
      <c r="AH13" s="24"/>
      <c r="AI13" s="19"/>
      <c r="AJ13" s="2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row>
    <row r="14" spans="1:68" ht="151.5" customHeight="1" x14ac:dyDescent="0.3">
      <c r="A14" s="81"/>
      <c r="B14" s="84"/>
      <c r="C14" s="84"/>
      <c r="D14" s="84"/>
      <c r="E14" s="87"/>
      <c r="F14" s="84"/>
      <c r="G14" s="90"/>
      <c r="H14" s="93"/>
      <c r="I14" s="78"/>
      <c r="J14" s="96"/>
      <c r="K14" s="78">
        <f ca="1">IF(NOT(ISERROR(MATCH(J14,_xlfn.ANCHORARRAY(E25),0))),I27&amp;"Por favor no seleccionar los criterios de impacto",J14)</f>
        <v>0</v>
      </c>
      <c r="L14" s="93"/>
      <c r="M14" s="78"/>
      <c r="N14" s="75"/>
      <c r="O14" s="9">
        <v>5</v>
      </c>
      <c r="P14" s="10"/>
      <c r="Q14" s="11" t="str">
        <f t="shared" si="5"/>
        <v/>
      </c>
      <c r="R14" s="12"/>
      <c r="S14" s="12"/>
      <c r="T14" s="13" t="str">
        <f t="shared" si="0"/>
        <v/>
      </c>
      <c r="U14" s="12"/>
      <c r="V14" s="12"/>
      <c r="W14" s="12"/>
      <c r="X14" s="14" t="str">
        <f t="shared" si="6"/>
        <v/>
      </c>
      <c r="Y14" s="15" t="str">
        <f t="shared" si="1"/>
        <v/>
      </c>
      <c r="Z14" s="16" t="str">
        <f t="shared" si="2"/>
        <v/>
      </c>
      <c r="AA14" s="15" t="str">
        <f t="shared" si="3"/>
        <v/>
      </c>
      <c r="AB14" s="16" t="str">
        <f t="shared" si="7"/>
        <v/>
      </c>
      <c r="AC14" s="17" t="str">
        <f t="shared" si="4"/>
        <v/>
      </c>
      <c r="AD14" s="18"/>
      <c r="AE14" s="19"/>
      <c r="AF14" s="21"/>
      <c r="AG14" s="24"/>
      <c r="AH14" s="24"/>
      <c r="AI14" s="19"/>
      <c r="AJ14" s="2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row>
    <row r="15" spans="1:68" ht="151.5" customHeight="1" x14ac:dyDescent="0.3">
      <c r="A15" s="82"/>
      <c r="B15" s="85"/>
      <c r="C15" s="85"/>
      <c r="D15" s="85"/>
      <c r="E15" s="88"/>
      <c r="F15" s="85"/>
      <c r="G15" s="91"/>
      <c r="H15" s="94"/>
      <c r="I15" s="79"/>
      <c r="J15" s="97"/>
      <c r="K15" s="79">
        <f ca="1">IF(NOT(ISERROR(MATCH(J15,_xlfn.ANCHORARRAY(E26),0))),I28&amp;"Por favor no seleccionar los criterios de impacto",J15)</f>
        <v>0</v>
      </c>
      <c r="L15" s="94"/>
      <c r="M15" s="79"/>
      <c r="N15" s="76"/>
      <c r="O15" s="9">
        <v>6</v>
      </c>
      <c r="P15" s="10"/>
      <c r="Q15" s="11" t="str">
        <f t="shared" si="5"/>
        <v/>
      </c>
      <c r="R15" s="12"/>
      <c r="S15" s="12"/>
      <c r="T15" s="13" t="str">
        <f t="shared" si="0"/>
        <v/>
      </c>
      <c r="U15" s="12"/>
      <c r="V15" s="12"/>
      <c r="W15" s="12"/>
      <c r="X15" s="14" t="str">
        <f t="shared" si="6"/>
        <v/>
      </c>
      <c r="Y15" s="15" t="str">
        <f t="shared" si="1"/>
        <v/>
      </c>
      <c r="Z15" s="16" t="str">
        <f t="shared" si="2"/>
        <v/>
      </c>
      <c r="AA15" s="15" t="str">
        <f t="shared" si="3"/>
        <v/>
      </c>
      <c r="AB15" s="16" t="str">
        <f t="shared" si="7"/>
        <v/>
      </c>
      <c r="AC15" s="17" t="str">
        <f t="shared" si="4"/>
        <v/>
      </c>
      <c r="AD15" s="18"/>
      <c r="AE15" s="19"/>
      <c r="AF15" s="21"/>
      <c r="AG15" s="24"/>
      <c r="AH15" s="24"/>
      <c r="AI15" s="19"/>
      <c r="AJ15" s="2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row>
    <row r="16" spans="1:68" ht="151.5" customHeight="1" x14ac:dyDescent="0.3">
      <c r="A16" s="80">
        <v>2</v>
      </c>
      <c r="B16" s="83"/>
      <c r="C16" s="83"/>
      <c r="D16" s="83"/>
      <c r="E16" s="86"/>
      <c r="F16" s="83"/>
      <c r="G16" s="89"/>
      <c r="H16" s="92" t="str">
        <f>IF(G16&lt;=0,"",IF(G16&lt;=2,"Muy Baja",IF(G16&lt;=24,"Baja",IF(G16&lt;=500,"Media",IF(G16&lt;=5000,"Alta","Muy Alta")))))</f>
        <v/>
      </c>
      <c r="I16" s="77" t="str">
        <f>IF(H16="","",IF(H16="Muy Baja",0.2,IF(H16="Baja",0.4,IF(H16="Media",0.6,IF(H16="Alta",0.8,IF(H16="Muy Alta",1,))))))</f>
        <v/>
      </c>
      <c r="J16" s="95"/>
      <c r="K16" s="77">
        <f>IF(NOT(ISERROR(MATCH(J16,'[9]Tabla Impacto'!$B$221:$B$223,0))),'[9]Tabla Impacto'!$F$223&amp;"Por favor no seleccionar los criterios de impacto(Afectación Económica o presupuestal y Pérdida Reputacional)",J16)</f>
        <v>0</v>
      </c>
      <c r="L16" s="92" t="str">
        <f>IF(OR(K16='[9]Tabla Impacto'!$C$11,K16='[9]Tabla Impacto'!$D$11),"Leve",IF(OR(K16='[9]Tabla Impacto'!$C$12,K16='[9]Tabla Impacto'!$D$12),"Menor",IF(OR(K16='[9]Tabla Impacto'!$C$13,K16='[9]Tabla Impacto'!$D$13),"Moderado",IF(OR(K16='[9]Tabla Impacto'!$C$14,K16='[9]Tabla Impacto'!$D$14),"Mayor",IF(OR(K16='[9]Tabla Impacto'!$C$15,K16='[9]Tabla Impacto'!$D$15),"Catastrófico","")))))</f>
        <v/>
      </c>
      <c r="M16" s="77" t="str">
        <f>IF(L16="","",IF(L16="Leve",0.2,IF(L16="Menor",0.4,IF(L16="Moderado",0.6,IF(L16="Mayor",0.8,IF(L16="Catastrófico",1,))))))</f>
        <v/>
      </c>
      <c r="N16" s="74" t="str">
        <f>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
      </c>
      <c r="O16" s="9">
        <v>1</v>
      </c>
      <c r="P16" s="10"/>
      <c r="Q16" s="11" t="str">
        <f>IF(OR(R16="Preventivo",R16="Detectivo"),"Probabilidad",IF(R16="Correctivo","Impacto",""))</f>
        <v/>
      </c>
      <c r="R16" s="12"/>
      <c r="S16" s="12"/>
      <c r="T16" s="13" t="str">
        <f>IF(AND(R16="Preventivo",S16="Automático"),"50%",IF(AND(R16="Preventivo",S16="Manual"),"40%",IF(AND(R16="Detectivo",S16="Automático"),"40%",IF(AND(R16="Detectivo",S16="Manual"),"30%",IF(AND(R16="Correctivo",S16="Automático"),"35%",IF(AND(R16="Correctivo",S16="Manual"),"25%",""))))))</f>
        <v/>
      </c>
      <c r="U16" s="12"/>
      <c r="V16" s="12"/>
      <c r="W16" s="12"/>
      <c r="X16" s="14" t="str">
        <f>IFERROR(IF(Q16="Probabilidad",(I16-(+I16*T16)),IF(Q16="Impacto",I16,"")),"")</f>
        <v/>
      </c>
      <c r="Y16" s="15" t="str">
        <f>IFERROR(IF(X16="","",IF(X16&lt;=0.2,"Muy Baja",IF(X16&lt;=0.4,"Baja",IF(X16&lt;=0.6,"Media",IF(X16&lt;=0.8,"Alta","Muy Alta"))))),"")</f>
        <v/>
      </c>
      <c r="Z16" s="16" t="str">
        <f>+X16</f>
        <v/>
      </c>
      <c r="AA16" s="15" t="str">
        <f>IFERROR(IF(AB16="","",IF(AB16&lt;=0.2,"Leve",IF(AB16&lt;=0.4,"Menor",IF(AB16&lt;=0.6,"Moderado",IF(AB16&lt;=0.8,"Mayor","Catastrófico"))))),"")</f>
        <v/>
      </c>
      <c r="AB16" s="16" t="str">
        <f>IFERROR(IF(Q16="Impacto",(M16-(+M16*T16)),IF(Q16="Probabilidad",M16,"")),"")</f>
        <v/>
      </c>
      <c r="AC16" s="17" t="str">
        <f>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
      </c>
      <c r="AD16" s="18"/>
      <c r="AE16" s="19"/>
      <c r="AF16" s="21"/>
      <c r="AG16" s="24"/>
      <c r="AH16" s="24"/>
      <c r="AI16" s="19"/>
      <c r="AJ16" s="2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row>
    <row r="17" spans="1:68" ht="151.5" customHeight="1" x14ac:dyDescent="0.3">
      <c r="A17" s="81"/>
      <c r="B17" s="84"/>
      <c r="C17" s="84"/>
      <c r="D17" s="84"/>
      <c r="E17" s="87"/>
      <c r="F17" s="84"/>
      <c r="G17" s="90"/>
      <c r="H17" s="93"/>
      <c r="I17" s="78"/>
      <c r="J17" s="96"/>
      <c r="K17" s="78">
        <f ca="1">IF(NOT(ISERROR(MATCH(J17,_xlfn.ANCHORARRAY(E28),0))),I30&amp;"Por favor no seleccionar los criterios de impacto",J17)</f>
        <v>0</v>
      </c>
      <c r="L17" s="93"/>
      <c r="M17" s="78"/>
      <c r="N17" s="75"/>
      <c r="O17" s="9">
        <v>2</v>
      </c>
      <c r="P17" s="10"/>
      <c r="Q17" s="11" t="str">
        <f>IF(OR(R17="Preventivo",R17="Detectivo"),"Probabilidad",IF(R17="Correctivo","Impacto",""))</f>
        <v/>
      </c>
      <c r="R17" s="12"/>
      <c r="S17" s="12"/>
      <c r="T17" s="13" t="str">
        <f t="shared" ref="T17:T21" si="8">IF(AND(R17="Preventivo",S17="Automático"),"50%",IF(AND(R17="Preventivo",S17="Manual"),"40%",IF(AND(R17="Detectivo",S17="Automático"),"40%",IF(AND(R17="Detectivo",S17="Manual"),"30%",IF(AND(R17="Correctivo",S17="Automático"),"35%",IF(AND(R17="Correctivo",S17="Manual"),"25%",""))))))</f>
        <v/>
      </c>
      <c r="U17" s="12"/>
      <c r="V17" s="12"/>
      <c r="W17" s="12"/>
      <c r="X17" s="14" t="str">
        <f>IFERROR(IF(AND(Q16="Probabilidad",Q17="Probabilidad"),(Z16-(+Z16*T17)),IF(Q17="Probabilidad",(I16-(+I16*T17)),IF(Q17="Impacto",Z16,""))),"")</f>
        <v/>
      </c>
      <c r="Y17" s="15" t="str">
        <f t="shared" si="1"/>
        <v/>
      </c>
      <c r="Z17" s="16" t="str">
        <f t="shared" ref="Z17:Z21" si="9">+X17</f>
        <v/>
      </c>
      <c r="AA17" s="15" t="str">
        <f t="shared" si="3"/>
        <v/>
      </c>
      <c r="AB17" s="16" t="str">
        <f>IFERROR(IF(AND(Q16="Impacto",Q17="Impacto"),(AB10-(+AB10*T17)),IF(Q17="Impacto",($M$16-(+$M$16*T17)),IF(Q17="Probabilidad",AB10,""))),"")</f>
        <v/>
      </c>
      <c r="AC17" s="17" t="str">
        <f t="shared" ref="AC17:AC18" si="10">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
      </c>
      <c r="AD17" s="18"/>
      <c r="AE17" s="19"/>
      <c r="AF17" s="21"/>
      <c r="AG17" s="24"/>
      <c r="AH17" s="24"/>
      <c r="AI17" s="19"/>
      <c r="AJ17" s="2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row>
    <row r="18" spans="1:68" ht="151.5" customHeight="1" x14ac:dyDescent="0.3">
      <c r="A18" s="81"/>
      <c r="B18" s="84"/>
      <c r="C18" s="84"/>
      <c r="D18" s="84"/>
      <c r="E18" s="87"/>
      <c r="F18" s="84"/>
      <c r="G18" s="90"/>
      <c r="H18" s="93"/>
      <c r="I18" s="78"/>
      <c r="J18" s="96"/>
      <c r="K18" s="78">
        <f ca="1">IF(NOT(ISERROR(MATCH(J18,_xlfn.ANCHORARRAY(E29),0))),I31&amp;"Por favor no seleccionar los criterios de impacto",J18)</f>
        <v>0</v>
      </c>
      <c r="L18" s="93"/>
      <c r="M18" s="78"/>
      <c r="N18" s="75"/>
      <c r="O18" s="9">
        <v>3</v>
      </c>
      <c r="P18" s="26"/>
      <c r="Q18" s="11" t="str">
        <f>IF(OR(R18="Preventivo",R18="Detectivo"),"Probabilidad",IF(R18="Correctivo","Impacto",""))</f>
        <v/>
      </c>
      <c r="R18" s="12"/>
      <c r="S18" s="12"/>
      <c r="T18" s="13" t="str">
        <f t="shared" si="8"/>
        <v/>
      </c>
      <c r="U18" s="12"/>
      <c r="V18" s="12"/>
      <c r="W18" s="12"/>
      <c r="X18" s="14" t="str">
        <f>IFERROR(IF(AND(Q17="Probabilidad",Q18="Probabilidad"),(Z17-(+Z17*T18)),IF(AND(Q17="Impacto",Q18="Probabilidad"),(Z16-(+Z16*T18)),IF(Q18="Impacto",Z17,""))),"")</f>
        <v/>
      </c>
      <c r="Y18" s="15" t="str">
        <f t="shared" si="1"/>
        <v/>
      </c>
      <c r="Z18" s="16" t="str">
        <f t="shared" si="9"/>
        <v/>
      </c>
      <c r="AA18" s="15" t="str">
        <f t="shared" si="3"/>
        <v/>
      </c>
      <c r="AB18" s="16" t="str">
        <f>IFERROR(IF(AND(Q17="Impacto",Q18="Impacto"),(AB17-(+AB17*T18)),IF(AND(Q17="Probabilidad",Q18="Impacto"),(AB16-(+AB16*T18)),IF(Q18="Probabilidad",AB17,""))),"")</f>
        <v/>
      </c>
      <c r="AC18" s="17" t="str">
        <f t="shared" si="10"/>
        <v/>
      </c>
      <c r="AD18" s="18"/>
      <c r="AE18" s="19"/>
      <c r="AF18" s="21"/>
      <c r="AG18" s="24"/>
      <c r="AH18" s="24"/>
      <c r="AI18" s="19"/>
      <c r="AJ18" s="2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row>
    <row r="19" spans="1:68" ht="151.5" customHeight="1" x14ac:dyDescent="0.3">
      <c r="A19" s="81"/>
      <c r="B19" s="84"/>
      <c r="C19" s="84"/>
      <c r="D19" s="84"/>
      <c r="E19" s="87"/>
      <c r="F19" s="84"/>
      <c r="G19" s="90"/>
      <c r="H19" s="93"/>
      <c r="I19" s="78"/>
      <c r="J19" s="96"/>
      <c r="K19" s="78">
        <f ca="1">IF(NOT(ISERROR(MATCH(J19,_xlfn.ANCHORARRAY(E30),0))),I32&amp;"Por favor no seleccionar los criterios de impacto",J19)</f>
        <v>0</v>
      </c>
      <c r="L19" s="93"/>
      <c r="M19" s="78"/>
      <c r="N19" s="75"/>
      <c r="O19" s="9">
        <v>4</v>
      </c>
      <c r="P19" s="26"/>
      <c r="Q19" s="11" t="str">
        <f t="shared" ref="Q19:Q21" si="11">IF(OR(R19="Preventivo",R19="Detectivo"),"Probabilidad",IF(R19="Correctivo","Impacto",""))</f>
        <v/>
      </c>
      <c r="R19" s="12"/>
      <c r="S19" s="12"/>
      <c r="T19" s="13" t="str">
        <f t="shared" si="8"/>
        <v/>
      </c>
      <c r="U19" s="12"/>
      <c r="V19" s="12"/>
      <c r="W19" s="12"/>
      <c r="X19" s="14" t="str">
        <f t="shared" ref="X19:X21" si="12">IFERROR(IF(AND(Q18="Probabilidad",Q19="Probabilidad"),(Z18-(+Z18*T19)),IF(AND(Q18="Impacto",Q19="Probabilidad"),(Z17-(+Z17*T19)),IF(Q19="Impacto",Z18,""))),"")</f>
        <v/>
      </c>
      <c r="Y19" s="15" t="str">
        <f t="shared" si="1"/>
        <v/>
      </c>
      <c r="Z19" s="16" t="str">
        <f t="shared" si="9"/>
        <v/>
      </c>
      <c r="AA19" s="15" t="str">
        <f t="shared" si="3"/>
        <v/>
      </c>
      <c r="AB19" s="16" t="str">
        <f t="shared" ref="AB19:AB21" si="13">IFERROR(IF(AND(Q18="Impacto",Q19="Impacto"),(AB18-(+AB18*T19)),IF(AND(Q18="Probabilidad",Q19="Impacto"),(AB17-(+AB17*T19)),IF(Q19="Probabilidad",AB18,""))),"")</f>
        <v/>
      </c>
      <c r="AC19" s="17"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18"/>
      <c r="AE19" s="19"/>
      <c r="AF19" s="21"/>
      <c r="AG19" s="24"/>
      <c r="AH19" s="24"/>
      <c r="AI19" s="19"/>
      <c r="AJ19" s="2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row>
    <row r="20" spans="1:68" ht="151.5" customHeight="1" x14ac:dyDescent="0.3">
      <c r="A20" s="81"/>
      <c r="B20" s="84"/>
      <c r="C20" s="84"/>
      <c r="D20" s="84"/>
      <c r="E20" s="87"/>
      <c r="F20" s="84"/>
      <c r="G20" s="90"/>
      <c r="H20" s="93"/>
      <c r="I20" s="78"/>
      <c r="J20" s="96"/>
      <c r="K20" s="78">
        <f ca="1">IF(NOT(ISERROR(MATCH(J20,_xlfn.ANCHORARRAY(E31),0))),I33&amp;"Por favor no seleccionar los criterios de impacto",J20)</f>
        <v>0</v>
      </c>
      <c r="L20" s="93"/>
      <c r="M20" s="78"/>
      <c r="N20" s="75"/>
      <c r="O20" s="9">
        <v>5</v>
      </c>
      <c r="P20" s="10"/>
      <c r="Q20" s="11" t="str">
        <f t="shared" si="11"/>
        <v/>
      </c>
      <c r="R20" s="12"/>
      <c r="S20" s="12"/>
      <c r="T20" s="13" t="str">
        <f t="shared" si="8"/>
        <v/>
      </c>
      <c r="U20" s="12"/>
      <c r="V20" s="12"/>
      <c r="W20" s="12"/>
      <c r="X20" s="14" t="str">
        <f t="shared" si="12"/>
        <v/>
      </c>
      <c r="Y20" s="15" t="str">
        <f t="shared" si="1"/>
        <v/>
      </c>
      <c r="Z20" s="16" t="str">
        <f t="shared" si="9"/>
        <v/>
      </c>
      <c r="AA20" s="15" t="str">
        <f t="shared" si="3"/>
        <v/>
      </c>
      <c r="AB20" s="16" t="str">
        <f t="shared" si="13"/>
        <v/>
      </c>
      <c r="AC20" s="17" t="str">
        <f t="shared" ref="AC20:AC21" si="14">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18"/>
      <c r="AE20" s="19"/>
      <c r="AF20" s="21"/>
      <c r="AG20" s="24"/>
      <c r="AH20" s="24"/>
      <c r="AI20" s="19"/>
      <c r="AJ20" s="2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row>
    <row r="21" spans="1:68" ht="151.5" customHeight="1" x14ac:dyDescent="0.3">
      <c r="A21" s="82"/>
      <c r="B21" s="85"/>
      <c r="C21" s="85"/>
      <c r="D21" s="85"/>
      <c r="E21" s="88"/>
      <c r="F21" s="85"/>
      <c r="G21" s="91"/>
      <c r="H21" s="94"/>
      <c r="I21" s="79"/>
      <c r="J21" s="97"/>
      <c r="K21" s="79">
        <f ca="1">IF(NOT(ISERROR(MATCH(J21,_xlfn.ANCHORARRAY(E32),0))),I34&amp;"Por favor no seleccionar los criterios de impacto",J21)</f>
        <v>0</v>
      </c>
      <c r="L21" s="94"/>
      <c r="M21" s="79"/>
      <c r="N21" s="76"/>
      <c r="O21" s="9">
        <v>6</v>
      </c>
      <c r="P21" s="10"/>
      <c r="Q21" s="11" t="str">
        <f t="shared" si="11"/>
        <v/>
      </c>
      <c r="R21" s="12"/>
      <c r="S21" s="12"/>
      <c r="T21" s="13" t="str">
        <f t="shared" si="8"/>
        <v/>
      </c>
      <c r="U21" s="12"/>
      <c r="V21" s="12"/>
      <c r="W21" s="12"/>
      <c r="X21" s="14" t="str">
        <f t="shared" si="12"/>
        <v/>
      </c>
      <c r="Y21" s="15" t="str">
        <f t="shared" si="1"/>
        <v/>
      </c>
      <c r="Z21" s="16" t="str">
        <f t="shared" si="9"/>
        <v/>
      </c>
      <c r="AA21" s="15" t="str">
        <f t="shared" si="3"/>
        <v/>
      </c>
      <c r="AB21" s="16" t="str">
        <f t="shared" si="13"/>
        <v/>
      </c>
      <c r="AC21" s="17" t="str">
        <f t="shared" si="14"/>
        <v/>
      </c>
      <c r="AD21" s="18"/>
      <c r="AE21" s="19"/>
      <c r="AF21" s="21"/>
      <c r="AG21" s="24"/>
      <c r="AH21" s="24"/>
      <c r="AI21" s="19"/>
      <c r="AJ21" s="2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row>
    <row r="22" spans="1:68" ht="151.5" customHeight="1" x14ac:dyDescent="0.3">
      <c r="A22" s="80">
        <v>3</v>
      </c>
      <c r="B22" s="83"/>
      <c r="C22" s="83"/>
      <c r="D22" s="83"/>
      <c r="E22" s="86"/>
      <c r="F22" s="83"/>
      <c r="G22" s="89"/>
      <c r="H22" s="92" t="str">
        <f>IF(G22&lt;=0,"",IF(G22&lt;=2,"Muy Baja",IF(G22&lt;=24,"Baja",IF(G22&lt;=500,"Media",IF(G22&lt;=5000,"Alta","Muy Alta")))))</f>
        <v/>
      </c>
      <c r="I22" s="77" t="str">
        <f>IF(H22="","",IF(H22="Muy Baja",0.2,IF(H22="Baja",0.4,IF(H22="Media",0.6,IF(H22="Alta",0.8,IF(H22="Muy Alta",1,))))))</f>
        <v/>
      </c>
      <c r="J22" s="95"/>
      <c r="K22" s="77">
        <f>IF(NOT(ISERROR(MATCH(J22,'[9]Tabla Impacto'!$B$221:$B$223,0))),'[9]Tabla Impacto'!$F$223&amp;"Por favor no seleccionar los criterios de impacto(Afectación Económica o presupuestal y Pérdida Reputacional)",J22)</f>
        <v>0</v>
      </c>
      <c r="L22" s="92" t="str">
        <f>IF(OR(K22='[9]Tabla Impacto'!$C$11,K22='[9]Tabla Impacto'!$D$11),"Leve",IF(OR(K22='[9]Tabla Impacto'!$C$12,K22='[9]Tabla Impacto'!$D$12),"Menor",IF(OR(K22='[9]Tabla Impacto'!$C$13,K22='[9]Tabla Impacto'!$D$13),"Moderado",IF(OR(K22='[9]Tabla Impacto'!$C$14,K22='[9]Tabla Impacto'!$D$14),"Mayor",IF(OR(K22='[9]Tabla Impacto'!$C$15,K22='[9]Tabla Impacto'!$D$15),"Catastrófico","")))))</f>
        <v/>
      </c>
      <c r="M22" s="77" t="str">
        <f>IF(L22="","",IF(L22="Leve",0.2,IF(L22="Menor",0.4,IF(L22="Moderado",0.6,IF(L22="Mayor",0.8,IF(L22="Catastrófico",1,))))))</f>
        <v/>
      </c>
      <c r="N22" s="74" t="str">
        <f>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
      </c>
      <c r="O22" s="9">
        <v>1</v>
      </c>
      <c r="P22" s="10"/>
      <c r="Q22" s="11" t="str">
        <f>IF(OR(R22="Preventivo",R22="Detectivo"),"Probabilidad",IF(R22="Correctivo","Impacto",""))</f>
        <v/>
      </c>
      <c r="R22" s="12"/>
      <c r="S22" s="12"/>
      <c r="T22" s="13" t="str">
        <f>IF(AND(R22="Preventivo",S22="Automático"),"50%",IF(AND(R22="Preventivo",S22="Manual"),"40%",IF(AND(R22="Detectivo",S22="Automático"),"40%",IF(AND(R22="Detectivo",S22="Manual"),"30%",IF(AND(R22="Correctivo",S22="Automático"),"35%",IF(AND(R22="Correctivo",S22="Manual"),"25%",""))))))</f>
        <v/>
      </c>
      <c r="U22" s="12"/>
      <c r="V22" s="12"/>
      <c r="W22" s="12"/>
      <c r="X22" s="14" t="str">
        <f>IFERROR(IF(Q22="Probabilidad",(I22-(+I22*T22)),IF(Q22="Impacto",I22,"")),"")</f>
        <v/>
      </c>
      <c r="Y22" s="15" t="str">
        <f>IFERROR(IF(X22="","",IF(X22&lt;=0.2,"Muy Baja",IF(X22&lt;=0.4,"Baja",IF(X22&lt;=0.6,"Media",IF(X22&lt;=0.8,"Alta","Muy Alta"))))),"")</f>
        <v/>
      </c>
      <c r="Z22" s="16" t="str">
        <f>+X22</f>
        <v/>
      </c>
      <c r="AA22" s="15" t="str">
        <f>IFERROR(IF(AB22="","",IF(AB22&lt;=0.2,"Leve",IF(AB22&lt;=0.4,"Menor",IF(AB22&lt;=0.6,"Moderado",IF(AB22&lt;=0.8,"Mayor","Catastrófico"))))),"")</f>
        <v/>
      </c>
      <c r="AB22" s="16" t="str">
        <f>IFERROR(IF(Q22="Impacto",(M22-(+M22*T22)),IF(Q22="Probabilidad",M22,"")),"")</f>
        <v/>
      </c>
      <c r="AC22" s="17" t="str">
        <f>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
      </c>
      <c r="AD22" s="18"/>
      <c r="AE22" s="19"/>
      <c r="AF22" s="21"/>
      <c r="AG22" s="24"/>
      <c r="AH22" s="24"/>
      <c r="AI22" s="19"/>
      <c r="AJ22" s="2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row>
    <row r="23" spans="1:68" ht="151.5" customHeight="1" x14ac:dyDescent="0.3">
      <c r="A23" s="81"/>
      <c r="B23" s="84"/>
      <c r="C23" s="84"/>
      <c r="D23" s="84"/>
      <c r="E23" s="87"/>
      <c r="F23" s="84"/>
      <c r="G23" s="90"/>
      <c r="H23" s="93"/>
      <c r="I23" s="78"/>
      <c r="J23" s="96"/>
      <c r="K23" s="78">
        <f t="shared" ref="K23:K27" ca="1" si="15">IF(NOT(ISERROR(MATCH(J23,_xlfn.ANCHORARRAY(E34),0))),I36&amp;"Por favor no seleccionar los criterios de impacto",J23)</f>
        <v>0</v>
      </c>
      <c r="L23" s="93"/>
      <c r="M23" s="78"/>
      <c r="N23" s="75"/>
      <c r="O23" s="9">
        <v>2</v>
      </c>
      <c r="P23" s="10"/>
      <c r="Q23" s="11" t="str">
        <f>IF(OR(R23="Preventivo",R23="Detectivo"),"Probabilidad",IF(R23="Correctivo","Impacto",""))</f>
        <v/>
      </c>
      <c r="R23" s="12"/>
      <c r="S23" s="12"/>
      <c r="T23" s="13" t="str">
        <f t="shared" ref="T23:T27" si="16">IF(AND(R23="Preventivo",S23="Automático"),"50%",IF(AND(R23="Preventivo",S23="Manual"),"40%",IF(AND(R23="Detectivo",S23="Automático"),"40%",IF(AND(R23="Detectivo",S23="Manual"),"30%",IF(AND(R23="Correctivo",S23="Automático"),"35%",IF(AND(R23="Correctivo",S23="Manual"),"25%",""))))))</f>
        <v/>
      </c>
      <c r="U23" s="12"/>
      <c r="V23" s="12"/>
      <c r="W23" s="12"/>
      <c r="X23" s="27" t="str">
        <f>IFERROR(IF(AND(Q22="Probabilidad",Q23="Probabilidad"),(Z22-(+Z22*T23)),IF(Q23="Probabilidad",(I22-(+I22*T23)),IF(Q23="Impacto",Z22,""))),"")</f>
        <v/>
      </c>
      <c r="Y23" s="15" t="str">
        <f t="shared" si="1"/>
        <v/>
      </c>
      <c r="Z23" s="16" t="str">
        <f t="shared" ref="Z23:Z27" si="17">+X23</f>
        <v/>
      </c>
      <c r="AA23" s="15" t="str">
        <f t="shared" si="3"/>
        <v/>
      </c>
      <c r="AB23" s="16" t="str">
        <f>IFERROR(IF(AND(Q22="Impacto",Q23="Impacto"),(AB16-(+AB16*T23)),IF(Q23="Impacto",($M$22-(+$M$22*T23)),IF(Q23="Probabilidad",AB16,""))),"")</f>
        <v/>
      </c>
      <c r="AC23" s="17" t="str">
        <f t="shared" ref="AC23:AC24" si="18">IFERROR(IF(OR(AND(Y23="Muy Baja",AA23="Leve"),AND(Y23="Muy Baja",AA23="Menor"),AND(Y23="Baja",AA23="Leve")),"Bajo",IF(OR(AND(Y23="Muy baja",AA23="Moderado"),AND(Y23="Baja",AA23="Menor"),AND(Y23="Baja",AA23="Moderado"),AND(Y23="Media",AA23="Leve"),AND(Y23="Media",AA23="Menor"),AND(Y23="Media",AA23="Moderado"),AND(Y23="Alta",AA23="Leve"),AND(Y23="Alta",AA23="Menor")),"Moderado",IF(OR(AND(Y23="Muy Baja",AA23="Mayor"),AND(Y23="Baja",AA23="Mayor"),AND(Y23="Media",AA23="Mayor"),AND(Y23="Alta",AA23="Moderado"),AND(Y23="Alta",AA23="Mayor"),AND(Y23="Muy Alta",AA23="Leve"),AND(Y23="Muy Alta",AA23="Menor"),AND(Y23="Muy Alta",AA23="Moderado"),AND(Y23="Muy Alta",AA23="Mayor")),"Alto",IF(OR(AND(Y23="Muy Baja",AA23="Catastrófico"),AND(Y23="Baja",AA23="Catastrófico"),AND(Y23="Media",AA23="Catastrófico"),AND(Y23="Alta",AA23="Catastrófico"),AND(Y23="Muy Alta",AA23="Catastrófico")),"Extremo","")))),"")</f>
        <v/>
      </c>
      <c r="AD23" s="18"/>
      <c r="AE23" s="19"/>
      <c r="AF23" s="21"/>
      <c r="AG23" s="24"/>
      <c r="AH23" s="24"/>
      <c r="AI23" s="19"/>
      <c r="AJ23" s="2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row>
    <row r="24" spans="1:68" ht="151.5" customHeight="1" x14ac:dyDescent="0.3">
      <c r="A24" s="81"/>
      <c r="B24" s="84"/>
      <c r="C24" s="84"/>
      <c r="D24" s="84"/>
      <c r="E24" s="87"/>
      <c r="F24" s="84"/>
      <c r="G24" s="90"/>
      <c r="H24" s="93"/>
      <c r="I24" s="78"/>
      <c r="J24" s="96"/>
      <c r="K24" s="78">
        <f t="shared" ca="1" si="15"/>
        <v>0</v>
      </c>
      <c r="L24" s="93"/>
      <c r="M24" s="78"/>
      <c r="N24" s="75"/>
      <c r="O24" s="9">
        <v>3</v>
      </c>
      <c r="P24" s="10"/>
      <c r="Q24" s="11" t="str">
        <f>IF(OR(R24="Preventivo",R24="Detectivo"),"Probabilidad",IF(R24="Correctivo","Impacto",""))</f>
        <v/>
      </c>
      <c r="R24" s="12"/>
      <c r="S24" s="12"/>
      <c r="T24" s="13" t="str">
        <f t="shared" si="16"/>
        <v/>
      </c>
      <c r="U24" s="12"/>
      <c r="V24" s="12"/>
      <c r="W24" s="12"/>
      <c r="X24" s="14" t="str">
        <f>IFERROR(IF(AND(Q23="Probabilidad",Q24="Probabilidad"),(Z23-(+Z23*T24)),IF(AND(Q23="Impacto",Q24="Probabilidad"),(Z22-(+Z22*T24)),IF(Q24="Impacto",Z23,""))),"")</f>
        <v/>
      </c>
      <c r="Y24" s="15" t="str">
        <f t="shared" si="1"/>
        <v/>
      </c>
      <c r="Z24" s="16" t="str">
        <f t="shared" si="17"/>
        <v/>
      </c>
      <c r="AA24" s="15" t="str">
        <f t="shared" si="3"/>
        <v/>
      </c>
      <c r="AB24" s="16" t="str">
        <f>IFERROR(IF(AND(Q23="Impacto",Q24="Impacto"),(AB23-(+AB23*T24)),IF(AND(Q23="Probabilidad",Q24="Impacto"),(AB22-(+AB22*T24)),IF(Q24="Probabilidad",AB23,""))),"")</f>
        <v/>
      </c>
      <c r="AC24" s="17" t="str">
        <f t="shared" si="18"/>
        <v/>
      </c>
      <c r="AD24" s="18"/>
      <c r="AE24" s="19"/>
      <c r="AF24" s="21"/>
      <c r="AG24" s="24"/>
      <c r="AH24" s="26"/>
      <c r="AI24" s="19"/>
      <c r="AJ24" s="2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row>
    <row r="25" spans="1:68" ht="151.5" customHeight="1" x14ac:dyDescent="0.3">
      <c r="A25" s="81"/>
      <c r="B25" s="84"/>
      <c r="C25" s="84"/>
      <c r="D25" s="84"/>
      <c r="E25" s="87"/>
      <c r="F25" s="84"/>
      <c r="G25" s="90"/>
      <c r="H25" s="93"/>
      <c r="I25" s="78"/>
      <c r="J25" s="96"/>
      <c r="K25" s="78">
        <f t="shared" ca="1" si="15"/>
        <v>0</v>
      </c>
      <c r="L25" s="93"/>
      <c r="M25" s="78"/>
      <c r="N25" s="75"/>
      <c r="O25" s="9">
        <v>4</v>
      </c>
      <c r="P25" s="10"/>
      <c r="Q25" s="11" t="str">
        <f t="shared" ref="Q25:Q27" si="19">IF(OR(R25="Preventivo",R25="Detectivo"),"Probabilidad",IF(R25="Correctivo","Impacto",""))</f>
        <v/>
      </c>
      <c r="R25" s="12"/>
      <c r="S25" s="12"/>
      <c r="T25" s="13" t="str">
        <f t="shared" si="16"/>
        <v/>
      </c>
      <c r="U25" s="12"/>
      <c r="V25" s="12"/>
      <c r="W25" s="12"/>
      <c r="X25" s="14" t="str">
        <f t="shared" ref="X25:X27" si="20">IFERROR(IF(AND(Q24="Probabilidad",Q25="Probabilidad"),(Z24-(+Z24*T25)),IF(AND(Q24="Impacto",Q25="Probabilidad"),(Z23-(+Z23*T25)),IF(Q25="Impacto",Z24,""))),"")</f>
        <v/>
      </c>
      <c r="Y25" s="15" t="str">
        <f t="shared" si="1"/>
        <v/>
      </c>
      <c r="Z25" s="16" t="str">
        <f t="shared" si="17"/>
        <v/>
      </c>
      <c r="AA25" s="15" t="str">
        <f t="shared" si="3"/>
        <v/>
      </c>
      <c r="AB25" s="16" t="str">
        <f t="shared" ref="AB25:AB27" si="21">IFERROR(IF(AND(Q24="Impacto",Q25="Impacto"),(AB24-(+AB24*T25)),IF(AND(Q24="Probabilidad",Q25="Impacto"),(AB23-(+AB23*T25)),IF(Q25="Probabilidad",AB24,""))),"")</f>
        <v/>
      </c>
      <c r="AC25" s="17"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18"/>
      <c r="AE25" s="19"/>
      <c r="AF25" s="21"/>
      <c r="AG25" s="24"/>
      <c r="AH25" s="26"/>
      <c r="AI25" s="19"/>
      <c r="AJ25" s="2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row>
    <row r="26" spans="1:68" ht="151.5" customHeight="1" x14ac:dyDescent="0.3">
      <c r="A26" s="81"/>
      <c r="B26" s="84"/>
      <c r="C26" s="84"/>
      <c r="D26" s="84"/>
      <c r="E26" s="87"/>
      <c r="F26" s="84"/>
      <c r="G26" s="90"/>
      <c r="H26" s="93"/>
      <c r="I26" s="78"/>
      <c r="J26" s="96"/>
      <c r="K26" s="78">
        <f t="shared" ca="1" si="15"/>
        <v>0</v>
      </c>
      <c r="L26" s="93"/>
      <c r="M26" s="78"/>
      <c r="N26" s="75"/>
      <c r="O26" s="9">
        <v>5</v>
      </c>
      <c r="P26" s="26"/>
      <c r="Q26" s="11" t="str">
        <f t="shared" si="19"/>
        <v/>
      </c>
      <c r="R26" s="12"/>
      <c r="S26" s="12"/>
      <c r="T26" s="13" t="str">
        <f t="shared" si="16"/>
        <v/>
      </c>
      <c r="U26" s="12"/>
      <c r="V26" s="12"/>
      <c r="W26" s="12"/>
      <c r="X26" s="14" t="str">
        <f t="shared" si="20"/>
        <v/>
      </c>
      <c r="Y26" s="15" t="str">
        <f t="shared" si="1"/>
        <v/>
      </c>
      <c r="Z26" s="16" t="str">
        <f t="shared" si="17"/>
        <v/>
      </c>
      <c r="AA26" s="15" t="str">
        <f t="shared" si="3"/>
        <v/>
      </c>
      <c r="AB26" s="16" t="str">
        <f t="shared" si="21"/>
        <v/>
      </c>
      <c r="AC26" s="17" t="str">
        <f t="shared" ref="AC26:AC27" si="22">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18"/>
      <c r="AE26" s="19"/>
      <c r="AF26" s="21"/>
      <c r="AG26" s="24"/>
      <c r="AH26" s="24"/>
      <c r="AI26" s="19"/>
      <c r="AJ26" s="2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row>
    <row r="27" spans="1:68" ht="151.5" customHeight="1" x14ac:dyDescent="0.3">
      <c r="A27" s="82"/>
      <c r="B27" s="85"/>
      <c r="C27" s="85"/>
      <c r="D27" s="85"/>
      <c r="E27" s="88"/>
      <c r="F27" s="85"/>
      <c r="G27" s="91"/>
      <c r="H27" s="94"/>
      <c r="I27" s="79"/>
      <c r="J27" s="97"/>
      <c r="K27" s="79">
        <f t="shared" ca="1" si="15"/>
        <v>0</v>
      </c>
      <c r="L27" s="94"/>
      <c r="M27" s="79"/>
      <c r="N27" s="76"/>
      <c r="O27" s="9">
        <v>6</v>
      </c>
      <c r="P27" s="10"/>
      <c r="Q27" s="11" t="str">
        <f t="shared" si="19"/>
        <v/>
      </c>
      <c r="R27" s="12"/>
      <c r="S27" s="12"/>
      <c r="T27" s="13" t="str">
        <f t="shared" si="16"/>
        <v/>
      </c>
      <c r="U27" s="12"/>
      <c r="V27" s="12"/>
      <c r="W27" s="12"/>
      <c r="X27" s="14" t="str">
        <f t="shared" si="20"/>
        <v/>
      </c>
      <c r="Y27" s="15" t="str">
        <f t="shared" si="1"/>
        <v/>
      </c>
      <c r="Z27" s="16" t="str">
        <f t="shared" si="17"/>
        <v/>
      </c>
      <c r="AA27" s="15" t="str">
        <f t="shared" si="3"/>
        <v/>
      </c>
      <c r="AB27" s="16" t="str">
        <f t="shared" si="21"/>
        <v/>
      </c>
      <c r="AC27" s="17" t="str">
        <f t="shared" si="22"/>
        <v/>
      </c>
      <c r="AD27" s="18"/>
      <c r="AE27" s="19"/>
      <c r="AF27" s="21"/>
      <c r="AG27" s="24"/>
      <c r="AH27" s="24"/>
      <c r="AI27" s="19"/>
      <c r="AJ27" s="2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row>
    <row r="28" spans="1:68" ht="151.5" customHeight="1" x14ac:dyDescent="0.3">
      <c r="A28" s="80">
        <v>4</v>
      </c>
      <c r="B28" s="83"/>
      <c r="C28" s="83"/>
      <c r="D28" s="83"/>
      <c r="E28" s="86"/>
      <c r="F28" s="83"/>
      <c r="G28" s="89"/>
      <c r="H28" s="92" t="str">
        <f>IF(G28&lt;=0,"",IF(G28&lt;=2,"Muy Baja",IF(G28&lt;=24,"Baja",IF(G28&lt;=500,"Media",IF(G28&lt;=5000,"Alta","Muy Alta")))))</f>
        <v/>
      </c>
      <c r="I28" s="77" t="str">
        <f>IF(H28="","",IF(H28="Muy Baja",0.2,IF(H28="Baja",0.4,IF(H28="Media",0.6,IF(H28="Alta",0.8,IF(H28="Muy Alta",1,))))))</f>
        <v/>
      </c>
      <c r="J28" s="95"/>
      <c r="K28" s="77">
        <f>IF(NOT(ISERROR(MATCH(J28,'[9]Tabla Impacto'!$B$221:$B$223,0))),'[9]Tabla Impacto'!$F$223&amp;"Por favor no seleccionar los criterios de impacto(Afectación Económica o presupuestal y Pérdida Reputacional)",J28)</f>
        <v>0</v>
      </c>
      <c r="L28" s="92" t="str">
        <f>IF(OR(K28='[9]Tabla Impacto'!$C$11,K28='[9]Tabla Impacto'!$D$11),"Leve",IF(OR(K28='[9]Tabla Impacto'!$C$12,K28='[9]Tabla Impacto'!$D$12),"Menor",IF(OR(K28='[9]Tabla Impacto'!$C$13,K28='[9]Tabla Impacto'!$D$13),"Moderado",IF(OR(K28='[9]Tabla Impacto'!$C$14,K28='[9]Tabla Impacto'!$D$14),"Mayor",IF(OR(K28='[9]Tabla Impacto'!$C$15,K28='[9]Tabla Impacto'!$D$15),"Catastrófico","")))))</f>
        <v/>
      </c>
      <c r="M28" s="77" t="str">
        <f>IF(L28="","",IF(L28="Leve",0.2,IF(L28="Menor",0.4,IF(L28="Moderado",0.6,IF(L28="Mayor",0.8,IF(L28="Catastrófico",1,))))))</f>
        <v/>
      </c>
      <c r="N28" s="74" t="str">
        <f>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
      </c>
      <c r="O28" s="9">
        <v>1</v>
      </c>
      <c r="P28" s="10"/>
      <c r="Q28" s="11" t="str">
        <f>IF(OR(R28="Preventivo",R28="Detectivo"),"Probabilidad",IF(R28="Correctivo","Impacto",""))</f>
        <v/>
      </c>
      <c r="R28" s="12"/>
      <c r="S28" s="12"/>
      <c r="T28" s="13" t="str">
        <f>IF(AND(R28="Preventivo",S28="Automático"),"50%",IF(AND(R28="Preventivo",S28="Manual"),"40%",IF(AND(R28="Detectivo",S28="Automático"),"40%",IF(AND(R28="Detectivo",S28="Manual"),"30%",IF(AND(R28="Correctivo",S28="Automático"),"35%",IF(AND(R28="Correctivo",S28="Manual"),"25%",""))))))</f>
        <v/>
      </c>
      <c r="U28" s="12"/>
      <c r="V28" s="12"/>
      <c r="W28" s="12"/>
      <c r="X28" s="14" t="str">
        <f>IFERROR(IF(Q28="Probabilidad",(I28-(+I28*T28)),IF(Q28="Impacto",I28,"")),"")</f>
        <v/>
      </c>
      <c r="Y28" s="15" t="str">
        <f>IFERROR(IF(X28="","",IF(X28&lt;=0.2,"Muy Baja",IF(X28&lt;=0.4,"Baja",IF(X28&lt;=0.6,"Media",IF(X28&lt;=0.8,"Alta","Muy Alta"))))),"")</f>
        <v/>
      </c>
      <c r="Z28" s="16" t="str">
        <f>+X28</f>
        <v/>
      </c>
      <c r="AA28" s="15" t="str">
        <f>IFERROR(IF(AB28="","",IF(AB28&lt;=0.2,"Leve",IF(AB28&lt;=0.4,"Menor",IF(AB28&lt;=0.6,"Moderado",IF(AB28&lt;=0.8,"Mayor","Catastrófico"))))),"")</f>
        <v/>
      </c>
      <c r="AB28" s="16" t="str">
        <f>IFERROR(IF(Q28="Impacto",(M28-(+M28*T28)),IF(Q28="Probabilidad",M28,"")),"")</f>
        <v/>
      </c>
      <c r="AC28" s="17" t="str">
        <f>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
      </c>
      <c r="AD28" s="18"/>
      <c r="AE28" s="19"/>
      <c r="AF28" s="21"/>
      <c r="AG28" s="24"/>
      <c r="AH28" s="24"/>
      <c r="AI28" s="19"/>
      <c r="AJ28" s="2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row>
    <row r="29" spans="1:68" ht="151.5" customHeight="1" x14ac:dyDescent="0.3">
      <c r="A29" s="81"/>
      <c r="B29" s="84"/>
      <c r="C29" s="84"/>
      <c r="D29" s="84"/>
      <c r="E29" s="87"/>
      <c r="F29" s="84"/>
      <c r="G29" s="90"/>
      <c r="H29" s="93"/>
      <c r="I29" s="78"/>
      <c r="J29" s="96"/>
      <c r="K29" s="78">
        <f t="shared" ref="K29:K33" ca="1" si="23">IF(NOT(ISERROR(MATCH(J29,_xlfn.ANCHORARRAY(E40),0))),I42&amp;"Por favor no seleccionar los criterios de impacto",J29)</f>
        <v>0</v>
      </c>
      <c r="L29" s="93"/>
      <c r="M29" s="78"/>
      <c r="N29" s="75"/>
      <c r="O29" s="9">
        <v>2</v>
      </c>
      <c r="P29" s="10"/>
      <c r="Q29" s="11" t="str">
        <f>IF(OR(R29="Preventivo",R29="Detectivo"),"Probabilidad",IF(R29="Correctivo","Impacto",""))</f>
        <v/>
      </c>
      <c r="R29" s="12"/>
      <c r="S29" s="12"/>
      <c r="T29" s="13" t="str">
        <f t="shared" ref="T29:T33" si="24">IF(AND(R29="Preventivo",S29="Automático"),"50%",IF(AND(R29="Preventivo",S29="Manual"),"40%",IF(AND(R29="Detectivo",S29="Automático"),"40%",IF(AND(R29="Detectivo",S29="Manual"),"30%",IF(AND(R29="Correctivo",S29="Automático"),"35%",IF(AND(R29="Correctivo",S29="Manual"),"25%",""))))))</f>
        <v/>
      </c>
      <c r="U29" s="12"/>
      <c r="V29" s="12"/>
      <c r="W29" s="12"/>
      <c r="X29" s="14" t="str">
        <f>IFERROR(IF(AND(Q28="Probabilidad",Q29="Probabilidad"),(Z28-(+Z28*T29)),IF(Q29="Probabilidad",(I28-(+I28*T29)),IF(Q29="Impacto",Z28,""))),"")</f>
        <v/>
      </c>
      <c r="Y29" s="15" t="str">
        <f t="shared" si="1"/>
        <v/>
      </c>
      <c r="Z29" s="16" t="str">
        <f t="shared" ref="Z29:Z33" si="25">+X29</f>
        <v/>
      </c>
      <c r="AA29" s="15" t="str">
        <f t="shared" si="3"/>
        <v/>
      </c>
      <c r="AB29" s="16" t="str">
        <f>IFERROR(IF(AND(Q28="Impacto",Q29="Impacto"),(AB22-(+AB22*T29)),IF(Q29="Impacto",($M$28-(+$M$28*T29)),IF(Q29="Probabilidad",AB22,""))),"")</f>
        <v/>
      </c>
      <c r="AC29" s="17" t="str">
        <f t="shared" ref="AC29:AC30" si="26">IFERROR(IF(OR(AND(Y29="Muy Baja",AA29="Leve"),AND(Y29="Muy Baja",AA29="Menor"),AND(Y29="Baja",AA29="Leve")),"Bajo",IF(OR(AND(Y29="Muy baja",AA29="Moderado"),AND(Y29="Baja",AA29="Menor"),AND(Y29="Baja",AA29="Moderado"),AND(Y29="Media",AA29="Leve"),AND(Y29="Media",AA29="Menor"),AND(Y29="Media",AA29="Moderado"),AND(Y29="Alta",AA29="Leve"),AND(Y29="Alta",AA29="Menor")),"Moderado",IF(OR(AND(Y29="Muy Baja",AA29="Mayor"),AND(Y29="Baja",AA29="Mayor"),AND(Y29="Media",AA29="Mayor"),AND(Y29="Alta",AA29="Moderado"),AND(Y29="Alta",AA29="Mayor"),AND(Y29="Muy Alta",AA29="Leve"),AND(Y29="Muy Alta",AA29="Menor"),AND(Y29="Muy Alta",AA29="Moderado"),AND(Y29="Muy Alta",AA29="Mayor")),"Alto",IF(OR(AND(Y29="Muy Baja",AA29="Catastrófico"),AND(Y29="Baja",AA29="Catastrófico"),AND(Y29="Media",AA29="Catastrófico"),AND(Y29="Alta",AA29="Catastrófico"),AND(Y29="Muy Alta",AA29="Catastrófico")),"Extremo","")))),"")</f>
        <v/>
      </c>
      <c r="AD29" s="18"/>
      <c r="AE29" s="19"/>
      <c r="AF29" s="21"/>
      <c r="AG29" s="24"/>
      <c r="AH29" s="24"/>
      <c r="AI29" s="19"/>
      <c r="AJ29" s="2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row>
    <row r="30" spans="1:68" ht="151.5" customHeight="1" x14ac:dyDescent="0.3">
      <c r="A30" s="81"/>
      <c r="B30" s="84"/>
      <c r="C30" s="84"/>
      <c r="D30" s="84"/>
      <c r="E30" s="87"/>
      <c r="F30" s="84"/>
      <c r="G30" s="90"/>
      <c r="H30" s="93"/>
      <c r="I30" s="78"/>
      <c r="J30" s="96"/>
      <c r="K30" s="78">
        <f t="shared" ca="1" si="23"/>
        <v>0</v>
      </c>
      <c r="L30" s="93"/>
      <c r="M30" s="78"/>
      <c r="N30" s="75"/>
      <c r="O30" s="9">
        <v>3</v>
      </c>
      <c r="P30" s="25"/>
      <c r="Q30" s="11" t="str">
        <f>IF(OR(R30="Preventivo",R30="Detectivo"),"Probabilidad",IF(R30="Correctivo","Impacto",""))</f>
        <v/>
      </c>
      <c r="R30" s="12"/>
      <c r="S30" s="12"/>
      <c r="T30" s="13" t="str">
        <f t="shared" si="24"/>
        <v/>
      </c>
      <c r="U30" s="12"/>
      <c r="V30" s="12"/>
      <c r="W30" s="12"/>
      <c r="X30" s="14" t="str">
        <f>IFERROR(IF(AND(Q29="Probabilidad",Q30="Probabilidad"),(Z29-(+Z29*T30)),IF(AND(Q29="Impacto",Q30="Probabilidad"),(Z28-(+Z28*T30)),IF(Q30="Impacto",Z29,""))),"")</f>
        <v/>
      </c>
      <c r="Y30" s="15" t="str">
        <f t="shared" si="1"/>
        <v/>
      </c>
      <c r="Z30" s="16" t="str">
        <f t="shared" si="25"/>
        <v/>
      </c>
      <c r="AA30" s="15" t="str">
        <f t="shared" si="3"/>
        <v/>
      </c>
      <c r="AB30" s="16" t="str">
        <f>IFERROR(IF(AND(Q29="Impacto",Q30="Impacto"),(AB29-(+AB29*T30)),IF(AND(Q29="Probabilidad",Q30="Impacto"),(AB28-(+AB28*T30)),IF(Q30="Probabilidad",AB29,""))),"")</f>
        <v/>
      </c>
      <c r="AC30" s="17" t="str">
        <f t="shared" si="26"/>
        <v/>
      </c>
      <c r="AD30" s="18"/>
      <c r="AE30" s="19"/>
      <c r="AF30" s="21"/>
      <c r="AG30" s="24"/>
      <c r="AH30" s="24"/>
      <c r="AI30" s="19"/>
      <c r="AJ30" s="2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row>
    <row r="31" spans="1:68" ht="151.5" customHeight="1" x14ac:dyDescent="0.3">
      <c r="A31" s="81"/>
      <c r="B31" s="84"/>
      <c r="C31" s="84"/>
      <c r="D31" s="84"/>
      <c r="E31" s="87"/>
      <c r="F31" s="84"/>
      <c r="G31" s="90"/>
      <c r="H31" s="93"/>
      <c r="I31" s="78"/>
      <c r="J31" s="96"/>
      <c r="K31" s="78">
        <f t="shared" ca="1" si="23"/>
        <v>0</v>
      </c>
      <c r="L31" s="93"/>
      <c r="M31" s="78"/>
      <c r="N31" s="75"/>
      <c r="O31" s="9">
        <v>4</v>
      </c>
      <c r="P31" s="10"/>
      <c r="Q31" s="11" t="str">
        <f t="shared" ref="Q31:Q33" si="27">IF(OR(R31="Preventivo",R31="Detectivo"),"Probabilidad",IF(R31="Correctivo","Impacto",""))</f>
        <v/>
      </c>
      <c r="R31" s="12"/>
      <c r="S31" s="12"/>
      <c r="T31" s="13" t="str">
        <f t="shared" si="24"/>
        <v/>
      </c>
      <c r="U31" s="12"/>
      <c r="V31" s="12"/>
      <c r="W31" s="12"/>
      <c r="X31" s="14" t="str">
        <f t="shared" ref="X31:X33" si="28">IFERROR(IF(AND(Q30="Probabilidad",Q31="Probabilidad"),(Z30-(+Z30*T31)),IF(AND(Q30="Impacto",Q31="Probabilidad"),(Z29-(+Z29*T31)),IF(Q31="Impacto",Z30,""))),"")</f>
        <v/>
      </c>
      <c r="Y31" s="15" t="str">
        <f t="shared" si="1"/>
        <v/>
      </c>
      <c r="Z31" s="16" t="str">
        <f t="shared" si="25"/>
        <v/>
      </c>
      <c r="AA31" s="15" t="str">
        <f t="shared" si="3"/>
        <v/>
      </c>
      <c r="AB31" s="16" t="str">
        <f t="shared" ref="AB31:AB33" si="29">IFERROR(IF(AND(Q30="Impacto",Q31="Impacto"),(AB30-(+AB30*T31)),IF(AND(Q30="Probabilidad",Q31="Impacto"),(AB29-(+AB29*T31)),IF(Q31="Probabilidad",AB30,""))),"")</f>
        <v/>
      </c>
      <c r="AC31" s="17" t="str">
        <f>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18"/>
      <c r="AE31" s="19"/>
      <c r="AF31" s="21"/>
      <c r="AG31" s="24"/>
      <c r="AH31" s="24"/>
      <c r="AI31" s="19"/>
      <c r="AJ31" s="2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row>
    <row r="32" spans="1:68" ht="151.5" customHeight="1" x14ac:dyDescent="0.3">
      <c r="A32" s="81"/>
      <c r="B32" s="84"/>
      <c r="C32" s="84"/>
      <c r="D32" s="84"/>
      <c r="E32" s="87"/>
      <c r="F32" s="84"/>
      <c r="G32" s="90"/>
      <c r="H32" s="93"/>
      <c r="I32" s="78"/>
      <c r="J32" s="96"/>
      <c r="K32" s="78">
        <f t="shared" ca="1" si="23"/>
        <v>0</v>
      </c>
      <c r="L32" s="93"/>
      <c r="M32" s="78"/>
      <c r="N32" s="75"/>
      <c r="O32" s="9">
        <v>5</v>
      </c>
      <c r="P32" s="10"/>
      <c r="Q32" s="11" t="str">
        <f t="shared" si="27"/>
        <v/>
      </c>
      <c r="R32" s="12"/>
      <c r="S32" s="12"/>
      <c r="T32" s="13" t="str">
        <f t="shared" si="24"/>
        <v/>
      </c>
      <c r="U32" s="12"/>
      <c r="V32" s="12"/>
      <c r="W32" s="12"/>
      <c r="X32" s="27" t="str">
        <f t="shared" si="28"/>
        <v/>
      </c>
      <c r="Y32" s="15" t="str">
        <f>IFERROR(IF(X32="","",IF(X32&lt;=0.2,"Muy Baja",IF(X32&lt;=0.4,"Baja",IF(X32&lt;=0.6,"Media",IF(X32&lt;=0.8,"Alta","Muy Alta"))))),"")</f>
        <v/>
      </c>
      <c r="Z32" s="16" t="str">
        <f t="shared" si="25"/>
        <v/>
      </c>
      <c r="AA32" s="15" t="str">
        <f t="shared" si="3"/>
        <v/>
      </c>
      <c r="AB32" s="16" t="str">
        <f t="shared" si="29"/>
        <v/>
      </c>
      <c r="AC32" s="17" t="str">
        <f t="shared" ref="AC32:AC33" si="30">IFERROR(IF(OR(AND(Y32="Muy Baja",AA32="Leve"),AND(Y32="Muy Baja",AA32="Menor"),AND(Y32="Baja",AA32="Leve")),"Bajo",IF(OR(AND(Y32="Muy baja",AA32="Moderado"),AND(Y32="Baja",AA32="Menor"),AND(Y32="Baja",AA32="Moderado"),AND(Y32="Media",AA32="Leve"),AND(Y32="Media",AA32="Menor"),AND(Y32="Media",AA32="Moderado"),AND(Y32="Alta",AA32="Leve"),AND(Y32="Alta",AA32="Menor")),"Moderado",IF(OR(AND(Y32="Muy Baja",AA32="Mayor"),AND(Y32="Baja",AA32="Mayor"),AND(Y32="Media",AA32="Mayor"),AND(Y32="Alta",AA32="Moderado"),AND(Y32="Alta",AA32="Mayor"),AND(Y32="Muy Alta",AA32="Leve"),AND(Y32="Muy Alta",AA32="Menor"),AND(Y32="Muy Alta",AA32="Moderado"),AND(Y32="Muy Alta",AA32="Mayor")),"Alto",IF(OR(AND(Y32="Muy Baja",AA32="Catastrófico"),AND(Y32="Baja",AA32="Catastrófico"),AND(Y32="Media",AA32="Catastrófico"),AND(Y32="Alta",AA32="Catastrófico"),AND(Y32="Muy Alta",AA32="Catastrófico")),"Extremo","")))),"")</f>
        <v/>
      </c>
      <c r="AD32" s="18"/>
      <c r="AE32" s="19"/>
      <c r="AF32" s="21"/>
      <c r="AG32" s="24"/>
      <c r="AH32" s="24"/>
      <c r="AI32" s="19"/>
      <c r="AJ32" s="2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row>
    <row r="33" spans="1:68" ht="151.5" customHeight="1" x14ac:dyDescent="0.3">
      <c r="A33" s="82"/>
      <c r="B33" s="85"/>
      <c r="C33" s="85"/>
      <c r="D33" s="85"/>
      <c r="E33" s="88"/>
      <c r="F33" s="85"/>
      <c r="G33" s="91"/>
      <c r="H33" s="94"/>
      <c r="I33" s="79"/>
      <c r="J33" s="97"/>
      <c r="K33" s="79">
        <f t="shared" ca="1" si="23"/>
        <v>0</v>
      </c>
      <c r="L33" s="94"/>
      <c r="M33" s="79"/>
      <c r="N33" s="76"/>
      <c r="O33" s="9">
        <v>6</v>
      </c>
      <c r="P33" s="10"/>
      <c r="Q33" s="11" t="str">
        <f t="shared" si="27"/>
        <v/>
      </c>
      <c r="R33" s="12"/>
      <c r="S33" s="12"/>
      <c r="T33" s="13" t="str">
        <f t="shared" si="24"/>
        <v/>
      </c>
      <c r="U33" s="12"/>
      <c r="V33" s="12"/>
      <c r="W33" s="12"/>
      <c r="X33" s="14" t="str">
        <f t="shared" si="28"/>
        <v/>
      </c>
      <c r="Y33" s="15" t="str">
        <f t="shared" si="1"/>
        <v/>
      </c>
      <c r="Z33" s="16" t="str">
        <f t="shared" si="25"/>
        <v/>
      </c>
      <c r="AA33" s="15" t="str">
        <f t="shared" si="3"/>
        <v/>
      </c>
      <c r="AB33" s="16" t="str">
        <f t="shared" si="29"/>
        <v/>
      </c>
      <c r="AC33" s="17" t="str">
        <f t="shared" si="30"/>
        <v/>
      </c>
      <c r="AD33" s="18"/>
      <c r="AE33" s="19"/>
      <c r="AF33" s="21"/>
      <c r="AG33" s="24"/>
      <c r="AH33" s="24"/>
      <c r="AI33" s="19"/>
      <c r="AJ33" s="2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row>
    <row r="34" spans="1:68" ht="151.5" customHeight="1" x14ac:dyDescent="0.3">
      <c r="A34" s="80">
        <v>5</v>
      </c>
      <c r="B34" s="83"/>
      <c r="C34" s="83"/>
      <c r="D34" s="83"/>
      <c r="E34" s="86"/>
      <c r="F34" s="83"/>
      <c r="G34" s="89"/>
      <c r="H34" s="92" t="str">
        <f>IF(G34&lt;=0,"",IF(G34&lt;=2,"Muy Baja",IF(G34&lt;=24,"Baja",IF(G34&lt;=500,"Media",IF(G34&lt;=5000,"Alta","Muy Alta")))))</f>
        <v/>
      </c>
      <c r="I34" s="77" t="str">
        <f>IF(H34="","",IF(H34="Muy Baja",0.2,IF(H34="Baja",0.4,IF(H34="Media",0.6,IF(H34="Alta",0.8,IF(H34="Muy Alta",1,))))))</f>
        <v/>
      </c>
      <c r="J34" s="95"/>
      <c r="K34" s="77">
        <f>IF(NOT(ISERROR(MATCH(J34,'[9]Tabla Impacto'!$B$221:$B$223,0))),'[9]Tabla Impacto'!$F$223&amp;"Por favor no seleccionar los criterios de impacto(Afectación Económica o presupuestal y Pérdida Reputacional)",J34)</f>
        <v>0</v>
      </c>
      <c r="L34" s="92" t="str">
        <f>IF(OR(K34='[9]Tabla Impacto'!$C$11,K34='[9]Tabla Impacto'!$D$11),"Leve",IF(OR(K34='[9]Tabla Impacto'!$C$12,K34='[9]Tabla Impacto'!$D$12),"Menor",IF(OR(K34='[9]Tabla Impacto'!$C$13,K34='[9]Tabla Impacto'!$D$13),"Moderado",IF(OR(K34='[9]Tabla Impacto'!$C$14,K34='[9]Tabla Impacto'!$D$14),"Mayor",IF(OR(K34='[9]Tabla Impacto'!$C$15,K34='[9]Tabla Impacto'!$D$15),"Catastrófico","")))))</f>
        <v/>
      </c>
      <c r="M34" s="77" t="str">
        <f>IF(L34="","",IF(L34="Leve",0.2,IF(L34="Menor",0.4,IF(L34="Moderado",0.6,IF(L34="Mayor",0.8,IF(L34="Catastrófico",1,))))))</f>
        <v/>
      </c>
      <c r="N34" s="74" t="str">
        <f>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9">
        <v>1</v>
      </c>
      <c r="P34" s="10"/>
      <c r="Q34" s="11" t="str">
        <f>IF(OR(R34="Preventivo",R34="Detectivo"),"Probabilidad",IF(R34="Correctivo","Impacto",""))</f>
        <v/>
      </c>
      <c r="R34" s="12"/>
      <c r="S34" s="12"/>
      <c r="T34" s="13" t="str">
        <f>IF(AND(R34="Preventivo",S34="Automático"),"50%",IF(AND(R34="Preventivo",S34="Manual"),"40%",IF(AND(R34="Detectivo",S34="Automático"),"40%",IF(AND(R34="Detectivo",S34="Manual"),"30%",IF(AND(R34="Correctivo",S34="Automático"),"35%",IF(AND(R34="Correctivo",S34="Manual"),"25%",""))))))</f>
        <v/>
      </c>
      <c r="U34" s="12"/>
      <c r="V34" s="12"/>
      <c r="W34" s="12"/>
      <c r="X34" s="14" t="str">
        <f>IFERROR(IF(Q34="Probabilidad",(I34-(+I34*T34)),IF(Q34="Impacto",I34,"")),"")</f>
        <v/>
      </c>
      <c r="Y34" s="15" t="str">
        <f>IFERROR(IF(X34="","",IF(X34&lt;=0.2,"Muy Baja",IF(X34&lt;=0.4,"Baja",IF(X34&lt;=0.6,"Media",IF(X34&lt;=0.8,"Alta","Muy Alta"))))),"")</f>
        <v/>
      </c>
      <c r="Z34" s="16" t="str">
        <f>+X34</f>
        <v/>
      </c>
      <c r="AA34" s="15" t="str">
        <f>IFERROR(IF(AB34="","",IF(AB34&lt;=0.2,"Leve",IF(AB34&lt;=0.4,"Menor",IF(AB34&lt;=0.6,"Moderado",IF(AB34&lt;=0.8,"Mayor","Catastrófico"))))),"")</f>
        <v/>
      </c>
      <c r="AB34" s="16" t="str">
        <f>IFERROR(IF(Q34="Impacto",(M34-(+M34*T34)),IF(Q34="Probabilidad",M34,"")),"")</f>
        <v/>
      </c>
      <c r="AC34" s="17" t="str">
        <f>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
      </c>
      <c r="AD34" s="18"/>
      <c r="AE34" s="19"/>
      <c r="AF34" s="21"/>
      <c r="AG34" s="24"/>
      <c r="AH34" s="24"/>
      <c r="AI34" s="19"/>
      <c r="AJ34" s="2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row>
    <row r="35" spans="1:68" ht="151.5" customHeight="1" x14ac:dyDescent="0.3">
      <c r="A35" s="81"/>
      <c r="B35" s="84"/>
      <c r="C35" s="84"/>
      <c r="D35" s="84"/>
      <c r="E35" s="87"/>
      <c r="F35" s="84"/>
      <c r="G35" s="90"/>
      <c r="H35" s="93"/>
      <c r="I35" s="78"/>
      <c r="J35" s="96"/>
      <c r="K35" s="78">
        <f t="shared" ref="K35:K39" ca="1" si="31">IF(NOT(ISERROR(MATCH(J35,_xlfn.ANCHORARRAY(E46),0))),I48&amp;"Por favor no seleccionar los criterios de impacto",J35)</f>
        <v>0</v>
      </c>
      <c r="L35" s="93"/>
      <c r="M35" s="78"/>
      <c r="N35" s="75"/>
      <c r="O35" s="9">
        <v>2</v>
      </c>
      <c r="P35" s="10"/>
      <c r="Q35" s="11" t="str">
        <f>IF(OR(R35="Preventivo",R35="Detectivo"),"Probabilidad",IF(R35="Correctivo","Impacto",""))</f>
        <v/>
      </c>
      <c r="R35" s="12"/>
      <c r="S35" s="12"/>
      <c r="T35" s="13" t="str">
        <f t="shared" ref="T35:T39" si="32">IF(AND(R35="Preventivo",S35="Automático"),"50%",IF(AND(R35="Preventivo",S35="Manual"),"40%",IF(AND(R35="Detectivo",S35="Automático"),"40%",IF(AND(R35="Detectivo",S35="Manual"),"30%",IF(AND(R35="Correctivo",S35="Automático"),"35%",IF(AND(R35="Correctivo",S35="Manual"),"25%",""))))))</f>
        <v/>
      </c>
      <c r="U35" s="12"/>
      <c r="V35" s="12"/>
      <c r="W35" s="12"/>
      <c r="X35" s="14" t="str">
        <f>IFERROR(IF(AND(Q34="Probabilidad",Q35="Probabilidad"),(Z34-(+Z34*T35)),IF(Q35="Probabilidad",(I34-(+I34*T35)),IF(Q35="Impacto",Z34,""))),"")</f>
        <v/>
      </c>
      <c r="Y35" s="15" t="str">
        <f t="shared" si="1"/>
        <v/>
      </c>
      <c r="Z35" s="16" t="str">
        <f t="shared" ref="Z35:Z39" si="33">+X35</f>
        <v/>
      </c>
      <c r="AA35" s="15" t="str">
        <f t="shared" si="3"/>
        <v/>
      </c>
      <c r="AB35" s="16" t="str">
        <f>IFERROR(IF(AND(Q34="Impacto",Q35="Impacto"),(AB28-(+AB28*T35)),IF(Q35="Impacto",($M$34-(+$M$34*T35)),IF(Q35="Probabilidad",AB28,""))),"")</f>
        <v/>
      </c>
      <c r="AC35" s="17" t="str">
        <f t="shared" ref="AC35:AC36" si="34">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
      </c>
      <c r="AD35" s="18"/>
      <c r="AE35" s="19"/>
      <c r="AF35" s="21"/>
      <c r="AG35" s="24"/>
      <c r="AH35" s="24"/>
      <c r="AI35" s="19"/>
      <c r="AJ35" s="2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row>
    <row r="36" spans="1:68" ht="151.5" customHeight="1" x14ac:dyDescent="0.3">
      <c r="A36" s="81"/>
      <c r="B36" s="84"/>
      <c r="C36" s="84"/>
      <c r="D36" s="84"/>
      <c r="E36" s="87"/>
      <c r="F36" s="84"/>
      <c r="G36" s="90"/>
      <c r="H36" s="93"/>
      <c r="I36" s="78"/>
      <c r="J36" s="96"/>
      <c r="K36" s="78">
        <f t="shared" ca="1" si="31"/>
        <v>0</v>
      </c>
      <c r="L36" s="93"/>
      <c r="M36" s="78"/>
      <c r="N36" s="75"/>
      <c r="O36" s="9">
        <v>3</v>
      </c>
      <c r="P36" s="25"/>
      <c r="Q36" s="11" t="str">
        <f>IF(OR(R36="Preventivo",R36="Detectivo"),"Probabilidad",IF(R36="Correctivo","Impacto",""))</f>
        <v/>
      </c>
      <c r="R36" s="12"/>
      <c r="S36" s="12"/>
      <c r="T36" s="13" t="str">
        <f t="shared" si="32"/>
        <v/>
      </c>
      <c r="U36" s="12"/>
      <c r="V36" s="12"/>
      <c r="W36" s="12"/>
      <c r="X36" s="14" t="str">
        <f>IFERROR(IF(AND(Q35="Probabilidad",Q36="Probabilidad"),(Z35-(+Z35*T36)),IF(AND(Q35="Impacto",Q36="Probabilidad"),(Z34-(+Z34*T36)),IF(Q36="Impacto",Z35,""))),"")</f>
        <v/>
      </c>
      <c r="Y36" s="15" t="str">
        <f t="shared" si="1"/>
        <v/>
      </c>
      <c r="Z36" s="16" t="str">
        <f t="shared" si="33"/>
        <v/>
      </c>
      <c r="AA36" s="15" t="str">
        <f t="shared" si="3"/>
        <v/>
      </c>
      <c r="AB36" s="16" t="str">
        <f>IFERROR(IF(AND(Q35="Impacto",Q36="Impacto"),(AB35-(+AB35*T36)),IF(AND(Q35="Probabilidad",Q36="Impacto"),(AB34-(+AB34*T36)),IF(Q36="Probabilidad",AB35,""))),"")</f>
        <v/>
      </c>
      <c r="AC36" s="17" t="str">
        <f t="shared" si="34"/>
        <v/>
      </c>
      <c r="AD36" s="18"/>
      <c r="AE36" s="19"/>
      <c r="AF36" s="21"/>
      <c r="AG36" s="24"/>
      <c r="AH36" s="24"/>
      <c r="AI36" s="19"/>
      <c r="AJ36" s="2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row>
    <row r="37" spans="1:68" ht="151.5" customHeight="1" x14ac:dyDescent="0.3">
      <c r="A37" s="81"/>
      <c r="B37" s="84"/>
      <c r="C37" s="84"/>
      <c r="D37" s="84"/>
      <c r="E37" s="87"/>
      <c r="F37" s="84"/>
      <c r="G37" s="90"/>
      <c r="H37" s="93"/>
      <c r="I37" s="78"/>
      <c r="J37" s="96"/>
      <c r="K37" s="78">
        <f t="shared" ca="1" si="31"/>
        <v>0</v>
      </c>
      <c r="L37" s="93"/>
      <c r="M37" s="78"/>
      <c r="N37" s="75"/>
      <c r="O37" s="9">
        <v>4</v>
      </c>
      <c r="P37" s="10"/>
      <c r="Q37" s="11" t="str">
        <f t="shared" ref="Q37:Q39" si="35">IF(OR(R37="Preventivo",R37="Detectivo"),"Probabilidad",IF(R37="Correctivo","Impacto",""))</f>
        <v/>
      </c>
      <c r="R37" s="12"/>
      <c r="S37" s="12"/>
      <c r="T37" s="13" t="str">
        <f t="shared" si="32"/>
        <v/>
      </c>
      <c r="U37" s="12"/>
      <c r="V37" s="12"/>
      <c r="W37" s="12"/>
      <c r="X37" s="14" t="str">
        <f t="shared" ref="X37:X39" si="36">IFERROR(IF(AND(Q36="Probabilidad",Q37="Probabilidad"),(Z36-(+Z36*T37)),IF(AND(Q36="Impacto",Q37="Probabilidad"),(Z35-(+Z35*T37)),IF(Q37="Impacto",Z36,""))),"")</f>
        <v/>
      </c>
      <c r="Y37" s="15" t="str">
        <f t="shared" si="1"/>
        <v/>
      </c>
      <c r="Z37" s="16" t="str">
        <f t="shared" si="33"/>
        <v/>
      </c>
      <c r="AA37" s="15" t="str">
        <f t="shared" si="3"/>
        <v/>
      </c>
      <c r="AB37" s="16" t="str">
        <f t="shared" ref="AB37:AB39" si="37">IFERROR(IF(AND(Q36="Impacto",Q37="Impacto"),(AB36-(+AB36*T37)),IF(AND(Q36="Probabilidad",Q37="Impacto"),(AB35-(+AB35*T37)),IF(Q37="Probabilidad",AB36,""))),"")</f>
        <v/>
      </c>
      <c r="AC37" s="17" t="str">
        <f>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
      </c>
      <c r="AD37" s="18"/>
      <c r="AE37" s="19"/>
      <c r="AF37" s="21"/>
      <c r="AG37" s="24"/>
      <c r="AH37" s="24"/>
      <c r="AI37" s="19"/>
      <c r="AJ37" s="2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row>
    <row r="38" spans="1:68" ht="151.5" customHeight="1" x14ac:dyDescent="0.3">
      <c r="A38" s="81"/>
      <c r="B38" s="84"/>
      <c r="C38" s="84"/>
      <c r="D38" s="84"/>
      <c r="E38" s="87"/>
      <c r="F38" s="84"/>
      <c r="G38" s="90"/>
      <c r="H38" s="93"/>
      <c r="I38" s="78"/>
      <c r="J38" s="96"/>
      <c r="K38" s="78">
        <f t="shared" ca="1" si="31"/>
        <v>0</v>
      </c>
      <c r="L38" s="93"/>
      <c r="M38" s="78"/>
      <c r="N38" s="75"/>
      <c r="O38" s="9">
        <v>5</v>
      </c>
      <c r="P38" s="10"/>
      <c r="Q38" s="11" t="str">
        <f t="shared" si="35"/>
        <v/>
      </c>
      <c r="R38" s="12"/>
      <c r="S38" s="12"/>
      <c r="T38" s="13" t="str">
        <f t="shared" si="32"/>
        <v/>
      </c>
      <c r="U38" s="12"/>
      <c r="V38" s="12"/>
      <c r="W38" s="12"/>
      <c r="X38" s="14" t="str">
        <f t="shared" si="36"/>
        <v/>
      </c>
      <c r="Y38" s="15" t="str">
        <f t="shared" si="1"/>
        <v/>
      </c>
      <c r="Z38" s="16" t="str">
        <f t="shared" si="33"/>
        <v/>
      </c>
      <c r="AA38" s="15" t="str">
        <f t="shared" si="3"/>
        <v/>
      </c>
      <c r="AB38" s="16" t="str">
        <f t="shared" si="37"/>
        <v/>
      </c>
      <c r="AC38" s="17" t="str">
        <f t="shared" ref="AC38:AC39" si="38">IFERROR(IF(OR(AND(Y38="Muy Baja",AA38="Leve"),AND(Y38="Muy Baja",AA38="Menor"),AND(Y38="Baja",AA38="Leve")),"Bajo",IF(OR(AND(Y38="Muy baja",AA38="Moderado"),AND(Y38="Baja",AA38="Menor"),AND(Y38="Baja",AA38="Moderado"),AND(Y38="Media",AA38="Leve"),AND(Y38="Media",AA38="Menor"),AND(Y38="Media",AA38="Moderado"),AND(Y38="Alta",AA38="Leve"),AND(Y38="Alta",AA38="Menor")),"Moderado",IF(OR(AND(Y38="Muy Baja",AA38="Mayor"),AND(Y38="Baja",AA38="Mayor"),AND(Y38="Media",AA38="Mayor"),AND(Y38="Alta",AA38="Moderado"),AND(Y38="Alta",AA38="Mayor"),AND(Y38="Muy Alta",AA38="Leve"),AND(Y38="Muy Alta",AA38="Menor"),AND(Y38="Muy Alta",AA38="Moderado"),AND(Y38="Muy Alta",AA38="Mayor")),"Alto",IF(OR(AND(Y38="Muy Baja",AA38="Catastrófico"),AND(Y38="Baja",AA38="Catastrófico"),AND(Y38="Media",AA38="Catastrófico"),AND(Y38="Alta",AA38="Catastrófico"),AND(Y38="Muy Alta",AA38="Catastrófico")),"Extremo","")))),"")</f>
        <v/>
      </c>
      <c r="AD38" s="18"/>
      <c r="AE38" s="19"/>
      <c r="AF38" s="21"/>
      <c r="AG38" s="24"/>
      <c r="AH38" s="24"/>
      <c r="AI38" s="19"/>
      <c r="AJ38" s="2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row>
    <row r="39" spans="1:68" ht="151.5" customHeight="1" x14ac:dyDescent="0.3">
      <c r="A39" s="82"/>
      <c r="B39" s="85"/>
      <c r="C39" s="85"/>
      <c r="D39" s="85"/>
      <c r="E39" s="88"/>
      <c r="F39" s="85"/>
      <c r="G39" s="91"/>
      <c r="H39" s="94"/>
      <c r="I39" s="79"/>
      <c r="J39" s="97"/>
      <c r="K39" s="79">
        <f t="shared" ca="1" si="31"/>
        <v>0</v>
      </c>
      <c r="L39" s="94"/>
      <c r="M39" s="79"/>
      <c r="N39" s="76"/>
      <c r="O39" s="9">
        <v>6</v>
      </c>
      <c r="P39" s="10"/>
      <c r="Q39" s="11" t="str">
        <f t="shared" si="35"/>
        <v/>
      </c>
      <c r="R39" s="12"/>
      <c r="S39" s="12"/>
      <c r="T39" s="13" t="str">
        <f t="shared" si="32"/>
        <v/>
      </c>
      <c r="U39" s="12"/>
      <c r="V39" s="12"/>
      <c r="W39" s="12"/>
      <c r="X39" s="14" t="str">
        <f t="shared" si="36"/>
        <v/>
      </c>
      <c r="Y39" s="15" t="str">
        <f t="shared" si="1"/>
        <v/>
      </c>
      <c r="Z39" s="16" t="str">
        <f t="shared" si="33"/>
        <v/>
      </c>
      <c r="AA39" s="15" t="str">
        <f t="shared" si="3"/>
        <v/>
      </c>
      <c r="AB39" s="16" t="str">
        <f t="shared" si="37"/>
        <v/>
      </c>
      <c r="AC39" s="17" t="str">
        <f t="shared" si="38"/>
        <v/>
      </c>
      <c r="AD39" s="18"/>
      <c r="AE39" s="19"/>
      <c r="AF39" s="21"/>
      <c r="AG39" s="24"/>
      <c r="AH39" s="24"/>
      <c r="AI39" s="19"/>
      <c r="AJ39" s="2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row>
    <row r="40" spans="1:68" ht="151.5" customHeight="1" x14ac:dyDescent="0.3">
      <c r="A40" s="80">
        <v>6</v>
      </c>
      <c r="B40" s="83"/>
      <c r="C40" s="83"/>
      <c r="D40" s="83"/>
      <c r="E40" s="86"/>
      <c r="F40" s="83"/>
      <c r="G40" s="89"/>
      <c r="H40" s="92" t="str">
        <f>IF(G40&lt;=0,"",IF(G40&lt;=2,"Muy Baja",IF(G40&lt;=24,"Baja",IF(G40&lt;=500,"Media",IF(G40&lt;=5000,"Alta","Muy Alta")))))</f>
        <v/>
      </c>
      <c r="I40" s="77" t="str">
        <f>IF(H40="","",IF(H40="Muy Baja",0.2,IF(H40="Baja",0.4,IF(H40="Media",0.6,IF(H40="Alta",0.8,IF(H40="Muy Alta",1,))))))</f>
        <v/>
      </c>
      <c r="J40" s="95"/>
      <c r="K40" s="77">
        <f>IF(NOT(ISERROR(MATCH(J40,'[9]Tabla Impacto'!$B$221:$B$223,0))),'[9]Tabla Impacto'!$F$223&amp;"Por favor no seleccionar los criterios de impacto(Afectación Económica o presupuestal y Pérdida Reputacional)",J40)</f>
        <v>0</v>
      </c>
      <c r="L40" s="92" t="str">
        <f>IF(OR(K40='[9]Tabla Impacto'!$C$11,K40='[9]Tabla Impacto'!$D$11),"Leve",IF(OR(K40='[9]Tabla Impacto'!$C$12,K40='[9]Tabla Impacto'!$D$12),"Menor",IF(OR(K40='[9]Tabla Impacto'!$C$13,K40='[9]Tabla Impacto'!$D$13),"Moderado",IF(OR(K40='[9]Tabla Impacto'!$C$14,K40='[9]Tabla Impacto'!$D$14),"Mayor",IF(OR(K40='[9]Tabla Impacto'!$C$15,K40='[9]Tabla Impacto'!$D$15),"Catastrófico","")))))</f>
        <v/>
      </c>
      <c r="M40" s="77" t="str">
        <f>IF(L40="","",IF(L40="Leve",0.2,IF(L40="Menor",0.4,IF(L40="Moderado",0.6,IF(L40="Mayor",0.8,IF(L40="Catastrófico",1,))))))</f>
        <v/>
      </c>
      <c r="N40" s="74" t="str">
        <f>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9">
        <v>1</v>
      </c>
      <c r="P40" s="10"/>
      <c r="Q40" s="11" t="str">
        <f>IF(OR(R40="Preventivo",R40="Detectivo"),"Probabilidad",IF(R40="Correctivo","Impacto",""))</f>
        <v/>
      </c>
      <c r="R40" s="12"/>
      <c r="S40" s="12"/>
      <c r="T40" s="13" t="str">
        <f>IF(AND(R40="Preventivo",S40="Automático"),"50%",IF(AND(R40="Preventivo",S40="Manual"),"40%",IF(AND(R40="Detectivo",S40="Automático"),"40%",IF(AND(R40="Detectivo",S40="Manual"),"30%",IF(AND(R40="Correctivo",S40="Automático"),"35%",IF(AND(R40="Correctivo",S40="Manual"),"25%",""))))))</f>
        <v/>
      </c>
      <c r="U40" s="12"/>
      <c r="V40" s="12"/>
      <c r="W40" s="12"/>
      <c r="X40" s="14" t="str">
        <f>IFERROR(IF(Q40="Probabilidad",(I40-(+I40*T40)),IF(Q40="Impacto",I40,"")),"")</f>
        <v/>
      </c>
      <c r="Y40" s="15" t="str">
        <f>IFERROR(IF(X40="","",IF(X40&lt;=0.2,"Muy Baja",IF(X40&lt;=0.4,"Baja",IF(X40&lt;=0.6,"Media",IF(X40&lt;=0.8,"Alta","Muy Alta"))))),"")</f>
        <v/>
      </c>
      <c r="Z40" s="16" t="str">
        <f>+X40</f>
        <v/>
      </c>
      <c r="AA40" s="15" t="str">
        <f>IFERROR(IF(AB40="","",IF(AB40&lt;=0.2,"Leve",IF(AB40&lt;=0.4,"Menor",IF(AB40&lt;=0.6,"Moderado",IF(AB40&lt;=0.8,"Mayor","Catastrófico"))))),"")</f>
        <v/>
      </c>
      <c r="AB40" s="16" t="str">
        <f>IFERROR(IF(Q40="Impacto",(M40-(+M40*T40)),IF(Q40="Probabilidad",M40,"")),"")</f>
        <v/>
      </c>
      <c r="AC40" s="17" t="str">
        <f>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18"/>
      <c r="AE40" s="19"/>
      <c r="AF40" s="21"/>
      <c r="AG40" s="24"/>
      <c r="AH40" s="24"/>
      <c r="AI40" s="19"/>
      <c r="AJ40" s="2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row>
    <row r="41" spans="1:68" ht="151.5" customHeight="1" x14ac:dyDescent="0.3">
      <c r="A41" s="81"/>
      <c r="B41" s="84"/>
      <c r="C41" s="84"/>
      <c r="D41" s="84"/>
      <c r="E41" s="87"/>
      <c r="F41" s="84"/>
      <c r="G41" s="90"/>
      <c r="H41" s="93"/>
      <c r="I41" s="78"/>
      <c r="J41" s="96"/>
      <c r="K41" s="78">
        <f t="shared" ref="K41:K45" ca="1" si="39">IF(NOT(ISERROR(MATCH(J41,_xlfn.ANCHORARRAY(E52),0))),I54&amp;"Por favor no seleccionar los criterios de impacto",J41)</f>
        <v>0</v>
      </c>
      <c r="L41" s="93"/>
      <c r="M41" s="78"/>
      <c r="N41" s="75"/>
      <c r="O41" s="9">
        <v>2</v>
      </c>
      <c r="P41" s="10"/>
      <c r="Q41" s="11" t="str">
        <f>IF(OR(R41="Preventivo",R41="Detectivo"),"Probabilidad",IF(R41="Correctivo","Impacto",""))</f>
        <v/>
      </c>
      <c r="R41" s="12"/>
      <c r="S41" s="12"/>
      <c r="T41" s="13" t="str">
        <f t="shared" ref="T41:T45" si="40">IF(AND(R41="Preventivo",S41="Automático"),"50%",IF(AND(R41="Preventivo",S41="Manual"),"40%",IF(AND(R41="Detectivo",S41="Automático"),"40%",IF(AND(R41="Detectivo",S41="Manual"),"30%",IF(AND(R41="Correctivo",S41="Automático"),"35%",IF(AND(R41="Correctivo",S41="Manual"),"25%",""))))))</f>
        <v/>
      </c>
      <c r="U41" s="12"/>
      <c r="V41" s="12"/>
      <c r="W41" s="12"/>
      <c r="X41" s="14" t="str">
        <f>IFERROR(IF(AND(Q40="Probabilidad",Q41="Probabilidad"),(Z40-(+Z40*T41)),IF(Q41="Probabilidad",(I40-(+I40*T41)),IF(Q41="Impacto",Z40,""))),"")</f>
        <v/>
      </c>
      <c r="Y41" s="15" t="str">
        <f t="shared" si="1"/>
        <v/>
      </c>
      <c r="Z41" s="16" t="str">
        <f t="shared" ref="Z41:Z45" si="41">+X41</f>
        <v/>
      </c>
      <c r="AA41" s="15" t="str">
        <f t="shared" si="3"/>
        <v/>
      </c>
      <c r="AB41" s="16" t="str">
        <f>IFERROR(IF(AND(Q40="Impacto",Q41="Impacto"),(AB34-(+AB34*T41)),IF(Q41="Impacto",($M$40-(+$M$40*T41)),IF(Q41="Probabilidad",AB34,""))),"")</f>
        <v/>
      </c>
      <c r="AC41" s="17" t="str">
        <f t="shared" ref="AC41:AC42" si="42">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
      </c>
      <c r="AD41" s="18"/>
      <c r="AE41" s="19"/>
      <c r="AF41" s="21"/>
      <c r="AG41" s="24"/>
      <c r="AH41" s="24"/>
      <c r="AI41" s="19"/>
      <c r="AJ41" s="2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row>
    <row r="42" spans="1:68" ht="151.5" customHeight="1" x14ac:dyDescent="0.3">
      <c r="A42" s="81"/>
      <c r="B42" s="84"/>
      <c r="C42" s="84"/>
      <c r="D42" s="84"/>
      <c r="E42" s="87"/>
      <c r="F42" s="84"/>
      <c r="G42" s="90"/>
      <c r="H42" s="93"/>
      <c r="I42" s="78"/>
      <c r="J42" s="96"/>
      <c r="K42" s="78">
        <f t="shared" ca="1" si="39"/>
        <v>0</v>
      </c>
      <c r="L42" s="93"/>
      <c r="M42" s="78"/>
      <c r="N42" s="75"/>
      <c r="O42" s="9">
        <v>3</v>
      </c>
      <c r="P42" s="25"/>
      <c r="Q42" s="11" t="str">
        <f>IF(OR(R42="Preventivo",R42="Detectivo"),"Probabilidad",IF(R42="Correctivo","Impacto",""))</f>
        <v/>
      </c>
      <c r="R42" s="12"/>
      <c r="S42" s="12"/>
      <c r="T42" s="13" t="str">
        <f t="shared" si="40"/>
        <v/>
      </c>
      <c r="U42" s="12"/>
      <c r="V42" s="12"/>
      <c r="W42" s="12"/>
      <c r="X42" s="14" t="str">
        <f>IFERROR(IF(AND(Q41="Probabilidad",Q42="Probabilidad"),(Z41-(+Z41*T42)),IF(AND(Q41="Impacto",Q42="Probabilidad"),(Z40-(+Z40*T42)),IF(Q42="Impacto",Z41,""))),"")</f>
        <v/>
      </c>
      <c r="Y42" s="15" t="str">
        <f t="shared" si="1"/>
        <v/>
      </c>
      <c r="Z42" s="16" t="str">
        <f t="shared" si="41"/>
        <v/>
      </c>
      <c r="AA42" s="15" t="str">
        <f t="shared" si="3"/>
        <v/>
      </c>
      <c r="AB42" s="16" t="str">
        <f>IFERROR(IF(AND(Q41="Impacto",Q42="Impacto"),(AB41-(+AB41*T42)),IF(AND(Q41="Probabilidad",Q42="Impacto"),(AB40-(+AB40*T42)),IF(Q42="Probabilidad",AB41,""))),"")</f>
        <v/>
      </c>
      <c r="AC42" s="17" t="str">
        <f t="shared" si="42"/>
        <v/>
      </c>
      <c r="AD42" s="18"/>
      <c r="AE42" s="19"/>
      <c r="AF42" s="21"/>
      <c r="AG42" s="24"/>
      <c r="AH42" s="24"/>
      <c r="AI42" s="19"/>
      <c r="AJ42" s="2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row>
    <row r="43" spans="1:68" ht="151.5" customHeight="1" x14ac:dyDescent="0.3">
      <c r="A43" s="81"/>
      <c r="B43" s="84"/>
      <c r="C43" s="84"/>
      <c r="D43" s="84"/>
      <c r="E43" s="87"/>
      <c r="F43" s="84"/>
      <c r="G43" s="90"/>
      <c r="H43" s="93"/>
      <c r="I43" s="78"/>
      <c r="J43" s="96"/>
      <c r="K43" s="78">
        <f t="shared" ca="1" si="39"/>
        <v>0</v>
      </c>
      <c r="L43" s="93"/>
      <c r="M43" s="78"/>
      <c r="N43" s="75"/>
      <c r="O43" s="9">
        <v>4</v>
      </c>
      <c r="P43" s="10"/>
      <c r="Q43" s="11" t="str">
        <f t="shared" ref="Q43:Q45" si="43">IF(OR(R43="Preventivo",R43="Detectivo"),"Probabilidad",IF(R43="Correctivo","Impacto",""))</f>
        <v/>
      </c>
      <c r="R43" s="12"/>
      <c r="S43" s="12"/>
      <c r="T43" s="13" t="str">
        <f t="shared" si="40"/>
        <v/>
      </c>
      <c r="U43" s="12"/>
      <c r="V43" s="12"/>
      <c r="W43" s="12"/>
      <c r="X43" s="14" t="str">
        <f t="shared" ref="X43:X45" si="44">IFERROR(IF(AND(Q42="Probabilidad",Q43="Probabilidad"),(Z42-(+Z42*T43)),IF(AND(Q42="Impacto",Q43="Probabilidad"),(Z41-(+Z41*T43)),IF(Q43="Impacto",Z42,""))),"")</f>
        <v/>
      </c>
      <c r="Y43" s="15" t="str">
        <f t="shared" si="1"/>
        <v/>
      </c>
      <c r="Z43" s="16" t="str">
        <f t="shared" si="41"/>
        <v/>
      </c>
      <c r="AA43" s="15" t="str">
        <f t="shared" si="3"/>
        <v/>
      </c>
      <c r="AB43" s="16" t="str">
        <f t="shared" ref="AB43:AB45" si="45">IFERROR(IF(AND(Q42="Impacto",Q43="Impacto"),(AB42-(+AB42*T43)),IF(AND(Q42="Probabilidad",Q43="Impacto"),(AB41-(+AB41*T43)),IF(Q43="Probabilidad",AB42,""))),"")</f>
        <v/>
      </c>
      <c r="AC43" s="17" t="str">
        <f>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
      </c>
      <c r="AD43" s="18"/>
      <c r="AE43" s="19"/>
      <c r="AF43" s="21"/>
      <c r="AG43" s="24"/>
      <c r="AH43" s="24"/>
      <c r="AI43" s="19"/>
      <c r="AJ43" s="2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row>
    <row r="44" spans="1:68" ht="151.5" customHeight="1" x14ac:dyDescent="0.3">
      <c r="A44" s="81"/>
      <c r="B44" s="84"/>
      <c r="C44" s="84"/>
      <c r="D44" s="84"/>
      <c r="E44" s="87"/>
      <c r="F44" s="84"/>
      <c r="G44" s="90"/>
      <c r="H44" s="93"/>
      <c r="I44" s="78"/>
      <c r="J44" s="96"/>
      <c r="K44" s="78">
        <f t="shared" ca="1" si="39"/>
        <v>0</v>
      </c>
      <c r="L44" s="93"/>
      <c r="M44" s="78"/>
      <c r="N44" s="75"/>
      <c r="O44" s="9">
        <v>5</v>
      </c>
      <c r="P44" s="10"/>
      <c r="Q44" s="11" t="str">
        <f t="shared" si="43"/>
        <v/>
      </c>
      <c r="R44" s="12"/>
      <c r="S44" s="12"/>
      <c r="T44" s="13" t="str">
        <f t="shared" si="40"/>
        <v/>
      </c>
      <c r="U44" s="12"/>
      <c r="V44" s="12"/>
      <c r="W44" s="12"/>
      <c r="X44" s="14" t="str">
        <f t="shared" si="44"/>
        <v/>
      </c>
      <c r="Y44" s="15" t="str">
        <f t="shared" si="1"/>
        <v/>
      </c>
      <c r="Z44" s="16" t="str">
        <f t="shared" si="41"/>
        <v/>
      </c>
      <c r="AA44" s="15" t="str">
        <f t="shared" si="3"/>
        <v/>
      </c>
      <c r="AB44" s="16" t="str">
        <f t="shared" si="45"/>
        <v/>
      </c>
      <c r="AC44" s="17" t="str">
        <f t="shared" ref="AC44" si="46">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18"/>
      <c r="AE44" s="19"/>
      <c r="AF44" s="21"/>
      <c r="AG44" s="24"/>
      <c r="AH44" s="24"/>
      <c r="AI44" s="19"/>
      <c r="AJ44" s="2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row>
    <row r="45" spans="1:68" ht="151.5" customHeight="1" x14ac:dyDescent="0.3">
      <c r="A45" s="82"/>
      <c r="B45" s="85"/>
      <c r="C45" s="85"/>
      <c r="D45" s="85"/>
      <c r="E45" s="88"/>
      <c r="F45" s="85"/>
      <c r="G45" s="91"/>
      <c r="H45" s="94"/>
      <c r="I45" s="79"/>
      <c r="J45" s="97"/>
      <c r="K45" s="79">
        <f t="shared" ca="1" si="39"/>
        <v>0</v>
      </c>
      <c r="L45" s="94"/>
      <c r="M45" s="79"/>
      <c r="N45" s="76"/>
      <c r="O45" s="9">
        <v>6</v>
      </c>
      <c r="P45" s="10"/>
      <c r="Q45" s="11" t="str">
        <f t="shared" si="43"/>
        <v/>
      </c>
      <c r="R45" s="12"/>
      <c r="S45" s="12"/>
      <c r="T45" s="13" t="str">
        <f t="shared" si="40"/>
        <v/>
      </c>
      <c r="U45" s="12"/>
      <c r="V45" s="12"/>
      <c r="W45" s="12"/>
      <c r="X45" s="14" t="str">
        <f t="shared" si="44"/>
        <v/>
      </c>
      <c r="Y45" s="15" t="str">
        <f t="shared" si="1"/>
        <v/>
      </c>
      <c r="Z45" s="16" t="str">
        <f t="shared" si="41"/>
        <v/>
      </c>
      <c r="AA45" s="15" t="str">
        <f>IFERROR(IF(AB45="","",IF(AB45&lt;=0.2,"Leve",IF(AB45&lt;=0.4,"Menor",IF(AB45&lt;=0.6,"Moderado",IF(AB45&lt;=0.8,"Mayor","Catastrófico"))))),"")</f>
        <v/>
      </c>
      <c r="AB45" s="16" t="str">
        <f t="shared" si="45"/>
        <v/>
      </c>
      <c r="AC45" s="17" t="str">
        <f>IFERROR(IF(OR(AND(Y45="Muy Baja",AA45="Leve"),AND(Y45="Muy Baja",AA45="Menor"),AND(Y45="Baja",AA45="Leve")),"Bajo",IF(OR(AND(Y45="Muy baja",AA45="Moderado"),AND(Y45="Baja",AA45="Menor"),AND(Y45="Baja",AA45="Moderado"),AND(Y45="Media",AA45="Leve"),AND(Y45="Media",AA45="Menor"),AND(Y45="Media",AA45="Moderado"),AND(Y45="Alta",AA45="Leve"),AND(Y45="Alta",AA45="Menor")),"Moderado",IF(OR(AND(Y45="Muy Baja",AA45="Mayor"),AND(Y45="Baja",AA45="Mayor"),AND(Y45="Media",AA45="Mayor"),AND(Y45="Alta",AA45="Moderado"),AND(Y45="Alta",AA45="Mayor"),AND(Y45="Muy Alta",AA45="Leve"),AND(Y45="Muy Alta",AA45="Menor"),AND(Y45="Muy Alta",AA45="Moderado"),AND(Y45="Muy Alta",AA45="Mayor")),"Alto",IF(OR(AND(Y45="Muy Baja",AA45="Catastrófico"),AND(Y45="Baja",AA45="Catastrófico"),AND(Y45="Media",AA45="Catastrófico"),AND(Y45="Alta",AA45="Catastrófico"),AND(Y45="Muy Alta",AA45="Catastrófico")),"Extremo","")))),"")</f>
        <v/>
      </c>
      <c r="AD45" s="18"/>
      <c r="AE45" s="19"/>
      <c r="AF45" s="21"/>
      <c r="AG45" s="24"/>
      <c r="AH45" s="24"/>
      <c r="AI45" s="19"/>
      <c r="AJ45" s="2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row>
    <row r="46" spans="1:68" ht="151.5" customHeight="1" x14ac:dyDescent="0.3">
      <c r="A46" s="80">
        <v>7</v>
      </c>
      <c r="B46" s="83"/>
      <c r="C46" s="83"/>
      <c r="D46" s="83"/>
      <c r="E46" s="86"/>
      <c r="F46" s="83"/>
      <c r="G46" s="89"/>
      <c r="H46" s="92" t="str">
        <f>IF(G46&lt;=0,"",IF(G46&lt;=2,"Muy Baja",IF(G46&lt;=24,"Baja",IF(G46&lt;=500,"Media",IF(G46&lt;=5000,"Alta","Muy Alta")))))</f>
        <v/>
      </c>
      <c r="I46" s="77" t="str">
        <f>IF(H46="","",IF(H46="Muy Baja",0.2,IF(H46="Baja",0.4,IF(H46="Media",0.6,IF(H46="Alta",0.8,IF(H46="Muy Alta",1,))))))</f>
        <v/>
      </c>
      <c r="J46" s="95"/>
      <c r="K46" s="77">
        <f>IF(NOT(ISERROR(MATCH(J46,'[9]Tabla Impacto'!$B$221:$B$223,0))),'[9]Tabla Impacto'!$F$223&amp;"Por favor no seleccionar los criterios de impacto(Afectación Económica o presupuestal y Pérdida Reputacional)",J46)</f>
        <v>0</v>
      </c>
      <c r="L46" s="92" t="str">
        <f>IF(OR(K46='[9]Tabla Impacto'!$C$11,K46='[9]Tabla Impacto'!$D$11),"Leve",IF(OR(K46='[9]Tabla Impacto'!$C$12,K46='[9]Tabla Impacto'!$D$12),"Menor",IF(OR(K46='[9]Tabla Impacto'!$C$13,K46='[9]Tabla Impacto'!$D$13),"Moderado",IF(OR(K46='[9]Tabla Impacto'!$C$14,K46='[9]Tabla Impacto'!$D$14),"Mayor",IF(OR(K46='[9]Tabla Impacto'!$C$15,K46='[9]Tabla Impacto'!$D$15),"Catastrófico","")))))</f>
        <v/>
      </c>
      <c r="M46" s="77" t="str">
        <f>IF(L46="","",IF(L46="Leve",0.2,IF(L46="Menor",0.4,IF(L46="Moderado",0.6,IF(L46="Mayor",0.8,IF(L46="Catastrófico",1,))))))</f>
        <v/>
      </c>
      <c r="N46" s="74" t="str">
        <f>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9">
        <v>1</v>
      </c>
      <c r="P46" s="10"/>
      <c r="Q46" s="11" t="str">
        <f>IF(OR(R46="Preventivo",R46="Detectivo"),"Probabilidad",IF(R46="Correctivo","Impacto",""))</f>
        <v/>
      </c>
      <c r="R46" s="12"/>
      <c r="S46" s="12"/>
      <c r="T46" s="13" t="str">
        <f>IF(AND(R46="Preventivo",S46="Automático"),"50%",IF(AND(R46="Preventivo",S46="Manual"),"40%",IF(AND(R46="Detectivo",S46="Automático"),"40%",IF(AND(R46="Detectivo",S46="Manual"),"30%",IF(AND(R46="Correctivo",S46="Automático"),"35%",IF(AND(R46="Correctivo",S46="Manual"),"25%",""))))))</f>
        <v/>
      </c>
      <c r="U46" s="12"/>
      <c r="V46" s="12"/>
      <c r="W46" s="12"/>
      <c r="X46" s="14" t="str">
        <f>IFERROR(IF(Q46="Probabilidad",(I46-(+I46*T46)),IF(Q46="Impacto",I46,"")),"")</f>
        <v/>
      </c>
      <c r="Y46" s="15" t="str">
        <f>IFERROR(IF(X46="","",IF(X46&lt;=0.2,"Muy Baja",IF(X46&lt;=0.4,"Baja",IF(X46&lt;=0.6,"Media",IF(X46&lt;=0.8,"Alta","Muy Alta"))))),"")</f>
        <v/>
      </c>
      <c r="Z46" s="16" t="str">
        <f>+X46</f>
        <v/>
      </c>
      <c r="AA46" s="15" t="str">
        <f>IFERROR(IF(AB46="","",IF(AB46&lt;=0.2,"Leve",IF(AB46&lt;=0.4,"Menor",IF(AB46&lt;=0.6,"Moderado",IF(AB46&lt;=0.8,"Mayor","Catastrófico"))))),"")</f>
        <v/>
      </c>
      <c r="AB46" s="16" t="str">
        <f>IFERROR(IF(Q46="Impacto",(M46-(+M46*T46)),IF(Q46="Probabilidad",M46,"")),"")</f>
        <v/>
      </c>
      <c r="AC46" s="17"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18"/>
      <c r="AE46" s="19"/>
      <c r="AF46" s="21"/>
      <c r="AG46" s="24"/>
      <c r="AH46" s="24"/>
      <c r="AI46" s="19"/>
      <c r="AJ46" s="2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row>
    <row r="47" spans="1:68" ht="151.5" customHeight="1" x14ac:dyDescent="0.3">
      <c r="A47" s="81"/>
      <c r="B47" s="84"/>
      <c r="C47" s="84"/>
      <c r="D47" s="84"/>
      <c r="E47" s="87"/>
      <c r="F47" s="84"/>
      <c r="G47" s="90"/>
      <c r="H47" s="93"/>
      <c r="I47" s="78"/>
      <c r="J47" s="96"/>
      <c r="K47" s="78">
        <f t="shared" ref="K47:K51" ca="1" si="47">IF(NOT(ISERROR(MATCH(J47,_xlfn.ANCHORARRAY(E58),0))),I60&amp;"Por favor no seleccionar los criterios de impacto",J47)</f>
        <v>0</v>
      </c>
      <c r="L47" s="93"/>
      <c r="M47" s="78"/>
      <c r="N47" s="75"/>
      <c r="O47" s="9">
        <v>2</v>
      </c>
      <c r="P47" s="10"/>
      <c r="Q47" s="11" t="str">
        <f>IF(OR(R47="Preventivo",R47="Detectivo"),"Probabilidad",IF(R47="Correctivo","Impacto",""))</f>
        <v/>
      </c>
      <c r="R47" s="12"/>
      <c r="S47" s="12"/>
      <c r="T47" s="13" t="str">
        <f t="shared" ref="T47:T51" si="48">IF(AND(R47="Preventivo",S47="Automático"),"50%",IF(AND(R47="Preventivo",S47="Manual"),"40%",IF(AND(R47="Detectivo",S47="Automático"),"40%",IF(AND(R47="Detectivo",S47="Manual"),"30%",IF(AND(R47="Correctivo",S47="Automático"),"35%",IF(AND(R47="Correctivo",S47="Manual"),"25%",""))))))</f>
        <v/>
      </c>
      <c r="U47" s="12"/>
      <c r="V47" s="12"/>
      <c r="W47" s="12"/>
      <c r="X47" s="14" t="str">
        <f>IFERROR(IF(AND(Q46="Probabilidad",Q47="Probabilidad"),(Z46-(+Z46*T47)),IF(Q47="Probabilidad",(I46-(+I46*T47)),IF(Q47="Impacto",Z46,""))),"")</f>
        <v/>
      </c>
      <c r="Y47" s="15" t="str">
        <f t="shared" si="1"/>
        <v/>
      </c>
      <c r="Z47" s="16" t="str">
        <f t="shared" ref="Z47:Z51" si="49">+X47</f>
        <v/>
      </c>
      <c r="AA47" s="15" t="str">
        <f t="shared" si="3"/>
        <v/>
      </c>
      <c r="AB47" s="16" t="str">
        <f>IFERROR(IF(AND(Q46="Impacto",Q47="Impacto"),(AB40-(+AB40*T47)),IF(Q47="Impacto",($M$46-(+$M$46*T47)),IF(Q47="Probabilidad",AB40,""))),"")</f>
        <v/>
      </c>
      <c r="AC47" s="17" t="str">
        <f t="shared" ref="AC47:AC48" si="50">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18"/>
      <c r="AE47" s="19"/>
      <c r="AF47" s="21"/>
      <c r="AG47" s="24"/>
      <c r="AH47" s="24"/>
      <c r="AI47" s="19"/>
      <c r="AJ47" s="2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row>
    <row r="48" spans="1:68" ht="151.5" customHeight="1" x14ac:dyDescent="0.3">
      <c r="A48" s="81"/>
      <c r="B48" s="84"/>
      <c r="C48" s="84"/>
      <c r="D48" s="84"/>
      <c r="E48" s="87"/>
      <c r="F48" s="84"/>
      <c r="G48" s="90"/>
      <c r="H48" s="93"/>
      <c r="I48" s="78"/>
      <c r="J48" s="96"/>
      <c r="K48" s="78">
        <f t="shared" ca="1" si="47"/>
        <v>0</v>
      </c>
      <c r="L48" s="93"/>
      <c r="M48" s="78"/>
      <c r="N48" s="75"/>
      <c r="O48" s="9">
        <v>3</v>
      </c>
      <c r="P48" s="25"/>
      <c r="Q48" s="11" t="str">
        <f>IF(OR(R48="Preventivo",R48="Detectivo"),"Probabilidad",IF(R48="Correctivo","Impacto",""))</f>
        <v/>
      </c>
      <c r="R48" s="12"/>
      <c r="S48" s="12"/>
      <c r="T48" s="13" t="str">
        <f t="shared" si="48"/>
        <v/>
      </c>
      <c r="U48" s="12"/>
      <c r="V48" s="12"/>
      <c r="W48" s="12"/>
      <c r="X48" s="14" t="str">
        <f>IFERROR(IF(AND(Q47="Probabilidad",Q48="Probabilidad"),(Z47-(+Z47*T48)),IF(AND(Q47="Impacto",Q48="Probabilidad"),(Z46-(+Z46*T48)),IF(Q48="Impacto",Z47,""))),"")</f>
        <v/>
      </c>
      <c r="Y48" s="15" t="str">
        <f t="shared" si="1"/>
        <v/>
      </c>
      <c r="Z48" s="16" t="str">
        <f t="shared" si="49"/>
        <v/>
      </c>
      <c r="AA48" s="15" t="str">
        <f t="shared" si="3"/>
        <v/>
      </c>
      <c r="AB48" s="16" t="str">
        <f>IFERROR(IF(AND(Q47="Impacto",Q48="Impacto"),(AB47-(+AB47*T48)),IF(AND(Q47="Probabilidad",Q48="Impacto"),(AB46-(+AB46*T48)),IF(Q48="Probabilidad",AB47,""))),"")</f>
        <v/>
      </c>
      <c r="AC48" s="17" t="str">
        <f t="shared" si="50"/>
        <v/>
      </c>
      <c r="AD48" s="18"/>
      <c r="AE48" s="19"/>
      <c r="AF48" s="21"/>
      <c r="AG48" s="24"/>
      <c r="AH48" s="24"/>
      <c r="AI48" s="19"/>
      <c r="AJ48" s="2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row>
    <row r="49" spans="1:68" ht="151.5" customHeight="1" x14ac:dyDescent="0.3">
      <c r="A49" s="81"/>
      <c r="B49" s="84"/>
      <c r="C49" s="84"/>
      <c r="D49" s="84"/>
      <c r="E49" s="87"/>
      <c r="F49" s="84"/>
      <c r="G49" s="90"/>
      <c r="H49" s="93"/>
      <c r="I49" s="78"/>
      <c r="J49" s="96"/>
      <c r="K49" s="78">
        <f t="shared" ca="1" si="47"/>
        <v>0</v>
      </c>
      <c r="L49" s="93"/>
      <c r="M49" s="78"/>
      <c r="N49" s="75"/>
      <c r="O49" s="9">
        <v>4</v>
      </c>
      <c r="P49" s="10"/>
      <c r="Q49" s="11" t="str">
        <f t="shared" ref="Q49:Q51" si="51">IF(OR(R49="Preventivo",R49="Detectivo"),"Probabilidad",IF(R49="Correctivo","Impacto",""))</f>
        <v/>
      </c>
      <c r="R49" s="12"/>
      <c r="S49" s="12"/>
      <c r="T49" s="13" t="str">
        <f t="shared" si="48"/>
        <v/>
      </c>
      <c r="U49" s="12"/>
      <c r="V49" s="12"/>
      <c r="W49" s="12"/>
      <c r="X49" s="14" t="str">
        <f t="shared" ref="X49:X51" si="52">IFERROR(IF(AND(Q48="Probabilidad",Q49="Probabilidad"),(Z48-(+Z48*T49)),IF(AND(Q48="Impacto",Q49="Probabilidad"),(Z47-(+Z47*T49)),IF(Q49="Impacto",Z48,""))),"")</f>
        <v/>
      </c>
      <c r="Y49" s="15" t="str">
        <f t="shared" si="1"/>
        <v/>
      </c>
      <c r="Z49" s="16" t="str">
        <f t="shared" si="49"/>
        <v/>
      </c>
      <c r="AA49" s="15" t="str">
        <f t="shared" si="3"/>
        <v/>
      </c>
      <c r="AB49" s="16" t="str">
        <f t="shared" ref="AB49:AB51" si="53">IFERROR(IF(AND(Q48="Impacto",Q49="Impacto"),(AB48-(+AB48*T49)),IF(AND(Q48="Probabilidad",Q49="Impacto"),(AB47-(+AB47*T49)),IF(Q49="Probabilidad",AB48,""))),"")</f>
        <v/>
      </c>
      <c r="AC49" s="17" t="str">
        <f>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18"/>
      <c r="AE49" s="19"/>
      <c r="AF49" s="21"/>
      <c r="AG49" s="24"/>
      <c r="AH49" s="24"/>
      <c r="AI49" s="19"/>
      <c r="AJ49" s="2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row>
    <row r="50" spans="1:68" ht="151.5" customHeight="1" x14ac:dyDescent="0.3">
      <c r="A50" s="81"/>
      <c r="B50" s="84"/>
      <c r="C50" s="84"/>
      <c r="D50" s="84"/>
      <c r="E50" s="87"/>
      <c r="F50" s="84"/>
      <c r="G50" s="90"/>
      <c r="H50" s="93"/>
      <c r="I50" s="78"/>
      <c r="J50" s="96"/>
      <c r="K50" s="78">
        <f t="shared" ca="1" si="47"/>
        <v>0</v>
      </c>
      <c r="L50" s="93"/>
      <c r="M50" s="78"/>
      <c r="N50" s="75"/>
      <c r="O50" s="9">
        <v>5</v>
      </c>
      <c r="P50" s="10"/>
      <c r="Q50" s="11" t="str">
        <f t="shared" si="51"/>
        <v/>
      </c>
      <c r="R50" s="12"/>
      <c r="S50" s="12"/>
      <c r="T50" s="13" t="str">
        <f t="shared" si="48"/>
        <v/>
      </c>
      <c r="U50" s="12"/>
      <c r="V50" s="12"/>
      <c r="W50" s="12"/>
      <c r="X50" s="14" t="str">
        <f t="shared" si="52"/>
        <v/>
      </c>
      <c r="Y50" s="15" t="str">
        <f t="shared" si="1"/>
        <v/>
      </c>
      <c r="Z50" s="16" t="str">
        <f t="shared" si="49"/>
        <v/>
      </c>
      <c r="AA50" s="15" t="str">
        <f t="shared" si="3"/>
        <v/>
      </c>
      <c r="AB50" s="16" t="str">
        <f t="shared" si="53"/>
        <v/>
      </c>
      <c r="AC50" s="17" t="str">
        <f t="shared" ref="AC50:AC51" si="54">IFERROR(IF(OR(AND(Y50="Muy Baja",AA50="Leve"),AND(Y50="Muy Baja",AA50="Menor"),AND(Y50="Baja",AA50="Leve")),"Bajo",IF(OR(AND(Y50="Muy baja",AA50="Moderado"),AND(Y50="Baja",AA50="Menor"),AND(Y50="Baja",AA50="Moderado"),AND(Y50="Media",AA50="Leve"),AND(Y50="Media",AA50="Menor"),AND(Y50="Media",AA50="Moderado"),AND(Y50="Alta",AA50="Leve"),AND(Y50="Alta",AA50="Menor")),"Moderado",IF(OR(AND(Y50="Muy Baja",AA50="Mayor"),AND(Y50="Baja",AA50="Mayor"),AND(Y50="Media",AA50="Mayor"),AND(Y50="Alta",AA50="Moderado"),AND(Y50="Alta",AA50="Mayor"),AND(Y50="Muy Alta",AA50="Leve"),AND(Y50="Muy Alta",AA50="Menor"),AND(Y50="Muy Alta",AA50="Moderado"),AND(Y50="Muy Alta",AA50="Mayor")),"Alto",IF(OR(AND(Y50="Muy Baja",AA50="Catastrófico"),AND(Y50="Baja",AA50="Catastrófico"),AND(Y50="Media",AA50="Catastrófico"),AND(Y50="Alta",AA50="Catastrófico"),AND(Y50="Muy Alta",AA50="Catastrófico")),"Extremo","")))),"")</f>
        <v/>
      </c>
      <c r="AD50" s="18"/>
      <c r="AE50" s="19"/>
      <c r="AF50" s="21"/>
      <c r="AG50" s="24"/>
      <c r="AH50" s="24"/>
      <c r="AI50" s="19"/>
      <c r="AJ50" s="2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row>
    <row r="51" spans="1:68" ht="151.5" customHeight="1" x14ac:dyDescent="0.3">
      <c r="A51" s="82"/>
      <c r="B51" s="85"/>
      <c r="C51" s="85"/>
      <c r="D51" s="85"/>
      <c r="E51" s="88"/>
      <c r="F51" s="85"/>
      <c r="G51" s="91"/>
      <c r="H51" s="94"/>
      <c r="I51" s="79"/>
      <c r="J51" s="97"/>
      <c r="K51" s="79">
        <f t="shared" ca="1" si="47"/>
        <v>0</v>
      </c>
      <c r="L51" s="94"/>
      <c r="M51" s="79"/>
      <c r="N51" s="76"/>
      <c r="O51" s="9">
        <v>6</v>
      </c>
      <c r="P51" s="10"/>
      <c r="Q51" s="11" t="str">
        <f t="shared" si="51"/>
        <v/>
      </c>
      <c r="R51" s="12"/>
      <c r="S51" s="12"/>
      <c r="T51" s="13" t="str">
        <f t="shared" si="48"/>
        <v/>
      </c>
      <c r="U51" s="12"/>
      <c r="V51" s="12"/>
      <c r="W51" s="12"/>
      <c r="X51" s="14" t="str">
        <f t="shared" si="52"/>
        <v/>
      </c>
      <c r="Y51" s="15" t="str">
        <f t="shared" si="1"/>
        <v/>
      </c>
      <c r="Z51" s="16" t="str">
        <f t="shared" si="49"/>
        <v/>
      </c>
      <c r="AA51" s="15" t="str">
        <f t="shared" si="3"/>
        <v/>
      </c>
      <c r="AB51" s="16" t="str">
        <f t="shared" si="53"/>
        <v/>
      </c>
      <c r="AC51" s="17" t="str">
        <f t="shared" si="54"/>
        <v/>
      </c>
      <c r="AD51" s="18"/>
      <c r="AE51" s="19"/>
      <c r="AF51" s="21"/>
      <c r="AG51" s="24"/>
      <c r="AH51" s="24"/>
      <c r="AI51" s="19"/>
      <c r="AJ51" s="2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row>
    <row r="52" spans="1:68" ht="151.5" customHeight="1" x14ac:dyDescent="0.3">
      <c r="A52" s="80">
        <v>8</v>
      </c>
      <c r="B52" s="83"/>
      <c r="C52" s="83"/>
      <c r="D52" s="83"/>
      <c r="E52" s="86"/>
      <c r="F52" s="83"/>
      <c r="G52" s="89"/>
      <c r="H52" s="92" t="str">
        <f>IF(G52&lt;=0,"",IF(G52&lt;=2,"Muy Baja",IF(G52&lt;=24,"Baja",IF(G52&lt;=500,"Media",IF(G52&lt;=5000,"Alta","Muy Alta")))))</f>
        <v/>
      </c>
      <c r="I52" s="77" t="str">
        <f>IF(H52="","",IF(H52="Muy Baja",0.2,IF(H52="Baja",0.4,IF(H52="Media",0.6,IF(H52="Alta",0.8,IF(H52="Muy Alta",1,))))))</f>
        <v/>
      </c>
      <c r="J52" s="95"/>
      <c r="K52" s="77">
        <f>IF(NOT(ISERROR(MATCH(J52,'[9]Tabla Impacto'!$B$221:$B$223,0))),'[9]Tabla Impacto'!$F$223&amp;"Por favor no seleccionar los criterios de impacto(Afectación Económica o presupuestal y Pérdida Reputacional)",J52)</f>
        <v>0</v>
      </c>
      <c r="L52" s="92" t="str">
        <f>IF(OR(K52='[9]Tabla Impacto'!$C$11,K52='[9]Tabla Impacto'!$D$11),"Leve",IF(OR(K52='[9]Tabla Impacto'!$C$12,K52='[9]Tabla Impacto'!$D$12),"Menor",IF(OR(K52='[9]Tabla Impacto'!$C$13,K52='[9]Tabla Impacto'!$D$13),"Moderado",IF(OR(K52='[9]Tabla Impacto'!$C$14,K52='[9]Tabla Impacto'!$D$14),"Mayor",IF(OR(K52='[9]Tabla Impacto'!$C$15,K52='[9]Tabla Impacto'!$D$15),"Catastrófico","")))))</f>
        <v/>
      </c>
      <c r="M52" s="77" t="str">
        <f>IF(L52="","",IF(L52="Leve",0.2,IF(L52="Menor",0.4,IF(L52="Moderado",0.6,IF(L52="Mayor",0.8,IF(L52="Catastrófico",1,))))))</f>
        <v/>
      </c>
      <c r="N52" s="74" t="str">
        <f>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9">
        <v>1</v>
      </c>
      <c r="P52" s="10"/>
      <c r="Q52" s="11" t="str">
        <f>IF(OR(R52="Preventivo",R52="Detectivo"),"Probabilidad",IF(R52="Correctivo","Impacto",""))</f>
        <v/>
      </c>
      <c r="R52" s="12"/>
      <c r="S52" s="12"/>
      <c r="T52" s="13" t="str">
        <f>IF(AND(R52="Preventivo",S52="Automático"),"50%",IF(AND(R52="Preventivo",S52="Manual"),"40%",IF(AND(R52="Detectivo",S52="Automático"),"40%",IF(AND(R52="Detectivo",S52="Manual"),"30%",IF(AND(R52="Correctivo",S52="Automático"),"35%",IF(AND(R52="Correctivo",S52="Manual"),"25%",""))))))</f>
        <v/>
      </c>
      <c r="U52" s="12"/>
      <c r="V52" s="12"/>
      <c r="W52" s="12"/>
      <c r="X52" s="14" t="str">
        <f>IFERROR(IF(Q52="Probabilidad",(I52-(+I52*T52)),IF(Q52="Impacto",I52,"")),"")</f>
        <v/>
      </c>
      <c r="Y52" s="15" t="str">
        <f>IFERROR(IF(X52="","",IF(X52&lt;=0.2,"Muy Baja",IF(X52&lt;=0.4,"Baja",IF(X52&lt;=0.6,"Media",IF(X52&lt;=0.8,"Alta","Muy Alta"))))),"")</f>
        <v/>
      </c>
      <c r="Z52" s="16" t="str">
        <f>+X52</f>
        <v/>
      </c>
      <c r="AA52" s="15" t="str">
        <f>IFERROR(IF(AB52="","",IF(AB52&lt;=0.2,"Leve",IF(AB52&lt;=0.4,"Menor",IF(AB52&lt;=0.6,"Moderado",IF(AB52&lt;=0.8,"Mayor","Catastrófico"))))),"")</f>
        <v/>
      </c>
      <c r="AB52" s="16" t="str">
        <f>IFERROR(IF(Q52="Impacto",(M52-(+M52*T52)),IF(Q52="Probabilidad",M52,"")),"")</f>
        <v/>
      </c>
      <c r="AC52" s="17" t="str">
        <f>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18"/>
      <c r="AE52" s="19"/>
      <c r="AF52" s="21"/>
      <c r="AG52" s="24"/>
      <c r="AH52" s="24"/>
      <c r="AI52" s="19"/>
      <c r="AJ52" s="2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row>
    <row r="53" spans="1:68" ht="151.5" customHeight="1" x14ac:dyDescent="0.3">
      <c r="A53" s="81"/>
      <c r="B53" s="84"/>
      <c r="C53" s="84"/>
      <c r="D53" s="84"/>
      <c r="E53" s="87"/>
      <c r="F53" s="84"/>
      <c r="G53" s="90"/>
      <c r="H53" s="93"/>
      <c r="I53" s="78"/>
      <c r="J53" s="96"/>
      <c r="K53" s="78">
        <f ca="1">IF(NOT(ISERROR(MATCH(J53,_xlfn.ANCHORARRAY(E64),0))),I66&amp;"Por favor no seleccionar los criterios de impacto",J53)</f>
        <v>0</v>
      </c>
      <c r="L53" s="93"/>
      <c r="M53" s="78"/>
      <c r="N53" s="75"/>
      <c r="O53" s="9">
        <v>2</v>
      </c>
      <c r="P53" s="10"/>
      <c r="Q53" s="11" t="str">
        <f>IF(OR(R53="Preventivo",R53="Detectivo"),"Probabilidad",IF(R53="Correctivo","Impacto",""))</f>
        <v/>
      </c>
      <c r="R53" s="12"/>
      <c r="S53" s="12"/>
      <c r="T53" s="13" t="str">
        <f t="shared" ref="T53:T57" si="55">IF(AND(R53="Preventivo",S53="Automático"),"50%",IF(AND(R53="Preventivo",S53="Manual"),"40%",IF(AND(R53="Detectivo",S53="Automático"),"40%",IF(AND(R53="Detectivo",S53="Manual"),"30%",IF(AND(R53="Correctivo",S53="Automático"),"35%",IF(AND(R53="Correctivo",S53="Manual"),"25%",""))))))</f>
        <v/>
      </c>
      <c r="U53" s="12"/>
      <c r="V53" s="12"/>
      <c r="W53" s="12"/>
      <c r="X53" s="14" t="str">
        <f>IFERROR(IF(AND(Q52="Probabilidad",Q53="Probabilidad"),(Z52-(+Z52*T53)),IF(Q53="Probabilidad",(I52-(+I52*T53)),IF(Q53="Impacto",Z52,""))),"")</f>
        <v/>
      </c>
      <c r="Y53" s="15" t="str">
        <f t="shared" si="1"/>
        <v/>
      </c>
      <c r="Z53" s="16" t="str">
        <f t="shared" ref="Z53:Z57" si="56">+X53</f>
        <v/>
      </c>
      <c r="AA53" s="15" t="str">
        <f t="shared" si="3"/>
        <v/>
      </c>
      <c r="AB53" s="16" t="str">
        <f>IFERROR(IF(AND(Q52="Impacto",Q53="Impacto"),(AB46-(+AB46*T53)),IF(Q53="Impacto",($M$52-(+$M$52*T53)),IF(Q53="Probabilidad",AB46,""))),"")</f>
        <v/>
      </c>
      <c r="AC53" s="17" t="str">
        <f t="shared" ref="AC53:AC54" si="57">IFERROR(IF(OR(AND(Y53="Muy Baja",AA53="Leve"),AND(Y53="Muy Baja",AA53="Menor"),AND(Y53="Baja",AA53="Leve")),"Bajo",IF(OR(AND(Y53="Muy baja",AA53="Moderado"),AND(Y53="Baja",AA53="Menor"),AND(Y53="Baja",AA53="Moderado"),AND(Y53="Media",AA53="Leve"),AND(Y53="Media",AA53="Menor"),AND(Y53="Media",AA53="Moderado"),AND(Y53="Alta",AA53="Leve"),AND(Y53="Alta",AA53="Menor")),"Moderado",IF(OR(AND(Y53="Muy Baja",AA53="Mayor"),AND(Y53="Baja",AA53="Mayor"),AND(Y53="Media",AA53="Mayor"),AND(Y53="Alta",AA53="Moderado"),AND(Y53="Alta",AA53="Mayor"),AND(Y53="Muy Alta",AA53="Leve"),AND(Y53="Muy Alta",AA53="Menor"),AND(Y53="Muy Alta",AA53="Moderado"),AND(Y53="Muy Alta",AA53="Mayor")),"Alto",IF(OR(AND(Y53="Muy Baja",AA53="Catastrófico"),AND(Y53="Baja",AA53="Catastrófico"),AND(Y53="Media",AA53="Catastrófico"),AND(Y53="Alta",AA53="Catastrófico"),AND(Y53="Muy Alta",AA53="Catastrófico")),"Extremo","")))),"")</f>
        <v/>
      </c>
      <c r="AD53" s="18"/>
      <c r="AE53" s="19"/>
      <c r="AF53" s="21"/>
      <c r="AG53" s="24"/>
      <c r="AH53" s="24"/>
      <c r="AI53" s="19"/>
      <c r="AJ53" s="2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row>
    <row r="54" spans="1:68" ht="151.5" customHeight="1" x14ac:dyDescent="0.3">
      <c r="A54" s="81"/>
      <c r="B54" s="84"/>
      <c r="C54" s="84"/>
      <c r="D54" s="84"/>
      <c r="E54" s="87"/>
      <c r="F54" s="84"/>
      <c r="G54" s="90"/>
      <c r="H54" s="93"/>
      <c r="I54" s="78"/>
      <c r="J54" s="96"/>
      <c r="K54" s="78">
        <f ca="1">IF(NOT(ISERROR(MATCH(J54,_xlfn.ANCHORARRAY(E65),0))),I67&amp;"Por favor no seleccionar los criterios de impacto",J54)</f>
        <v>0</v>
      </c>
      <c r="L54" s="93"/>
      <c r="M54" s="78"/>
      <c r="N54" s="75"/>
      <c r="O54" s="9">
        <v>3</v>
      </c>
      <c r="P54" s="25"/>
      <c r="Q54" s="11" t="str">
        <f>IF(OR(R54="Preventivo",R54="Detectivo"),"Probabilidad",IF(R54="Correctivo","Impacto",""))</f>
        <v/>
      </c>
      <c r="R54" s="12"/>
      <c r="S54" s="12"/>
      <c r="T54" s="13" t="str">
        <f t="shared" si="55"/>
        <v/>
      </c>
      <c r="U54" s="12"/>
      <c r="V54" s="12"/>
      <c r="W54" s="12"/>
      <c r="X54" s="14" t="str">
        <f>IFERROR(IF(AND(Q53="Probabilidad",Q54="Probabilidad"),(Z53-(+Z53*T54)),IF(AND(Q53="Impacto",Q54="Probabilidad"),(Z52-(+Z52*T54)),IF(Q54="Impacto",Z53,""))),"")</f>
        <v/>
      </c>
      <c r="Y54" s="15" t="str">
        <f t="shared" si="1"/>
        <v/>
      </c>
      <c r="Z54" s="16" t="str">
        <f t="shared" si="56"/>
        <v/>
      </c>
      <c r="AA54" s="15" t="str">
        <f t="shared" si="3"/>
        <v/>
      </c>
      <c r="AB54" s="16" t="str">
        <f>IFERROR(IF(AND(Q53="Impacto",Q54="Impacto"),(AB53-(+AB53*T54)),IF(AND(Q53="Probabilidad",Q54="Impacto"),(AB52-(+AB52*T54)),IF(Q54="Probabilidad",AB53,""))),"")</f>
        <v/>
      </c>
      <c r="AC54" s="17" t="str">
        <f t="shared" si="57"/>
        <v/>
      </c>
      <c r="AD54" s="18"/>
      <c r="AE54" s="19"/>
      <c r="AF54" s="21"/>
      <c r="AG54" s="24"/>
      <c r="AH54" s="24"/>
      <c r="AI54" s="19"/>
      <c r="AJ54" s="2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row>
    <row r="55" spans="1:68" ht="151.5" customHeight="1" x14ac:dyDescent="0.3">
      <c r="A55" s="81"/>
      <c r="B55" s="84"/>
      <c r="C55" s="84"/>
      <c r="D55" s="84"/>
      <c r="E55" s="87"/>
      <c r="F55" s="84"/>
      <c r="G55" s="90"/>
      <c r="H55" s="93"/>
      <c r="I55" s="78"/>
      <c r="J55" s="96"/>
      <c r="K55" s="78">
        <f ca="1">IF(NOT(ISERROR(MATCH(J55,_xlfn.ANCHORARRAY(E66),0))),I68&amp;"Por favor no seleccionar los criterios de impacto",J55)</f>
        <v>0</v>
      </c>
      <c r="L55" s="93"/>
      <c r="M55" s="78"/>
      <c r="N55" s="75"/>
      <c r="O55" s="9">
        <v>4</v>
      </c>
      <c r="P55" s="10"/>
      <c r="Q55" s="11" t="str">
        <f t="shared" ref="Q55:Q57" si="58">IF(OR(R55="Preventivo",R55="Detectivo"),"Probabilidad",IF(R55="Correctivo","Impacto",""))</f>
        <v/>
      </c>
      <c r="R55" s="12"/>
      <c r="S55" s="12"/>
      <c r="T55" s="13" t="str">
        <f t="shared" si="55"/>
        <v/>
      </c>
      <c r="U55" s="12"/>
      <c r="V55" s="12"/>
      <c r="W55" s="12"/>
      <c r="X55" s="14" t="str">
        <f t="shared" ref="X55:X57" si="59">IFERROR(IF(AND(Q54="Probabilidad",Q55="Probabilidad"),(Z54-(+Z54*T55)),IF(AND(Q54="Impacto",Q55="Probabilidad"),(Z53-(+Z53*T55)),IF(Q55="Impacto",Z54,""))),"")</f>
        <v/>
      </c>
      <c r="Y55" s="15" t="str">
        <f t="shared" si="1"/>
        <v/>
      </c>
      <c r="Z55" s="16" t="str">
        <f t="shared" si="56"/>
        <v/>
      </c>
      <c r="AA55" s="15" t="str">
        <f t="shared" si="3"/>
        <v/>
      </c>
      <c r="AB55" s="16" t="str">
        <f t="shared" ref="AB55:AB57" si="60">IFERROR(IF(AND(Q54="Impacto",Q55="Impacto"),(AB54-(+AB54*T55)),IF(AND(Q54="Probabilidad",Q55="Impacto"),(AB53-(+AB53*T55)),IF(Q55="Probabilidad",AB54,""))),"")</f>
        <v/>
      </c>
      <c r="AC55" s="17" t="str">
        <f>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18"/>
      <c r="AE55" s="19"/>
      <c r="AF55" s="21"/>
      <c r="AG55" s="24"/>
      <c r="AH55" s="24"/>
      <c r="AI55" s="19"/>
      <c r="AJ55" s="2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row>
    <row r="56" spans="1:68" ht="151.5" customHeight="1" x14ac:dyDescent="0.3">
      <c r="A56" s="81"/>
      <c r="B56" s="84"/>
      <c r="C56" s="84"/>
      <c r="D56" s="84"/>
      <c r="E56" s="87"/>
      <c r="F56" s="84"/>
      <c r="G56" s="90"/>
      <c r="H56" s="93"/>
      <c r="I56" s="78"/>
      <c r="J56" s="96"/>
      <c r="K56" s="78">
        <f ca="1">IF(NOT(ISERROR(MATCH(J56,_xlfn.ANCHORARRAY(E67),0))),I69&amp;"Por favor no seleccionar los criterios de impacto",J56)</f>
        <v>0</v>
      </c>
      <c r="L56" s="93"/>
      <c r="M56" s="78"/>
      <c r="N56" s="75"/>
      <c r="O56" s="9">
        <v>5</v>
      </c>
      <c r="P56" s="10"/>
      <c r="Q56" s="11" t="str">
        <f t="shared" si="58"/>
        <v/>
      </c>
      <c r="R56" s="12"/>
      <c r="S56" s="12"/>
      <c r="T56" s="13" t="str">
        <f t="shared" si="55"/>
        <v/>
      </c>
      <c r="U56" s="12"/>
      <c r="V56" s="12"/>
      <c r="W56" s="12"/>
      <c r="X56" s="14" t="str">
        <f t="shared" si="59"/>
        <v/>
      </c>
      <c r="Y56" s="15" t="str">
        <f t="shared" si="1"/>
        <v/>
      </c>
      <c r="Z56" s="16" t="str">
        <f t="shared" si="56"/>
        <v/>
      </c>
      <c r="AA56" s="15" t="str">
        <f t="shared" si="3"/>
        <v/>
      </c>
      <c r="AB56" s="16" t="str">
        <f t="shared" si="60"/>
        <v/>
      </c>
      <c r="AC56" s="17" t="str">
        <f t="shared" ref="AC56:AC57" si="61">IFERROR(IF(OR(AND(Y56="Muy Baja",AA56="Leve"),AND(Y56="Muy Baja",AA56="Menor"),AND(Y56="Baja",AA56="Leve")),"Bajo",IF(OR(AND(Y56="Muy baja",AA56="Moderado"),AND(Y56="Baja",AA56="Menor"),AND(Y56="Baja",AA56="Moderado"),AND(Y56="Media",AA56="Leve"),AND(Y56="Media",AA56="Menor"),AND(Y56="Media",AA56="Moderado"),AND(Y56="Alta",AA56="Leve"),AND(Y56="Alta",AA56="Menor")),"Moderado",IF(OR(AND(Y56="Muy Baja",AA56="Mayor"),AND(Y56="Baja",AA56="Mayor"),AND(Y56="Media",AA56="Mayor"),AND(Y56="Alta",AA56="Moderado"),AND(Y56="Alta",AA56="Mayor"),AND(Y56="Muy Alta",AA56="Leve"),AND(Y56="Muy Alta",AA56="Menor"),AND(Y56="Muy Alta",AA56="Moderado"),AND(Y56="Muy Alta",AA56="Mayor")),"Alto",IF(OR(AND(Y56="Muy Baja",AA56="Catastrófico"),AND(Y56="Baja",AA56="Catastrófico"),AND(Y56="Media",AA56="Catastrófico"),AND(Y56="Alta",AA56="Catastrófico"),AND(Y56="Muy Alta",AA56="Catastrófico")),"Extremo","")))),"")</f>
        <v/>
      </c>
      <c r="AD56" s="18"/>
      <c r="AE56" s="19"/>
      <c r="AF56" s="21"/>
      <c r="AG56" s="24"/>
      <c r="AH56" s="24"/>
      <c r="AI56" s="19"/>
      <c r="AJ56" s="2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row>
    <row r="57" spans="1:68" ht="151.5" customHeight="1" x14ac:dyDescent="0.3">
      <c r="A57" s="82"/>
      <c r="B57" s="85"/>
      <c r="C57" s="85"/>
      <c r="D57" s="85"/>
      <c r="E57" s="88"/>
      <c r="F57" s="85"/>
      <c r="G57" s="91"/>
      <c r="H57" s="94"/>
      <c r="I57" s="79"/>
      <c r="J57" s="97"/>
      <c r="K57" s="79">
        <f ca="1">IF(NOT(ISERROR(MATCH(J57,_xlfn.ANCHORARRAY(E68),0))),I70&amp;"Por favor no seleccionar los criterios de impacto",J57)</f>
        <v>0</v>
      </c>
      <c r="L57" s="94"/>
      <c r="M57" s="79"/>
      <c r="N57" s="76"/>
      <c r="O57" s="9">
        <v>6</v>
      </c>
      <c r="P57" s="10"/>
      <c r="Q57" s="11" t="str">
        <f t="shared" si="58"/>
        <v/>
      </c>
      <c r="R57" s="12"/>
      <c r="S57" s="12"/>
      <c r="T57" s="13" t="str">
        <f t="shared" si="55"/>
        <v/>
      </c>
      <c r="U57" s="12"/>
      <c r="V57" s="12"/>
      <c r="W57" s="12"/>
      <c r="X57" s="14" t="str">
        <f t="shared" si="59"/>
        <v/>
      </c>
      <c r="Y57" s="15" t="str">
        <f t="shared" si="1"/>
        <v/>
      </c>
      <c r="Z57" s="16" t="str">
        <f t="shared" si="56"/>
        <v/>
      </c>
      <c r="AA57" s="15" t="str">
        <f t="shared" si="3"/>
        <v/>
      </c>
      <c r="AB57" s="16" t="str">
        <f t="shared" si="60"/>
        <v/>
      </c>
      <c r="AC57" s="17" t="str">
        <f t="shared" si="61"/>
        <v/>
      </c>
      <c r="AD57" s="18"/>
      <c r="AE57" s="19"/>
      <c r="AF57" s="21"/>
      <c r="AG57" s="24"/>
      <c r="AH57" s="24"/>
      <c r="AI57" s="19"/>
      <c r="AJ57" s="2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row>
    <row r="58" spans="1:68" ht="151.5" customHeight="1" x14ac:dyDescent="0.3">
      <c r="A58" s="80">
        <v>9</v>
      </c>
      <c r="B58" s="83"/>
      <c r="C58" s="83"/>
      <c r="D58" s="83"/>
      <c r="E58" s="86"/>
      <c r="F58" s="83"/>
      <c r="G58" s="89"/>
      <c r="H58" s="92" t="str">
        <f>IF(G58&lt;=0,"",IF(G58&lt;=2,"Muy Baja",IF(G58&lt;=24,"Baja",IF(G58&lt;=500,"Media",IF(G58&lt;=5000,"Alta","Muy Alta")))))</f>
        <v/>
      </c>
      <c r="I58" s="77" t="str">
        <f>IF(H58="","",IF(H58="Muy Baja",0.2,IF(H58="Baja",0.4,IF(H58="Media",0.6,IF(H58="Alta",0.8,IF(H58="Muy Alta",1,))))))</f>
        <v/>
      </c>
      <c r="J58" s="95"/>
      <c r="K58" s="77">
        <f>IF(NOT(ISERROR(MATCH(J58,'[9]Tabla Impacto'!$B$221:$B$223,0))),'[9]Tabla Impacto'!$F$223&amp;"Por favor no seleccionar los criterios de impacto(Afectación Económica o presupuestal y Pérdida Reputacional)",J58)</f>
        <v>0</v>
      </c>
      <c r="L58" s="92" t="str">
        <f>IF(OR(K58='[9]Tabla Impacto'!$C$11,K58='[9]Tabla Impacto'!$D$11),"Leve",IF(OR(K58='[9]Tabla Impacto'!$C$12,K58='[9]Tabla Impacto'!$D$12),"Menor",IF(OR(K58='[9]Tabla Impacto'!$C$13,K58='[9]Tabla Impacto'!$D$13),"Moderado",IF(OR(K58='[9]Tabla Impacto'!$C$14,K58='[9]Tabla Impacto'!$D$14),"Mayor",IF(OR(K58='[9]Tabla Impacto'!$C$15,K58='[9]Tabla Impacto'!$D$15),"Catastrófico","")))))</f>
        <v/>
      </c>
      <c r="M58" s="77" t="str">
        <f>IF(L58="","",IF(L58="Leve",0.2,IF(L58="Menor",0.4,IF(L58="Moderado",0.6,IF(L58="Mayor",0.8,IF(L58="Catastrófico",1,))))))</f>
        <v/>
      </c>
      <c r="N58" s="74" t="str">
        <f>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9">
        <v>1</v>
      </c>
      <c r="P58" s="10"/>
      <c r="Q58" s="11" t="str">
        <f>IF(OR(R58="Preventivo",R58="Detectivo"),"Probabilidad",IF(R58="Correctivo","Impacto",""))</f>
        <v/>
      </c>
      <c r="R58" s="12"/>
      <c r="S58" s="12"/>
      <c r="T58" s="13" t="str">
        <f>IF(AND(R58="Preventivo",S58="Automático"),"50%",IF(AND(R58="Preventivo",S58="Manual"),"40%",IF(AND(R58="Detectivo",S58="Automático"),"40%",IF(AND(R58="Detectivo",S58="Manual"),"30%",IF(AND(R58="Correctivo",S58="Automático"),"35%",IF(AND(R58="Correctivo",S58="Manual"),"25%",""))))))</f>
        <v/>
      </c>
      <c r="U58" s="12"/>
      <c r="V58" s="12"/>
      <c r="W58" s="12"/>
      <c r="X58" s="14" t="str">
        <f>IFERROR(IF(Q58="Probabilidad",(I58-(+I58*T58)),IF(Q58="Impacto",I58,"")),"")</f>
        <v/>
      </c>
      <c r="Y58" s="15" t="str">
        <f>IFERROR(IF(X58="","",IF(X58&lt;=0.2,"Muy Baja",IF(X58&lt;=0.4,"Baja",IF(X58&lt;=0.6,"Media",IF(X58&lt;=0.8,"Alta","Muy Alta"))))),"")</f>
        <v/>
      </c>
      <c r="Z58" s="16" t="str">
        <f>+X58</f>
        <v/>
      </c>
      <c r="AA58" s="15" t="str">
        <f>IFERROR(IF(AB58="","",IF(AB58&lt;=0.2,"Leve",IF(AB58&lt;=0.4,"Menor",IF(AB58&lt;=0.6,"Moderado",IF(AB58&lt;=0.8,"Mayor","Catastrófico"))))),"")</f>
        <v/>
      </c>
      <c r="AB58" s="16" t="str">
        <f>IFERROR(IF(Q58="Impacto",(M58-(+M58*T58)),IF(Q58="Probabilidad",M58,"")),"")</f>
        <v/>
      </c>
      <c r="AC58" s="17" t="str">
        <f>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18"/>
      <c r="AE58" s="19"/>
      <c r="AF58" s="21"/>
      <c r="AG58" s="24"/>
      <c r="AH58" s="24"/>
      <c r="AI58" s="19"/>
      <c r="AJ58" s="2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row>
    <row r="59" spans="1:68" ht="151.5" customHeight="1" x14ac:dyDescent="0.3">
      <c r="A59" s="81"/>
      <c r="B59" s="84"/>
      <c r="C59" s="84"/>
      <c r="D59" s="84"/>
      <c r="E59" s="87"/>
      <c r="F59" s="84"/>
      <c r="G59" s="90"/>
      <c r="H59" s="93"/>
      <c r="I59" s="78"/>
      <c r="J59" s="96"/>
      <c r="K59" s="78">
        <f ca="1">IF(NOT(ISERROR(MATCH(J59,_xlfn.ANCHORARRAY(E70),0))),I72&amp;"Por favor no seleccionar los criterios de impacto",J59)</f>
        <v>0</v>
      </c>
      <c r="L59" s="93"/>
      <c r="M59" s="78"/>
      <c r="N59" s="75"/>
      <c r="O59" s="9">
        <v>2</v>
      </c>
      <c r="P59" s="10"/>
      <c r="Q59" s="11" t="str">
        <f>IF(OR(R59="Preventivo",R59="Detectivo"),"Probabilidad",IF(R59="Correctivo","Impacto",""))</f>
        <v/>
      </c>
      <c r="R59" s="12"/>
      <c r="S59" s="12"/>
      <c r="T59" s="13" t="str">
        <f t="shared" ref="T59:T63" si="62">IF(AND(R59="Preventivo",S59="Automático"),"50%",IF(AND(R59="Preventivo",S59="Manual"),"40%",IF(AND(R59="Detectivo",S59="Automático"),"40%",IF(AND(R59="Detectivo",S59="Manual"),"30%",IF(AND(R59="Correctivo",S59="Automático"),"35%",IF(AND(R59="Correctivo",S59="Manual"),"25%",""))))))</f>
        <v/>
      </c>
      <c r="U59" s="12"/>
      <c r="V59" s="12"/>
      <c r="W59" s="12"/>
      <c r="X59" s="14" t="str">
        <f>IFERROR(IF(AND(Q58="Probabilidad",Q59="Probabilidad"),(Z58-(+Z58*T59)),IF(Q59="Probabilidad",(I58-(+I58*T59)),IF(Q59="Impacto",Z58,""))),"")</f>
        <v/>
      </c>
      <c r="Y59" s="15" t="str">
        <f t="shared" si="1"/>
        <v/>
      </c>
      <c r="Z59" s="16" t="str">
        <f t="shared" ref="Z59:Z63" si="63">+X59</f>
        <v/>
      </c>
      <c r="AA59" s="15" t="str">
        <f t="shared" si="3"/>
        <v/>
      </c>
      <c r="AB59" s="16" t="str">
        <f>IFERROR(IF(AND(Q58="Impacto",Q59="Impacto"),(AB52-(+AB52*T59)),IF(Q59="Impacto",($M$58-(+$M$58*T59)),IF(Q59="Probabilidad",AB52,""))),"")</f>
        <v/>
      </c>
      <c r="AC59" s="17" t="str">
        <f t="shared" ref="AC59:AC60" si="64">IFERROR(IF(OR(AND(Y59="Muy Baja",AA59="Leve"),AND(Y59="Muy Baja",AA59="Menor"),AND(Y59="Baja",AA59="Leve")),"Bajo",IF(OR(AND(Y59="Muy baja",AA59="Moderado"),AND(Y59="Baja",AA59="Menor"),AND(Y59="Baja",AA59="Moderado"),AND(Y59="Media",AA59="Leve"),AND(Y59="Media",AA59="Menor"),AND(Y59="Media",AA59="Moderado"),AND(Y59="Alta",AA59="Leve"),AND(Y59="Alta",AA59="Menor")),"Moderado",IF(OR(AND(Y59="Muy Baja",AA59="Mayor"),AND(Y59="Baja",AA59="Mayor"),AND(Y59="Media",AA59="Mayor"),AND(Y59="Alta",AA59="Moderado"),AND(Y59="Alta",AA59="Mayor"),AND(Y59="Muy Alta",AA59="Leve"),AND(Y59="Muy Alta",AA59="Menor"),AND(Y59="Muy Alta",AA59="Moderado"),AND(Y59="Muy Alta",AA59="Mayor")),"Alto",IF(OR(AND(Y59="Muy Baja",AA59="Catastrófico"),AND(Y59="Baja",AA59="Catastrófico"),AND(Y59="Media",AA59="Catastrófico"),AND(Y59="Alta",AA59="Catastrófico"),AND(Y59="Muy Alta",AA59="Catastrófico")),"Extremo","")))),"")</f>
        <v/>
      </c>
      <c r="AD59" s="18"/>
      <c r="AE59" s="19"/>
      <c r="AF59" s="21"/>
      <c r="AG59" s="24"/>
      <c r="AH59" s="24"/>
      <c r="AI59" s="19"/>
      <c r="AJ59" s="2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row>
    <row r="60" spans="1:68" ht="151.5" customHeight="1" x14ac:dyDescent="0.3">
      <c r="A60" s="81"/>
      <c r="B60" s="84"/>
      <c r="C60" s="84"/>
      <c r="D60" s="84"/>
      <c r="E60" s="87"/>
      <c r="F60" s="84"/>
      <c r="G60" s="90"/>
      <c r="H60" s="93"/>
      <c r="I60" s="78"/>
      <c r="J60" s="96"/>
      <c r="K60" s="78">
        <f ca="1">IF(NOT(ISERROR(MATCH(J60,_xlfn.ANCHORARRAY(E71),0))),I73&amp;"Por favor no seleccionar los criterios de impacto",J60)</f>
        <v>0</v>
      </c>
      <c r="L60" s="93"/>
      <c r="M60" s="78"/>
      <c r="N60" s="75"/>
      <c r="O60" s="9">
        <v>3</v>
      </c>
      <c r="P60" s="25"/>
      <c r="Q60" s="11" t="str">
        <f>IF(OR(R60="Preventivo",R60="Detectivo"),"Probabilidad",IF(R60="Correctivo","Impacto",""))</f>
        <v/>
      </c>
      <c r="R60" s="12"/>
      <c r="S60" s="12"/>
      <c r="T60" s="13" t="str">
        <f t="shared" si="62"/>
        <v/>
      </c>
      <c r="U60" s="12"/>
      <c r="V60" s="12"/>
      <c r="W60" s="12"/>
      <c r="X60" s="14" t="str">
        <f>IFERROR(IF(AND(Q59="Probabilidad",Q60="Probabilidad"),(Z59-(+Z59*T60)),IF(AND(Q59="Impacto",Q60="Probabilidad"),(Z58-(+Z58*T60)),IF(Q60="Impacto",Z59,""))),"")</f>
        <v/>
      </c>
      <c r="Y60" s="15" t="str">
        <f t="shared" si="1"/>
        <v/>
      </c>
      <c r="Z60" s="16" t="str">
        <f t="shared" si="63"/>
        <v/>
      </c>
      <c r="AA60" s="15" t="str">
        <f t="shared" si="3"/>
        <v/>
      </c>
      <c r="AB60" s="16" t="str">
        <f>IFERROR(IF(AND(Q59="Impacto",Q60="Impacto"),(AB59-(+AB59*T60)),IF(AND(Q59="Probabilidad",Q60="Impacto"),(AB58-(+AB58*T60)),IF(Q60="Probabilidad",AB59,""))),"")</f>
        <v/>
      </c>
      <c r="AC60" s="17" t="str">
        <f t="shared" si="64"/>
        <v/>
      </c>
      <c r="AD60" s="18"/>
      <c r="AE60" s="19"/>
      <c r="AF60" s="21"/>
      <c r="AG60" s="24"/>
      <c r="AH60" s="24"/>
      <c r="AI60" s="19"/>
      <c r="AJ60" s="2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row>
    <row r="61" spans="1:68" ht="151.5" customHeight="1" x14ac:dyDescent="0.3">
      <c r="A61" s="81"/>
      <c r="B61" s="84"/>
      <c r="C61" s="84"/>
      <c r="D61" s="84"/>
      <c r="E61" s="87"/>
      <c r="F61" s="84"/>
      <c r="G61" s="90"/>
      <c r="H61" s="93"/>
      <c r="I61" s="78"/>
      <c r="J61" s="96"/>
      <c r="K61" s="78">
        <f ca="1">IF(NOT(ISERROR(MATCH(J61,_xlfn.ANCHORARRAY(E72),0))),I74&amp;"Por favor no seleccionar los criterios de impacto",J61)</f>
        <v>0</v>
      </c>
      <c r="L61" s="93"/>
      <c r="M61" s="78"/>
      <c r="N61" s="75"/>
      <c r="O61" s="9">
        <v>4</v>
      </c>
      <c r="P61" s="10"/>
      <c r="Q61" s="11" t="str">
        <f t="shared" ref="Q61:Q63" si="65">IF(OR(R61="Preventivo",R61="Detectivo"),"Probabilidad",IF(R61="Correctivo","Impacto",""))</f>
        <v/>
      </c>
      <c r="R61" s="12"/>
      <c r="S61" s="12"/>
      <c r="T61" s="13" t="str">
        <f t="shared" si="62"/>
        <v/>
      </c>
      <c r="U61" s="12"/>
      <c r="V61" s="12"/>
      <c r="W61" s="12"/>
      <c r="X61" s="14" t="str">
        <f t="shared" ref="X61:X63" si="66">IFERROR(IF(AND(Q60="Probabilidad",Q61="Probabilidad"),(Z60-(+Z60*T61)),IF(AND(Q60="Impacto",Q61="Probabilidad"),(Z59-(+Z59*T61)),IF(Q61="Impacto",Z60,""))),"")</f>
        <v/>
      </c>
      <c r="Y61" s="15" t="str">
        <f t="shared" si="1"/>
        <v/>
      </c>
      <c r="Z61" s="16" t="str">
        <f t="shared" si="63"/>
        <v/>
      </c>
      <c r="AA61" s="15" t="str">
        <f t="shared" si="3"/>
        <v/>
      </c>
      <c r="AB61" s="16" t="str">
        <f t="shared" ref="AB61:AB63" si="67">IFERROR(IF(AND(Q60="Impacto",Q61="Impacto"),(AB60-(+AB60*T61)),IF(AND(Q60="Probabilidad",Q61="Impacto"),(AB59-(+AB59*T61)),IF(Q61="Probabilidad",AB60,""))),"")</f>
        <v/>
      </c>
      <c r="AC61" s="17" t="str">
        <f>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18"/>
      <c r="AE61" s="19"/>
      <c r="AF61" s="21"/>
      <c r="AG61" s="24"/>
      <c r="AH61" s="24"/>
      <c r="AI61" s="19"/>
      <c r="AJ61" s="2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row>
    <row r="62" spans="1:68" ht="151.5" customHeight="1" x14ac:dyDescent="0.3">
      <c r="A62" s="81"/>
      <c r="B62" s="84"/>
      <c r="C62" s="84"/>
      <c r="D62" s="84"/>
      <c r="E62" s="87"/>
      <c r="F62" s="84"/>
      <c r="G62" s="90"/>
      <c r="H62" s="93"/>
      <c r="I62" s="78"/>
      <c r="J62" s="96"/>
      <c r="K62" s="78">
        <f ca="1">IF(NOT(ISERROR(MATCH(J62,_xlfn.ANCHORARRAY(E73),0))),I75&amp;"Por favor no seleccionar los criterios de impacto",J62)</f>
        <v>0</v>
      </c>
      <c r="L62" s="93"/>
      <c r="M62" s="78"/>
      <c r="N62" s="75"/>
      <c r="O62" s="9">
        <v>5</v>
      </c>
      <c r="P62" s="10"/>
      <c r="Q62" s="11" t="str">
        <f t="shared" si="65"/>
        <v/>
      </c>
      <c r="R62" s="12"/>
      <c r="S62" s="12"/>
      <c r="T62" s="13" t="str">
        <f t="shared" si="62"/>
        <v/>
      </c>
      <c r="U62" s="12"/>
      <c r="V62" s="12"/>
      <c r="W62" s="12"/>
      <c r="X62" s="14" t="str">
        <f t="shared" si="66"/>
        <v/>
      </c>
      <c r="Y62" s="15" t="str">
        <f t="shared" si="1"/>
        <v/>
      </c>
      <c r="Z62" s="16" t="str">
        <f t="shared" si="63"/>
        <v/>
      </c>
      <c r="AA62" s="15" t="str">
        <f t="shared" si="3"/>
        <v/>
      </c>
      <c r="AB62" s="16" t="str">
        <f t="shared" si="67"/>
        <v/>
      </c>
      <c r="AC62" s="17" t="str">
        <f t="shared" ref="AC62:AC63" si="68">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18"/>
      <c r="AE62" s="19"/>
      <c r="AF62" s="21"/>
      <c r="AG62" s="24"/>
      <c r="AH62" s="24"/>
      <c r="AI62" s="19"/>
      <c r="AJ62" s="2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row>
    <row r="63" spans="1:68" ht="151.5" customHeight="1" x14ac:dyDescent="0.3">
      <c r="A63" s="82"/>
      <c r="B63" s="85"/>
      <c r="C63" s="85"/>
      <c r="D63" s="85"/>
      <c r="E63" s="88"/>
      <c r="F63" s="85"/>
      <c r="G63" s="91"/>
      <c r="H63" s="94"/>
      <c r="I63" s="79"/>
      <c r="J63" s="97"/>
      <c r="K63" s="79">
        <f ca="1">IF(NOT(ISERROR(MATCH(J63,_xlfn.ANCHORARRAY(E74),0))),I76&amp;"Por favor no seleccionar los criterios de impacto",J63)</f>
        <v>0</v>
      </c>
      <c r="L63" s="94"/>
      <c r="M63" s="79"/>
      <c r="N63" s="76"/>
      <c r="O63" s="9">
        <v>6</v>
      </c>
      <c r="P63" s="10"/>
      <c r="Q63" s="11" t="str">
        <f t="shared" si="65"/>
        <v/>
      </c>
      <c r="R63" s="12"/>
      <c r="S63" s="12"/>
      <c r="T63" s="13" t="str">
        <f t="shared" si="62"/>
        <v/>
      </c>
      <c r="U63" s="12"/>
      <c r="V63" s="12"/>
      <c r="W63" s="12"/>
      <c r="X63" s="14" t="str">
        <f t="shared" si="66"/>
        <v/>
      </c>
      <c r="Y63" s="15" t="str">
        <f t="shared" si="1"/>
        <v/>
      </c>
      <c r="Z63" s="16" t="str">
        <f t="shared" si="63"/>
        <v/>
      </c>
      <c r="AA63" s="15" t="str">
        <f t="shared" si="3"/>
        <v/>
      </c>
      <c r="AB63" s="16" t="str">
        <f t="shared" si="67"/>
        <v/>
      </c>
      <c r="AC63" s="17" t="str">
        <f t="shared" si="68"/>
        <v/>
      </c>
      <c r="AD63" s="18"/>
      <c r="AE63" s="19"/>
      <c r="AF63" s="21"/>
      <c r="AG63" s="24"/>
      <c r="AH63" s="24"/>
      <c r="AI63" s="19"/>
      <c r="AJ63" s="2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row>
    <row r="64" spans="1:68" ht="151.5" customHeight="1" x14ac:dyDescent="0.3">
      <c r="A64" s="80">
        <v>10</v>
      </c>
      <c r="B64" s="83"/>
      <c r="C64" s="83"/>
      <c r="D64" s="83"/>
      <c r="E64" s="86"/>
      <c r="F64" s="83"/>
      <c r="G64" s="89"/>
      <c r="H64" s="92" t="str">
        <f>IF(G64&lt;=0,"",IF(G64&lt;=2,"Muy Baja",IF(G64&lt;=24,"Baja",IF(G64&lt;=500,"Media",IF(G64&lt;=5000,"Alta","Muy Alta")))))</f>
        <v/>
      </c>
      <c r="I64" s="77" t="str">
        <f>IF(H64="","",IF(H64="Muy Baja",0.2,IF(H64="Baja",0.4,IF(H64="Media",0.6,IF(H64="Alta",0.8,IF(H64="Muy Alta",1,))))))</f>
        <v/>
      </c>
      <c r="J64" s="95"/>
      <c r="K64" s="77">
        <f>IF(NOT(ISERROR(MATCH(J64,'[9]Tabla Impacto'!$B$221:$B$223,0))),'[9]Tabla Impacto'!$F$223&amp;"Por favor no seleccionar los criterios de impacto(Afectación Económica o presupuestal y Pérdida Reputacional)",J64)</f>
        <v>0</v>
      </c>
      <c r="L64" s="92" t="str">
        <f>IF(OR(K64='[9]Tabla Impacto'!$C$11,K64='[9]Tabla Impacto'!$D$11),"Leve",IF(OR(K64='[9]Tabla Impacto'!$C$12,K64='[9]Tabla Impacto'!$D$12),"Menor",IF(OR(K64='[9]Tabla Impacto'!$C$13,K64='[9]Tabla Impacto'!$D$13),"Moderado",IF(OR(K64='[9]Tabla Impacto'!$C$14,K64='[9]Tabla Impacto'!$D$14),"Mayor",IF(OR(K64='[9]Tabla Impacto'!$C$15,K64='[9]Tabla Impacto'!$D$15),"Catastrófico","")))))</f>
        <v/>
      </c>
      <c r="M64" s="77" t="str">
        <f>IF(L64="","",IF(L64="Leve",0.2,IF(L64="Menor",0.4,IF(L64="Moderado",0.6,IF(L64="Mayor",0.8,IF(L64="Catastrófico",1,))))))</f>
        <v/>
      </c>
      <c r="N64" s="74" t="str">
        <f>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9">
        <v>1</v>
      </c>
      <c r="P64" s="10"/>
      <c r="Q64" s="11" t="str">
        <f>IF(OR(R64="Preventivo",R64="Detectivo"),"Probabilidad",IF(R64="Correctivo","Impacto",""))</f>
        <v/>
      </c>
      <c r="R64" s="12"/>
      <c r="S64" s="12"/>
      <c r="T64" s="13" t="str">
        <f>IF(AND(R64="Preventivo",S64="Automático"),"50%",IF(AND(R64="Preventivo",S64="Manual"),"40%",IF(AND(R64="Detectivo",S64="Automático"),"40%",IF(AND(R64="Detectivo",S64="Manual"),"30%",IF(AND(R64="Correctivo",S64="Automático"),"35%",IF(AND(R64="Correctivo",S64="Manual"),"25%",""))))))</f>
        <v/>
      </c>
      <c r="U64" s="12"/>
      <c r="V64" s="12"/>
      <c r="W64" s="12"/>
      <c r="X64" s="14" t="str">
        <f>IFERROR(IF(Q64="Probabilidad",(I64-(+I64*T64)),IF(Q64="Impacto",I64,"")),"")</f>
        <v/>
      </c>
      <c r="Y64" s="15" t="str">
        <f>IFERROR(IF(X64="","",IF(X64&lt;=0.2,"Muy Baja",IF(X64&lt;=0.4,"Baja",IF(X64&lt;=0.6,"Media",IF(X64&lt;=0.8,"Alta","Muy Alta"))))),"")</f>
        <v/>
      </c>
      <c r="Z64" s="16" t="str">
        <f>+X64</f>
        <v/>
      </c>
      <c r="AA64" s="15" t="str">
        <f>IFERROR(IF(AB64="","",IF(AB64&lt;=0.2,"Leve",IF(AB64&lt;=0.4,"Menor",IF(AB64&lt;=0.6,"Moderado",IF(AB64&lt;=0.8,"Mayor","Catastrófico"))))),"")</f>
        <v/>
      </c>
      <c r="AB64" s="16" t="str">
        <f>IFERROR(IF(Q64="Impacto",(M64-(+M64*T64)),IF(Q64="Probabilidad",M64,"")),"")</f>
        <v/>
      </c>
      <c r="AC64" s="17"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18"/>
      <c r="AE64" s="19"/>
      <c r="AF64" s="21"/>
      <c r="AG64" s="24"/>
      <c r="AH64" s="24"/>
      <c r="AI64" s="19"/>
      <c r="AJ64" s="2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row>
    <row r="65" spans="1:36" ht="151.5" customHeight="1" x14ac:dyDescent="0.3">
      <c r="A65" s="81"/>
      <c r="B65" s="84"/>
      <c r="C65" s="84"/>
      <c r="D65" s="84"/>
      <c r="E65" s="87"/>
      <c r="F65" s="84"/>
      <c r="G65" s="90"/>
      <c r="H65" s="93"/>
      <c r="I65" s="78"/>
      <c r="J65" s="96"/>
      <c r="K65" s="78">
        <f ca="1">IF(NOT(ISERROR(MATCH(J65,_xlfn.ANCHORARRAY(E76),0))),I78&amp;"Por favor no seleccionar los criterios de impacto",J65)</f>
        <v>0</v>
      </c>
      <c r="L65" s="93"/>
      <c r="M65" s="78"/>
      <c r="N65" s="75"/>
      <c r="O65" s="9">
        <v>2</v>
      </c>
      <c r="P65" s="10"/>
      <c r="Q65" s="11" t="str">
        <f>IF(OR(R65="Preventivo",R65="Detectivo"),"Probabilidad",IF(R65="Correctivo","Impacto",""))</f>
        <v/>
      </c>
      <c r="R65" s="12"/>
      <c r="S65" s="12"/>
      <c r="T65" s="13" t="str">
        <f t="shared" ref="T65:T69" si="69">IF(AND(R65="Preventivo",S65="Automático"),"50%",IF(AND(R65="Preventivo",S65="Manual"),"40%",IF(AND(R65="Detectivo",S65="Automático"),"40%",IF(AND(R65="Detectivo",S65="Manual"),"30%",IF(AND(R65="Correctivo",S65="Automático"),"35%",IF(AND(R65="Correctivo",S65="Manual"),"25%",""))))))</f>
        <v/>
      </c>
      <c r="U65" s="12"/>
      <c r="V65" s="12"/>
      <c r="W65" s="12"/>
      <c r="X65" s="14" t="str">
        <f>IFERROR(IF(AND(Q64="Probabilidad",Q65="Probabilidad"),(Z64-(+Z64*T65)),IF(Q65="Probabilidad",(I64-(+I64*T65)),IF(Q65="Impacto",Z64,""))),"")</f>
        <v/>
      </c>
      <c r="Y65" s="15" t="str">
        <f t="shared" si="1"/>
        <v/>
      </c>
      <c r="Z65" s="16" t="str">
        <f t="shared" ref="Z65:Z69" si="70">+X65</f>
        <v/>
      </c>
      <c r="AA65" s="15" t="str">
        <f t="shared" si="3"/>
        <v/>
      </c>
      <c r="AB65" s="16" t="str">
        <f>IFERROR(IF(AND(Q64="Impacto",Q65="Impacto"),(AB58-(+AB58*T65)),IF(Q65="Impacto",($M$64-(+$M$64*T65)),IF(Q65="Probabilidad",AB58,""))),"")</f>
        <v/>
      </c>
      <c r="AC65" s="17" t="str">
        <f t="shared" ref="AC65:AC66" si="71">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18"/>
      <c r="AE65" s="19"/>
      <c r="AF65" s="21"/>
      <c r="AG65" s="24"/>
      <c r="AH65" s="24"/>
      <c r="AI65" s="19"/>
      <c r="AJ65" s="21"/>
    </row>
    <row r="66" spans="1:36" ht="151.5" customHeight="1" x14ac:dyDescent="0.3">
      <c r="A66" s="81"/>
      <c r="B66" s="84"/>
      <c r="C66" s="84"/>
      <c r="D66" s="84"/>
      <c r="E66" s="87"/>
      <c r="F66" s="84"/>
      <c r="G66" s="90"/>
      <c r="H66" s="93"/>
      <c r="I66" s="78"/>
      <c r="J66" s="96"/>
      <c r="K66" s="78">
        <f ca="1">IF(NOT(ISERROR(MATCH(J66,_xlfn.ANCHORARRAY(E77),0))),I79&amp;"Por favor no seleccionar los criterios de impacto",J66)</f>
        <v>0</v>
      </c>
      <c r="L66" s="93"/>
      <c r="M66" s="78"/>
      <c r="N66" s="75"/>
      <c r="O66" s="9">
        <v>3</v>
      </c>
      <c r="P66" s="25"/>
      <c r="Q66" s="11" t="str">
        <f>IF(OR(R66="Preventivo",R66="Detectivo"),"Probabilidad",IF(R66="Correctivo","Impacto",""))</f>
        <v/>
      </c>
      <c r="R66" s="12"/>
      <c r="S66" s="12"/>
      <c r="T66" s="13" t="str">
        <f t="shared" si="69"/>
        <v/>
      </c>
      <c r="U66" s="12"/>
      <c r="V66" s="12"/>
      <c r="W66" s="12"/>
      <c r="X66" s="14" t="str">
        <f>IFERROR(IF(AND(Q65="Probabilidad",Q66="Probabilidad"),(Z65-(+Z65*T66)),IF(AND(Q65="Impacto",Q66="Probabilidad"),(Z64-(+Z64*T66)),IF(Q66="Impacto",Z65,""))),"")</f>
        <v/>
      </c>
      <c r="Y66" s="15" t="str">
        <f t="shared" si="1"/>
        <v/>
      </c>
      <c r="Z66" s="16" t="str">
        <f t="shared" si="70"/>
        <v/>
      </c>
      <c r="AA66" s="15" t="str">
        <f t="shared" si="3"/>
        <v/>
      </c>
      <c r="AB66" s="16" t="str">
        <f>IFERROR(IF(AND(Q65="Impacto",Q66="Impacto"),(AB65-(+AB65*T66)),IF(AND(Q65="Probabilidad",Q66="Impacto"),(AB64-(+AB64*T66)),IF(Q66="Probabilidad",AB65,""))),"")</f>
        <v/>
      </c>
      <c r="AC66" s="17" t="str">
        <f t="shared" si="71"/>
        <v/>
      </c>
      <c r="AD66" s="18"/>
      <c r="AE66" s="19"/>
      <c r="AF66" s="21"/>
      <c r="AG66" s="24"/>
      <c r="AH66" s="24"/>
      <c r="AI66" s="19"/>
      <c r="AJ66" s="21"/>
    </row>
    <row r="67" spans="1:36" ht="151.5" customHeight="1" x14ac:dyDescent="0.3">
      <c r="A67" s="81"/>
      <c r="B67" s="84"/>
      <c r="C67" s="84"/>
      <c r="D67" s="84"/>
      <c r="E67" s="87"/>
      <c r="F67" s="84"/>
      <c r="G67" s="90"/>
      <c r="H67" s="93"/>
      <c r="I67" s="78"/>
      <c r="J67" s="96"/>
      <c r="K67" s="78">
        <f ca="1">IF(NOT(ISERROR(MATCH(J67,_xlfn.ANCHORARRAY(E78),0))),I80&amp;"Por favor no seleccionar los criterios de impacto",J67)</f>
        <v>0</v>
      </c>
      <c r="L67" s="93"/>
      <c r="M67" s="78"/>
      <c r="N67" s="75"/>
      <c r="O67" s="9">
        <v>4</v>
      </c>
      <c r="P67" s="10"/>
      <c r="Q67" s="11" t="str">
        <f t="shared" ref="Q67:Q69" si="72">IF(OR(R67="Preventivo",R67="Detectivo"),"Probabilidad",IF(R67="Correctivo","Impacto",""))</f>
        <v/>
      </c>
      <c r="R67" s="12"/>
      <c r="S67" s="12"/>
      <c r="T67" s="13" t="str">
        <f t="shared" si="69"/>
        <v/>
      </c>
      <c r="U67" s="12"/>
      <c r="V67" s="12"/>
      <c r="W67" s="12"/>
      <c r="X67" s="14" t="str">
        <f t="shared" ref="X67:X69" si="73">IFERROR(IF(AND(Q66="Probabilidad",Q67="Probabilidad"),(Z66-(+Z66*T67)),IF(AND(Q66="Impacto",Q67="Probabilidad"),(Z65-(+Z65*T67)),IF(Q67="Impacto",Z66,""))),"")</f>
        <v/>
      </c>
      <c r="Y67" s="15" t="str">
        <f t="shared" si="1"/>
        <v/>
      </c>
      <c r="Z67" s="16" t="str">
        <f t="shared" si="70"/>
        <v/>
      </c>
      <c r="AA67" s="15" t="str">
        <f t="shared" si="3"/>
        <v/>
      </c>
      <c r="AB67" s="16" t="str">
        <f t="shared" ref="AB67:AB69" si="74">IFERROR(IF(AND(Q66="Impacto",Q67="Impacto"),(AB66-(+AB66*T67)),IF(AND(Q66="Probabilidad",Q67="Impacto"),(AB65-(+AB65*T67)),IF(Q67="Probabilidad",AB66,""))),"")</f>
        <v/>
      </c>
      <c r="AC67" s="17" t="str">
        <f>IFERROR(IF(OR(AND(Y67="Muy Baja",AA67="Leve"),AND(Y67="Muy Baja",AA67="Menor"),AND(Y67="Baja",AA67="Leve")),"Bajo",IF(OR(AND(Y67="Muy baja",AA67="Moderado"),AND(Y67="Baja",AA67="Menor"),AND(Y67="Baja",AA67="Moderado"),AND(Y67="Media",AA67="Leve"),AND(Y67="Media",AA67="Menor"),AND(Y67="Media",AA67="Moderado"),AND(Y67="Alta",AA67="Leve"),AND(Y67="Alta",AA67="Menor")),"Moderado",IF(OR(AND(Y67="Muy Baja",AA67="Mayor"),AND(Y67="Baja",AA67="Mayor"),AND(Y67="Media",AA67="Mayor"),AND(Y67="Alta",AA67="Moderado"),AND(Y67="Alta",AA67="Mayor"),AND(Y67="Muy Alta",AA67="Leve"),AND(Y67="Muy Alta",AA67="Menor"),AND(Y67="Muy Alta",AA67="Moderado"),AND(Y67="Muy Alta",AA67="Mayor")),"Alto",IF(OR(AND(Y67="Muy Baja",AA67="Catastrófico"),AND(Y67="Baja",AA67="Catastrófico"),AND(Y67="Media",AA67="Catastrófico"),AND(Y67="Alta",AA67="Catastrófico"),AND(Y67="Muy Alta",AA67="Catastrófico")),"Extremo","")))),"")</f>
        <v/>
      </c>
      <c r="AD67" s="18"/>
      <c r="AE67" s="19"/>
      <c r="AF67" s="21"/>
      <c r="AG67" s="24"/>
      <c r="AH67" s="24"/>
      <c r="AI67" s="19"/>
      <c r="AJ67" s="21"/>
    </row>
    <row r="68" spans="1:36" ht="151.5" customHeight="1" x14ac:dyDescent="0.3">
      <c r="A68" s="81"/>
      <c r="B68" s="84"/>
      <c r="C68" s="84"/>
      <c r="D68" s="84"/>
      <c r="E68" s="87"/>
      <c r="F68" s="84"/>
      <c r="G68" s="90"/>
      <c r="H68" s="93"/>
      <c r="I68" s="78"/>
      <c r="J68" s="96"/>
      <c r="K68" s="78">
        <f ca="1">IF(NOT(ISERROR(MATCH(J68,_xlfn.ANCHORARRAY(E79),0))),I81&amp;"Por favor no seleccionar los criterios de impacto",J68)</f>
        <v>0</v>
      </c>
      <c r="L68" s="93"/>
      <c r="M68" s="78"/>
      <c r="N68" s="75"/>
      <c r="O68" s="9">
        <v>5</v>
      </c>
      <c r="P68" s="10"/>
      <c r="Q68" s="11" t="str">
        <f t="shared" si="72"/>
        <v/>
      </c>
      <c r="R68" s="12"/>
      <c r="S68" s="12"/>
      <c r="T68" s="13" t="str">
        <f t="shared" si="69"/>
        <v/>
      </c>
      <c r="U68" s="12"/>
      <c r="V68" s="12"/>
      <c r="W68" s="12"/>
      <c r="X68" s="14" t="str">
        <f t="shared" si="73"/>
        <v/>
      </c>
      <c r="Y68" s="15" t="str">
        <f t="shared" si="1"/>
        <v/>
      </c>
      <c r="Z68" s="16" t="str">
        <f t="shared" si="70"/>
        <v/>
      </c>
      <c r="AA68" s="15" t="str">
        <f t="shared" si="3"/>
        <v/>
      </c>
      <c r="AB68" s="16" t="str">
        <f t="shared" si="74"/>
        <v/>
      </c>
      <c r="AC68" s="17" t="str">
        <f t="shared" ref="AC68:AC69" si="75">IFERROR(IF(OR(AND(Y68="Muy Baja",AA68="Leve"),AND(Y68="Muy Baja",AA68="Menor"),AND(Y68="Baja",AA68="Leve")),"Bajo",IF(OR(AND(Y68="Muy baja",AA68="Moderado"),AND(Y68="Baja",AA68="Menor"),AND(Y68="Baja",AA68="Moderado"),AND(Y68="Media",AA68="Leve"),AND(Y68="Media",AA68="Menor"),AND(Y68="Media",AA68="Moderado"),AND(Y68="Alta",AA68="Leve"),AND(Y68="Alta",AA68="Menor")),"Moderado",IF(OR(AND(Y68="Muy Baja",AA68="Mayor"),AND(Y68="Baja",AA68="Mayor"),AND(Y68="Media",AA68="Mayor"),AND(Y68="Alta",AA68="Moderado"),AND(Y68="Alta",AA68="Mayor"),AND(Y68="Muy Alta",AA68="Leve"),AND(Y68="Muy Alta",AA68="Menor"),AND(Y68="Muy Alta",AA68="Moderado"),AND(Y68="Muy Alta",AA68="Mayor")),"Alto",IF(OR(AND(Y68="Muy Baja",AA68="Catastrófico"),AND(Y68="Baja",AA68="Catastrófico"),AND(Y68="Media",AA68="Catastrófico"),AND(Y68="Alta",AA68="Catastrófico"),AND(Y68="Muy Alta",AA68="Catastrófico")),"Extremo","")))),"")</f>
        <v/>
      </c>
      <c r="AD68" s="18"/>
      <c r="AE68" s="19"/>
      <c r="AF68" s="21"/>
      <c r="AG68" s="24"/>
      <c r="AH68" s="24"/>
      <c r="AI68" s="19"/>
      <c r="AJ68" s="21"/>
    </row>
    <row r="69" spans="1:36" ht="151.5" customHeight="1" x14ac:dyDescent="0.3">
      <c r="A69" s="82"/>
      <c r="B69" s="85"/>
      <c r="C69" s="85"/>
      <c r="D69" s="85"/>
      <c r="E69" s="88"/>
      <c r="F69" s="85"/>
      <c r="G69" s="91"/>
      <c r="H69" s="94"/>
      <c r="I69" s="79"/>
      <c r="J69" s="97"/>
      <c r="K69" s="79">
        <f ca="1">IF(NOT(ISERROR(MATCH(J69,_xlfn.ANCHORARRAY(E80),0))),I82&amp;"Por favor no seleccionar los criterios de impacto",J69)</f>
        <v>0</v>
      </c>
      <c r="L69" s="94"/>
      <c r="M69" s="79"/>
      <c r="N69" s="76"/>
      <c r="O69" s="9">
        <v>6</v>
      </c>
      <c r="P69" s="10"/>
      <c r="Q69" s="11" t="str">
        <f t="shared" si="72"/>
        <v/>
      </c>
      <c r="R69" s="12"/>
      <c r="S69" s="12"/>
      <c r="T69" s="13" t="str">
        <f t="shared" si="69"/>
        <v/>
      </c>
      <c r="U69" s="12"/>
      <c r="V69" s="12"/>
      <c r="W69" s="12"/>
      <c r="X69" s="14" t="str">
        <f t="shared" si="73"/>
        <v/>
      </c>
      <c r="Y69" s="15" t="str">
        <f t="shared" si="1"/>
        <v/>
      </c>
      <c r="Z69" s="16" t="str">
        <f t="shared" si="70"/>
        <v/>
      </c>
      <c r="AA69" s="15" t="str">
        <f t="shared" si="3"/>
        <v/>
      </c>
      <c r="AB69" s="16" t="str">
        <f t="shared" si="74"/>
        <v/>
      </c>
      <c r="AC69" s="17" t="str">
        <f t="shared" si="75"/>
        <v/>
      </c>
      <c r="AD69" s="18"/>
      <c r="AE69" s="19"/>
      <c r="AF69" s="21"/>
      <c r="AG69" s="24"/>
      <c r="AH69" s="24"/>
      <c r="AI69" s="19"/>
      <c r="AJ69" s="21"/>
    </row>
    <row r="70" spans="1:36" ht="49.5" customHeight="1" x14ac:dyDescent="0.3">
      <c r="A70" s="9"/>
      <c r="B70" s="98" t="s">
        <v>74</v>
      </c>
      <c r="C70" s="99"/>
      <c r="D70" s="99"/>
      <c r="E70" s="99"/>
      <c r="F70" s="99"/>
      <c r="G70" s="99"/>
      <c r="H70" s="99"/>
      <c r="I70" s="99"/>
      <c r="J70" s="99"/>
      <c r="K70" s="99"/>
      <c r="L70" s="99"/>
      <c r="M70" s="99"/>
      <c r="N70" s="99"/>
      <c r="O70" s="99"/>
      <c r="P70" s="99"/>
      <c r="Q70" s="99"/>
      <c r="R70" s="99"/>
      <c r="S70" s="99"/>
      <c r="T70" s="99"/>
      <c r="U70" s="99"/>
      <c r="V70" s="99"/>
      <c r="W70" s="99"/>
      <c r="X70" s="99"/>
      <c r="Y70" s="99"/>
      <c r="Z70" s="99"/>
      <c r="AA70" s="99"/>
      <c r="AB70" s="99"/>
      <c r="AC70" s="99"/>
      <c r="AD70" s="99"/>
      <c r="AE70" s="99"/>
      <c r="AF70" s="99"/>
      <c r="AG70" s="99"/>
      <c r="AH70" s="99"/>
      <c r="AI70" s="99"/>
      <c r="AJ70" s="100"/>
    </row>
    <row r="72" spans="1:36" x14ac:dyDescent="0.3">
      <c r="A72" s="2"/>
      <c r="B72" s="28" t="s">
        <v>75</v>
      </c>
      <c r="C72" s="2"/>
      <c r="D72" s="2"/>
      <c r="F72" s="2"/>
    </row>
  </sheetData>
  <sheetProtection algorithmName="SHA-512" hashValue="sVoqu7kJshpFydYKkkW8R62PwbHkQ9zgyUzrQTDSexXBIdbfmbh3HSh+Gofw37b3YGg2PRU2wgjt3LhxsWd93g==" saltValue="gArFcdkKpQaxc61f24i61A==" spinCount="100000" sheet="1" objects="1" scenarios="1"/>
  <dataConsolidate/>
  <mergeCells count="185">
    <mergeCell ref="B70:AJ70"/>
    <mergeCell ref="I64:I69"/>
    <mergeCell ref="J64:J69"/>
    <mergeCell ref="K64:K69"/>
    <mergeCell ref="L64:L69"/>
    <mergeCell ref="M64:M69"/>
    <mergeCell ref="N64:N69"/>
    <mergeCell ref="M58:M63"/>
    <mergeCell ref="N58:N63"/>
    <mergeCell ref="I58:I63"/>
    <mergeCell ref="J58:J63"/>
    <mergeCell ref="K58:K63"/>
    <mergeCell ref="L58:L63"/>
    <mergeCell ref="A64:A69"/>
    <mergeCell ref="B64:B69"/>
    <mergeCell ref="C64:C69"/>
    <mergeCell ref="D64:D69"/>
    <mergeCell ref="E64:E69"/>
    <mergeCell ref="F64:F69"/>
    <mergeCell ref="G64:G69"/>
    <mergeCell ref="H64:H69"/>
    <mergeCell ref="G58:G63"/>
    <mergeCell ref="H58:H63"/>
    <mergeCell ref="A58:A63"/>
    <mergeCell ref="B58:B63"/>
    <mergeCell ref="C58:C63"/>
    <mergeCell ref="D58:D63"/>
    <mergeCell ref="E58:E63"/>
    <mergeCell ref="F58:F63"/>
    <mergeCell ref="I52:I57"/>
    <mergeCell ref="J52:J57"/>
    <mergeCell ref="K52:K57"/>
    <mergeCell ref="L52:L57"/>
    <mergeCell ref="M52:M57"/>
    <mergeCell ref="N52:N57"/>
    <mergeCell ref="M46:M51"/>
    <mergeCell ref="N46:N51"/>
    <mergeCell ref="A52:A57"/>
    <mergeCell ref="B52:B57"/>
    <mergeCell ref="C52:C57"/>
    <mergeCell ref="D52:D57"/>
    <mergeCell ref="E52:E57"/>
    <mergeCell ref="F52:F57"/>
    <mergeCell ref="G52:G57"/>
    <mergeCell ref="H52:H57"/>
    <mergeCell ref="G46:G51"/>
    <mergeCell ref="H46:H51"/>
    <mergeCell ref="I46:I51"/>
    <mergeCell ref="J46:J51"/>
    <mergeCell ref="K46:K51"/>
    <mergeCell ref="L46:L51"/>
    <mergeCell ref="A46:A51"/>
    <mergeCell ref="B46:B51"/>
    <mergeCell ref="C46:C51"/>
    <mergeCell ref="D46:D51"/>
    <mergeCell ref="E46:E51"/>
    <mergeCell ref="F46:F51"/>
    <mergeCell ref="I40:I45"/>
    <mergeCell ref="J40:J45"/>
    <mergeCell ref="K40:K45"/>
    <mergeCell ref="L40:L45"/>
    <mergeCell ref="M40:M45"/>
    <mergeCell ref="N40:N45"/>
    <mergeCell ref="M34:M39"/>
    <mergeCell ref="N34:N39"/>
    <mergeCell ref="A40:A45"/>
    <mergeCell ref="B40:B45"/>
    <mergeCell ref="C40:C45"/>
    <mergeCell ref="D40:D45"/>
    <mergeCell ref="E40:E45"/>
    <mergeCell ref="F40:F45"/>
    <mergeCell ref="G40:G45"/>
    <mergeCell ref="H40:H45"/>
    <mergeCell ref="G34:G39"/>
    <mergeCell ref="H34:H39"/>
    <mergeCell ref="I34:I39"/>
    <mergeCell ref="J34:J39"/>
    <mergeCell ref="K34:K39"/>
    <mergeCell ref="L34:L39"/>
    <mergeCell ref="A34:A39"/>
    <mergeCell ref="B34:B39"/>
    <mergeCell ref="C34:C39"/>
    <mergeCell ref="D34:D39"/>
    <mergeCell ref="E34:E39"/>
    <mergeCell ref="F34:F39"/>
    <mergeCell ref="I28:I33"/>
    <mergeCell ref="J28:J33"/>
    <mergeCell ref="K28:K33"/>
    <mergeCell ref="L28:L33"/>
    <mergeCell ref="M28:M33"/>
    <mergeCell ref="N28:N33"/>
    <mergeCell ref="M22:M27"/>
    <mergeCell ref="N22:N27"/>
    <mergeCell ref="A28:A33"/>
    <mergeCell ref="B28:B33"/>
    <mergeCell ref="C28:C33"/>
    <mergeCell ref="D28:D33"/>
    <mergeCell ref="E28:E33"/>
    <mergeCell ref="F28:F33"/>
    <mergeCell ref="G28:G33"/>
    <mergeCell ref="H28:H33"/>
    <mergeCell ref="G22:G27"/>
    <mergeCell ref="H22:H27"/>
    <mergeCell ref="I22:I27"/>
    <mergeCell ref="J22:J27"/>
    <mergeCell ref="K22:K27"/>
    <mergeCell ref="L22:L27"/>
    <mergeCell ref="A22:A27"/>
    <mergeCell ref="B22:B27"/>
    <mergeCell ref="C22:C27"/>
    <mergeCell ref="D22:D27"/>
    <mergeCell ref="E22:E27"/>
    <mergeCell ref="F22:F27"/>
    <mergeCell ref="I16:I21"/>
    <mergeCell ref="J16:J21"/>
    <mergeCell ref="K16:K21"/>
    <mergeCell ref="L16:L21"/>
    <mergeCell ref="M16:M21"/>
    <mergeCell ref="M10:M15"/>
    <mergeCell ref="N10:N15"/>
    <mergeCell ref="A16:A21"/>
    <mergeCell ref="B16:B21"/>
    <mergeCell ref="C16:C21"/>
    <mergeCell ref="D16:D21"/>
    <mergeCell ref="E16:E21"/>
    <mergeCell ref="F16:F21"/>
    <mergeCell ref="G16:G21"/>
    <mergeCell ref="H16:H21"/>
    <mergeCell ref="G10:G15"/>
    <mergeCell ref="H10:H15"/>
    <mergeCell ref="I10:I15"/>
    <mergeCell ref="J10:J15"/>
    <mergeCell ref="K10:K15"/>
    <mergeCell ref="L10:L15"/>
    <mergeCell ref="A10:A15"/>
    <mergeCell ref="B10:B15"/>
    <mergeCell ref="C10:C15"/>
    <mergeCell ref="D10:D15"/>
    <mergeCell ref="E10:E15"/>
    <mergeCell ref="F10:F15"/>
    <mergeCell ref="AB8:AB9"/>
    <mergeCell ref="AC8:AC9"/>
    <mergeCell ref="P8:P9"/>
    <mergeCell ref="Q8:Q9"/>
    <mergeCell ref="R8:W8"/>
    <mergeCell ref="X8:X9"/>
    <mergeCell ref="Y8:Y9"/>
    <mergeCell ref="Z8:Z9"/>
    <mergeCell ref="N16:N21"/>
    <mergeCell ref="J8:J9"/>
    <mergeCell ref="K8:K9"/>
    <mergeCell ref="L8:L9"/>
    <mergeCell ref="M8:M9"/>
    <mergeCell ref="N8:N9"/>
    <mergeCell ref="O8:O9"/>
    <mergeCell ref="AE7:AJ7"/>
    <mergeCell ref="A8:A9"/>
    <mergeCell ref="B8:B9"/>
    <mergeCell ref="C8:C9"/>
    <mergeCell ref="D8:D9"/>
    <mergeCell ref="E8:E9"/>
    <mergeCell ref="F8:F9"/>
    <mergeCell ref="G8:G9"/>
    <mergeCell ref="H8:H9"/>
    <mergeCell ref="I8:I9"/>
    <mergeCell ref="AG8:AG9"/>
    <mergeCell ref="AH8:AH9"/>
    <mergeCell ref="AI8:AI9"/>
    <mergeCell ref="AJ8:AJ9"/>
    <mergeCell ref="AD8:AD9"/>
    <mergeCell ref="AE8:AE9"/>
    <mergeCell ref="AF8:AF9"/>
    <mergeCell ref="AA8:AA9"/>
    <mergeCell ref="A6:B6"/>
    <mergeCell ref="C6:N6"/>
    <mergeCell ref="A7:G7"/>
    <mergeCell ref="H7:N7"/>
    <mergeCell ref="O7:W7"/>
    <mergeCell ref="X7:AD7"/>
    <mergeCell ref="A1:AJ2"/>
    <mergeCell ref="A4:B4"/>
    <mergeCell ref="C4:N4"/>
    <mergeCell ref="O4:Q4"/>
    <mergeCell ref="A5:B5"/>
    <mergeCell ref="C5:N5"/>
  </mergeCells>
  <conditionalFormatting sqref="H10 H16">
    <cfRule type="cellIs" dxfId="2078" priority="227" operator="equal">
      <formula>"Muy Alta"</formula>
    </cfRule>
    <cfRule type="cellIs" dxfId="2077" priority="228" operator="equal">
      <formula>"Alta"</formula>
    </cfRule>
    <cfRule type="cellIs" dxfId="2076" priority="229" operator="equal">
      <formula>"Media"</formula>
    </cfRule>
    <cfRule type="cellIs" dxfId="2075" priority="230" operator="equal">
      <formula>"Baja"</formula>
    </cfRule>
    <cfRule type="cellIs" dxfId="2074" priority="231" operator="equal">
      <formula>"Muy Baja"</formula>
    </cfRule>
  </conditionalFormatting>
  <conditionalFormatting sqref="L10 L16 L22 L28 L34 L40 L46 L52 L58 L64">
    <cfRule type="cellIs" dxfId="2073" priority="222" operator="equal">
      <formula>"Catastrófico"</formula>
    </cfRule>
    <cfRule type="cellIs" dxfId="2072" priority="223" operator="equal">
      <formula>"Mayor"</formula>
    </cfRule>
    <cfRule type="cellIs" dxfId="2071" priority="224" operator="equal">
      <formula>"Moderado"</formula>
    </cfRule>
    <cfRule type="cellIs" dxfId="2070" priority="225" operator="equal">
      <formula>"Menor"</formula>
    </cfRule>
    <cfRule type="cellIs" dxfId="2069" priority="226" operator="equal">
      <formula>"Leve"</formula>
    </cfRule>
  </conditionalFormatting>
  <conditionalFormatting sqref="N10">
    <cfRule type="cellIs" dxfId="2068" priority="218" operator="equal">
      <formula>"Extremo"</formula>
    </cfRule>
    <cfRule type="cellIs" dxfId="2067" priority="219" operator="equal">
      <formula>"Alto"</formula>
    </cfRule>
    <cfRule type="cellIs" dxfId="2066" priority="220" operator="equal">
      <formula>"Moderado"</formula>
    </cfRule>
    <cfRule type="cellIs" dxfId="2065" priority="221" operator="equal">
      <formula>"Bajo"</formula>
    </cfRule>
  </conditionalFormatting>
  <conditionalFormatting sqref="Y10:Y15">
    <cfRule type="cellIs" dxfId="2064" priority="213" operator="equal">
      <formula>"Muy Alta"</formula>
    </cfRule>
    <cfRule type="cellIs" dxfId="2063" priority="214" operator="equal">
      <formula>"Alta"</formula>
    </cfRule>
    <cfRule type="cellIs" dxfId="2062" priority="215" operator="equal">
      <formula>"Media"</formula>
    </cfRule>
    <cfRule type="cellIs" dxfId="2061" priority="216" operator="equal">
      <formula>"Baja"</formula>
    </cfRule>
    <cfRule type="cellIs" dxfId="2060" priority="217" operator="equal">
      <formula>"Muy Baja"</formula>
    </cfRule>
  </conditionalFormatting>
  <conditionalFormatting sqref="AA10:AA15">
    <cfRule type="cellIs" dxfId="2059" priority="208" operator="equal">
      <formula>"Catastrófico"</formula>
    </cfRule>
    <cfRule type="cellIs" dxfId="2058" priority="209" operator="equal">
      <formula>"Mayor"</formula>
    </cfRule>
    <cfRule type="cellIs" dxfId="2057" priority="210" operator="equal">
      <formula>"Moderado"</formula>
    </cfRule>
    <cfRule type="cellIs" dxfId="2056" priority="211" operator="equal">
      <formula>"Menor"</formula>
    </cfRule>
    <cfRule type="cellIs" dxfId="2055" priority="212" operator="equal">
      <formula>"Leve"</formula>
    </cfRule>
  </conditionalFormatting>
  <conditionalFormatting sqref="AC10:AC15">
    <cfRule type="cellIs" dxfId="2054" priority="204" operator="equal">
      <formula>"Extremo"</formula>
    </cfRule>
    <cfRule type="cellIs" dxfId="2053" priority="205" operator="equal">
      <formula>"Alto"</formula>
    </cfRule>
    <cfRule type="cellIs" dxfId="2052" priority="206" operator="equal">
      <formula>"Moderado"</formula>
    </cfRule>
    <cfRule type="cellIs" dxfId="2051" priority="207" operator="equal">
      <formula>"Bajo"</formula>
    </cfRule>
  </conditionalFormatting>
  <conditionalFormatting sqref="H58">
    <cfRule type="cellIs" dxfId="2050" priority="43" operator="equal">
      <formula>"Muy Alta"</formula>
    </cfRule>
    <cfRule type="cellIs" dxfId="2049" priority="44" operator="equal">
      <formula>"Alta"</formula>
    </cfRule>
    <cfRule type="cellIs" dxfId="2048" priority="45" operator="equal">
      <formula>"Media"</formula>
    </cfRule>
    <cfRule type="cellIs" dxfId="2047" priority="46" operator="equal">
      <formula>"Baja"</formula>
    </cfRule>
    <cfRule type="cellIs" dxfId="2046" priority="47" operator="equal">
      <formula>"Muy Baja"</formula>
    </cfRule>
  </conditionalFormatting>
  <conditionalFormatting sqref="N16">
    <cfRule type="cellIs" dxfId="2045" priority="200" operator="equal">
      <formula>"Extremo"</formula>
    </cfRule>
    <cfRule type="cellIs" dxfId="2044" priority="201" operator="equal">
      <formula>"Alto"</formula>
    </cfRule>
    <cfRule type="cellIs" dxfId="2043" priority="202" operator="equal">
      <formula>"Moderado"</formula>
    </cfRule>
    <cfRule type="cellIs" dxfId="2042" priority="203" operator="equal">
      <formula>"Bajo"</formula>
    </cfRule>
  </conditionalFormatting>
  <conditionalFormatting sqref="Y16:Y21">
    <cfRule type="cellIs" dxfId="2041" priority="195" operator="equal">
      <formula>"Muy Alta"</formula>
    </cfRule>
    <cfRule type="cellIs" dxfId="2040" priority="196" operator="equal">
      <formula>"Alta"</formula>
    </cfRule>
    <cfRule type="cellIs" dxfId="2039" priority="197" operator="equal">
      <formula>"Media"</formula>
    </cfRule>
    <cfRule type="cellIs" dxfId="2038" priority="198" operator="equal">
      <formula>"Baja"</formula>
    </cfRule>
    <cfRule type="cellIs" dxfId="2037" priority="199" operator="equal">
      <formula>"Muy Baja"</formula>
    </cfRule>
  </conditionalFormatting>
  <conditionalFormatting sqref="AA16:AA21">
    <cfRule type="cellIs" dxfId="2036" priority="190" operator="equal">
      <formula>"Catastrófico"</formula>
    </cfRule>
    <cfRule type="cellIs" dxfId="2035" priority="191" operator="equal">
      <formula>"Mayor"</formula>
    </cfRule>
    <cfRule type="cellIs" dxfId="2034" priority="192" operator="equal">
      <formula>"Moderado"</formula>
    </cfRule>
    <cfRule type="cellIs" dxfId="2033" priority="193" operator="equal">
      <formula>"Menor"</formula>
    </cfRule>
    <cfRule type="cellIs" dxfId="2032" priority="194" operator="equal">
      <formula>"Leve"</formula>
    </cfRule>
  </conditionalFormatting>
  <conditionalFormatting sqref="AC16:AC21">
    <cfRule type="cellIs" dxfId="2031" priority="186" operator="equal">
      <formula>"Extremo"</formula>
    </cfRule>
    <cfRule type="cellIs" dxfId="2030" priority="187" operator="equal">
      <formula>"Alto"</formula>
    </cfRule>
    <cfRule type="cellIs" dxfId="2029" priority="188" operator="equal">
      <formula>"Moderado"</formula>
    </cfRule>
    <cfRule type="cellIs" dxfId="2028" priority="189" operator="equal">
      <formula>"Bajo"</formula>
    </cfRule>
  </conditionalFormatting>
  <conditionalFormatting sqref="H22">
    <cfRule type="cellIs" dxfId="2027" priority="181" operator="equal">
      <formula>"Muy Alta"</formula>
    </cfRule>
    <cfRule type="cellIs" dxfId="2026" priority="182" operator="equal">
      <formula>"Alta"</formula>
    </cfRule>
    <cfRule type="cellIs" dxfId="2025" priority="183" operator="equal">
      <formula>"Media"</formula>
    </cfRule>
    <cfRule type="cellIs" dxfId="2024" priority="184" operator="equal">
      <formula>"Baja"</formula>
    </cfRule>
    <cfRule type="cellIs" dxfId="2023" priority="185" operator="equal">
      <formula>"Muy Baja"</formula>
    </cfRule>
  </conditionalFormatting>
  <conditionalFormatting sqref="N22">
    <cfRule type="cellIs" dxfId="2022" priority="177" operator="equal">
      <formula>"Extremo"</formula>
    </cfRule>
    <cfRule type="cellIs" dxfId="2021" priority="178" operator="equal">
      <formula>"Alto"</formula>
    </cfRule>
    <cfRule type="cellIs" dxfId="2020" priority="179" operator="equal">
      <formula>"Moderado"</formula>
    </cfRule>
    <cfRule type="cellIs" dxfId="2019" priority="180" operator="equal">
      <formula>"Bajo"</formula>
    </cfRule>
  </conditionalFormatting>
  <conditionalFormatting sqref="Y22:Y27">
    <cfRule type="cellIs" dxfId="2018" priority="172" operator="equal">
      <formula>"Muy Alta"</formula>
    </cfRule>
    <cfRule type="cellIs" dxfId="2017" priority="173" operator="equal">
      <formula>"Alta"</formula>
    </cfRule>
    <cfRule type="cellIs" dxfId="2016" priority="174" operator="equal">
      <formula>"Media"</formula>
    </cfRule>
    <cfRule type="cellIs" dxfId="2015" priority="175" operator="equal">
      <formula>"Baja"</formula>
    </cfRule>
    <cfRule type="cellIs" dxfId="2014" priority="176" operator="equal">
      <formula>"Muy Baja"</formula>
    </cfRule>
  </conditionalFormatting>
  <conditionalFormatting sqref="AA22:AA27">
    <cfRule type="cellIs" dxfId="2013" priority="167" operator="equal">
      <formula>"Catastrófico"</formula>
    </cfRule>
    <cfRule type="cellIs" dxfId="2012" priority="168" operator="equal">
      <formula>"Mayor"</formula>
    </cfRule>
    <cfRule type="cellIs" dxfId="2011" priority="169" operator="equal">
      <formula>"Moderado"</formula>
    </cfRule>
    <cfRule type="cellIs" dxfId="2010" priority="170" operator="equal">
      <formula>"Menor"</formula>
    </cfRule>
    <cfRule type="cellIs" dxfId="2009" priority="171" operator="equal">
      <formula>"Leve"</formula>
    </cfRule>
  </conditionalFormatting>
  <conditionalFormatting sqref="AC22:AC27">
    <cfRule type="cellIs" dxfId="2008" priority="163" operator="equal">
      <formula>"Extremo"</formula>
    </cfRule>
    <cfRule type="cellIs" dxfId="2007" priority="164" operator="equal">
      <formula>"Alto"</formula>
    </cfRule>
    <cfRule type="cellIs" dxfId="2006" priority="165" operator="equal">
      <formula>"Moderado"</formula>
    </cfRule>
    <cfRule type="cellIs" dxfId="2005" priority="166" operator="equal">
      <formula>"Bajo"</formula>
    </cfRule>
  </conditionalFormatting>
  <conditionalFormatting sqref="H28">
    <cfRule type="cellIs" dxfId="2004" priority="158" operator="equal">
      <formula>"Muy Alta"</formula>
    </cfRule>
    <cfRule type="cellIs" dxfId="2003" priority="159" operator="equal">
      <formula>"Alta"</formula>
    </cfRule>
    <cfRule type="cellIs" dxfId="2002" priority="160" operator="equal">
      <formula>"Media"</formula>
    </cfRule>
    <cfRule type="cellIs" dxfId="2001" priority="161" operator="equal">
      <formula>"Baja"</formula>
    </cfRule>
    <cfRule type="cellIs" dxfId="2000" priority="162" operator="equal">
      <formula>"Muy Baja"</formula>
    </cfRule>
  </conditionalFormatting>
  <conditionalFormatting sqref="N28">
    <cfRule type="cellIs" dxfId="1999" priority="154" operator="equal">
      <formula>"Extremo"</formula>
    </cfRule>
    <cfRule type="cellIs" dxfId="1998" priority="155" operator="equal">
      <formula>"Alto"</formula>
    </cfRule>
    <cfRule type="cellIs" dxfId="1997" priority="156" operator="equal">
      <formula>"Moderado"</formula>
    </cfRule>
    <cfRule type="cellIs" dxfId="1996" priority="157" operator="equal">
      <formula>"Bajo"</formula>
    </cfRule>
  </conditionalFormatting>
  <conditionalFormatting sqref="Y28:Y33">
    <cfRule type="cellIs" dxfId="1995" priority="149" operator="equal">
      <formula>"Muy Alta"</formula>
    </cfRule>
    <cfRule type="cellIs" dxfId="1994" priority="150" operator="equal">
      <formula>"Alta"</formula>
    </cfRule>
    <cfRule type="cellIs" dxfId="1993" priority="151" operator="equal">
      <formula>"Media"</formula>
    </cfRule>
    <cfRule type="cellIs" dxfId="1992" priority="152" operator="equal">
      <formula>"Baja"</formula>
    </cfRule>
    <cfRule type="cellIs" dxfId="1991" priority="153" operator="equal">
      <formula>"Muy Baja"</formula>
    </cfRule>
  </conditionalFormatting>
  <conditionalFormatting sqref="AA28:AA33">
    <cfRule type="cellIs" dxfId="1990" priority="144" operator="equal">
      <formula>"Catastrófico"</formula>
    </cfRule>
    <cfRule type="cellIs" dxfId="1989" priority="145" operator="equal">
      <formula>"Mayor"</formula>
    </cfRule>
    <cfRule type="cellIs" dxfId="1988" priority="146" operator="equal">
      <formula>"Moderado"</formula>
    </cfRule>
    <cfRule type="cellIs" dxfId="1987" priority="147" operator="equal">
      <formula>"Menor"</formula>
    </cfRule>
    <cfRule type="cellIs" dxfId="1986" priority="148" operator="equal">
      <formula>"Leve"</formula>
    </cfRule>
  </conditionalFormatting>
  <conditionalFormatting sqref="AC28:AC33">
    <cfRule type="cellIs" dxfId="1985" priority="140" operator="equal">
      <formula>"Extremo"</formula>
    </cfRule>
    <cfRule type="cellIs" dxfId="1984" priority="141" operator="equal">
      <formula>"Alto"</formula>
    </cfRule>
    <cfRule type="cellIs" dxfId="1983" priority="142" operator="equal">
      <formula>"Moderado"</formula>
    </cfRule>
    <cfRule type="cellIs" dxfId="1982" priority="143" operator="equal">
      <formula>"Bajo"</formula>
    </cfRule>
  </conditionalFormatting>
  <conditionalFormatting sqref="H34">
    <cfRule type="cellIs" dxfId="1981" priority="135" operator="equal">
      <formula>"Muy Alta"</formula>
    </cfRule>
    <cfRule type="cellIs" dxfId="1980" priority="136" operator="equal">
      <formula>"Alta"</formula>
    </cfRule>
    <cfRule type="cellIs" dxfId="1979" priority="137" operator="equal">
      <formula>"Media"</formula>
    </cfRule>
    <cfRule type="cellIs" dxfId="1978" priority="138" operator="equal">
      <formula>"Baja"</formula>
    </cfRule>
    <cfRule type="cellIs" dxfId="1977" priority="139" operator="equal">
      <formula>"Muy Baja"</formula>
    </cfRule>
  </conditionalFormatting>
  <conditionalFormatting sqref="N34">
    <cfRule type="cellIs" dxfId="1976" priority="131" operator="equal">
      <formula>"Extremo"</formula>
    </cfRule>
    <cfRule type="cellIs" dxfId="1975" priority="132" operator="equal">
      <formula>"Alto"</formula>
    </cfRule>
    <cfRule type="cellIs" dxfId="1974" priority="133" operator="equal">
      <formula>"Moderado"</formula>
    </cfRule>
    <cfRule type="cellIs" dxfId="1973" priority="134" operator="equal">
      <formula>"Bajo"</formula>
    </cfRule>
  </conditionalFormatting>
  <conditionalFormatting sqref="Y34:Y39">
    <cfRule type="cellIs" dxfId="1972" priority="126" operator="equal">
      <formula>"Muy Alta"</formula>
    </cfRule>
    <cfRule type="cellIs" dxfId="1971" priority="127" operator="equal">
      <formula>"Alta"</formula>
    </cfRule>
    <cfRule type="cellIs" dxfId="1970" priority="128" operator="equal">
      <formula>"Media"</formula>
    </cfRule>
    <cfRule type="cellIs" dxfId="1969" priority="129" operator="equal">
      <formula>"Baja"</formula>
    </cfRule>
    <cfRule type="cellIs" dxfId="1968" priority="130" operator="equal">
      <formula>"Muy Baja"</formula>
    </cfRule>
  </conditionalFormatting>
  <conditionalFormatting sqref="AA34:AA39">
    <cfRule type="cellIs" dxfId="1967" priority="121" operator="equal">
      <formula>"Catastrófico"</formula>
    </cfRule>
    <cfRule type="cellIs" dxfId="1966" priority="122" operator="equal">
      <formula>"Mayor"</formula>
    </cfRule>
    <cfRule type="cellIs" dxfId="1965" priority="123" operator="equal">
      <formula>"Moderado"</formula>
    </cfRule>
    <cfRule type="cellIs" dxfId="1964" priority="124" operator="equal">
      <formula>"Menor"</formula>
    </cfRule>
    <cfRule type="cellIs" dxfId="1963" priority="125" operator="equal">
      <formula>"Leve"</formula>
    </cfRule>
  </conditionalFormatting>
  <conditionalFormatting sqref="AC34:AC39">
    <cfRule type="cellIs" dxfId="1962" priority="117" operator="equal">
      <formula>"Extremo"</formula>
    </cfRule>
    <cfRule type="cellIs" dxfId="1961" priority="118" operator="equal">
      <formula>"Alto"</formula>
    </cfRule>
    <cfRule type="cellIs" dxfId="1960" priority="119" operator="equal">
      <formula>"Moderado"</formula>
    </cfRule>
    <cfRule type="cellIs" dxfId="1959" priority="120" operator="equal">
      <formula>"Bajo"</formula>
    </cfRule>
  </conditionalFormatting>
  <conditionalFormatting sqref="H40">
    <cfRule type="cellIs" dxfId="1958" priority="112" operator="equal">
      <formula>"Muy Alta"</formula>
    </cfRule>
    <cfRule type="cellIs" dxfId="1957" priority="113" operator="equal">
      <formula>"Alta"</formula>
    </cfRule>
    <cfRule type="cellIs" dxfId="1956" priority="114" operator="equal">
      <formula>"Media"</formula>
    </cfRule>
    <cfRule type="cellIs" dxfId="1955" priority="115" operator="equal">
      <formula>"Baja"</formula>
    </cfRule>
    <cfRule type="cellIs" dxfId="1954" priority="116" operator="equal">
      <formula>"Muy Baja"</formula>
    </cfRule>
  </conditionalFormatting>
  <conditionalFormatting sqref="N40">
    <cfRule type="cellIs" dxfId="1953" priority="108" operator="equal">
      <formula>"Extremo"</formula>
    </cfRule>
    <cfRule type="cellIs" dxfId="1952" priority="109" operator="equal">
      <formula>"Alto"</formula>
    </cfRule>
    <cfRule type="cellIs" dxfId="1951" priority="110" operator="equal">
      <formula>"Moderado"</formula>
    </cfRule>
    <cfRule type="cellIs" dxfId="1950" priority="111" operator="equal">
      <formula>"Bajo"</formula>
    </cfRule>
  </conditionalFormatting>
  <conditionalFormatting sqref="Y40:Y45">
    <cfRule type="cellIs" dxfId="1949" priority="103" operator="equal">
      <formula>"Muy Alta"</formula>
    </cfRule>
    <cfRule type="cellIs" dxfId="1948" priority="104" operator="equal">
      <formula>"Alta"</formula>
    </cfRule>
    <cfRule type="cellIs" dxfId="1947" priority="105" operator="equal">
      <formula>"Media"</formula>
    </cfRule>
    <cfRule type="cellIs" dxfId="1946" priority="106" operator="equal">
      <formula>"Baja"</formula>
    </cfRule>
    <cfRule type="cellIs" dxfId="1945" priority="107" operator="equal">
      <formula>"Muy Baja"</formula>
    </cfRule>
  </conditionalFormatting>
  <conditionalFormatting sqref="AA40:AA45">
    <cfRule type="cellIs" dxfId="1944" priority="98" operator="equal">
      <formula>"Catastrófico"</formula>
    </cfRule>
    <cfRule type="cellIs" dxfId="1943" priority="99" operator="equal">
      <formula>"Mayor"</formula>
    </cfRule>
    <cfRule type="cellIs" dxfId="1942" priority="100" operator="equal">
      <formula>"Moderado"</formula>
    </cfRule>
    <cfRule type="cellIs" dxfId="1941" priority="101" operator="equal">
      <formula>"Menor"</formula>
    </cfRule>
    <cfRule type="cellIs" dxfId="1940" priority="102" operator="equal">
      <formula>"Leve"</formula>
    </cfRule>
  </conditionalFormatting>
  <conditionalFormatting sqref="AC40:AC45">
    <cfRule type="cellIs" dxfId="1939" priority="94" operator="equal">
      <formula>"Extremo"</formula>
    </cfRule>
    <cfRule type="cellIs" dxfId="1938" priority="95" operator="equal">
      <formula>"Alto"</formula>
    </cfRule>
    <cfRule type="cellIs" dxfId="1937" priority="96" operator="equal">
      <formula>"Moderado"</formula>
    </cfRule>
    <cfRule type="cellIs" dxfId="1936" priority="97" operator="equal">
      <formula>"Bajo"</formula>
    </cfRule>
  </conditionalFormatting>
  <conditionalFormatting sqref="H46">
    <cfRule type="cellIs" dxfId="1935" priority="89" operator="equal">
      <formula>"Muy Alta"</formula>
    </cfRule>
    <cfRule type="cellIs" dxfId="1934" priority="90" operator="equal">
      <formula>"Alta"</formula>
    </cfRule>
    <cfRule type="cellIs" dxfId="1933" priority="91" operator="equal">
      <formula>"Media"</formula>
    </cfRule>
    <cfRule type="cellIs" dxfId="1932" priority="92" operator="equal">
      <formula>"Baja"</formula>
    </cfRule>
    <cfRule type="cellIs" dxfId="1931" priority="93" operator="equal">
      <formula>"Muy Baja"</formula>
    </cfRule>
  </conditionalFormatting>
  <conditionalFormatting sqref="N46">
    <cfRule type="cellIs" dxfId="1930" priority="85" operator="equal">
      <formula>"Extremo"</formula>
    </cfRule>
    <cfRule type="cellIs" dxfId="1929" priority="86" operator="equal">
      <formula>"Alto"</formula>
    </cfRule>
    <cfRule type="cellIs" dxfId="1928" priority="87" operator="equal">
      <formula>"Moderado"</formula>
    </cfRule>
    <cfRule type="cellIs" dxfId="1927" priority="88" operator="equal">
      <formula>"Bajo"</formula>
    </cfRule>
  </conditionalFormatting>
  <conditionalFormatting sqref="Y46:Y51">
    <cfRule type="cellIs" dxfId="1926" priority="80" operator="equal">
      <formula>"Muy Alta"</formula>
    </cfRule>
    <cfRule type="cellIs" dxfId="1925" priority="81" operator="equal">
      <formula>"Alta"</formula>
    </cfRule>
    <cfRule type="cellIs" dxfId="1924" priority="82" operator="equal">
      <formula>"Media"</formula>
    </cfRule>
    <cfRule type="cellIs" dxfId="1923" priority="83" operator="equal">
      <formula>"Baja"</formula>
    </cfRule>
    <cfRule type="cellIs" dxfId="1922" priority="84" operator="equal">
      <formula>"Muy Baja"</formula>
    </cfRule>
  </conditionalFormatting>
  <conditionalFormatting sqref="AA46:AA51">
    <cfRule type="cellIs" dxfId="1921" priority="75" operator="equal">
      <formula>"Catastrófico"</formula>
    </cfRule>
    <cfRule type="cellIs" dxfId="1920" priority="76" operator="equal">
      <formula>"Mayor"</formula>
    </cfRule>
    <cfRule type="cellIs" dxfId="1919" priority="77" operator="equal">
      <formula>"Moderado"</formula>
    </cfRule>
    <cfRule type="cellIs" dxfId="1918" priority="78" operator="equal">
      <formula>"Menor"</formula>
    </cfRule>
    <cfRule type="cellIs" dxfId="1917" priority="79" operator="equal">
      <formula>"Leve"</formula>
    </cfRule>
  </conditionalFormatting>
  <conditionalFormatting sqref="AC46:AC51">
    <cfRule type="cellIs" dxfId="1916" priority="71" operator="equal">
      <formula>"Extremo"</formula>
    </cfRule>
    <cfRule type="cellIs" dxfId="1915" priority="72" operator="equal">
      <formula>"Alto"</formula>
    </cfRule>
    <cfRule type="cellIs" dxfId="1914" priority="73" operator="equal">
      <formula>"Moderado"</formula>
    </cfRule>
    <cfRule type="cellIs" dxfId="1913" priority="74" operator="equal">
      <formula>"Bajo"</formula>
    </cfRule>
  </conditionalFormatting>
  <conditionalFormatting sqref="H52">
    <cfRule type="cellIs" dxfId="1912" priority="66" operator="equal">
      <formula>"Muy Alta"</formula>
    </cfRule>
    <cfRule type="cellIs" dxfId="1911" priority="67" operator="equal">
      <formula>"Alta"</formula>
    </cfRule>
    <cfRule type="cellIs" dxfId="1910" priority="68" operator="equal">
      <formula>"Media"</formula>
    </cfRule>
    <cfRule type="cellIs" dxfId="1909" priority="69" operator="equal">
      <formula>"Baja"</formula>
    </cfRule>
    <cfRule type="cellIs" dxfId="1908" priority="70" operator="equal">
      <formula>"Muy Baja"</formula>
    </cfRule>
  </conditionalFormatting>
  <conditionalFormatting sqref="N52">
    <cfRule type="cellIs" dxfId="1907" priority="62" operator="equal">
      <formula>"Extremo"</formula>
    </cfRule>
    <cfRule type="cellIs" dxfId="1906" priority="63" operator="equal">
      <formula>"Alto"</formula>
    </cfRule>
    <cfRule type="cellIs" dxfId="1905" priority="64" operator="equal">
      <formula>"Moderado"</formula>
    </cfRule>
    <cfRule type="cellIs" dxfId="1904" priority="65" operator="equal">
      <formula>"Bajo"</formula>
    </cfRule>
  </conditionalFormatting>
  <conditionalFormatting sqref="Y52:Y57">
    <cfRule type="cellIs" dxfId="1903" priority="57" operator="equal">
      <formula>"Muy Alta"</formula>
    </cfRule>
    <cfRule type="cellIs" dxfId="1902" priority="58" operator="equal">
      <formula>"Alta"</formula>
    </cfRule>
    <cfRule type="cellIs" dxfId="1901" priority="59" operator="equal">
      <formula>"Media"</formula>
    </cfRule>
    <cfRule type="cellIs" dxfId="1900" priority="60" operator="equal">
      <formula>"Baja"</formula>
    </cfRule>
    <cfRule type="cellIs" dxfId="1899" priority="61" operator="equal">
      <formula>"Muy Baja"</formula>
    </cfRule>
  </conditionalFormatting>
  <conditionalFormatting sqref="AA52:AA57">
    <cfRule type="cellIs" dxfId="1898" priority="52" operator="equal">
      <formula>"Catastrófico"</formula>
    </cfRule>
    <cfRule type="cellIs" dxfId="1897" priority="53" operator="equal">
      <formula>"Mayor"</formula>
    </cfRule>
    <cfRule type="cellIs" dxfId="1896" priority="54" operator="equal">
      <formula>"Moderado"</formula>
    </cfRule>
    <cfRule type="cellIs" dxfId="1895" priority="55" operator="equal">
      <formula>"Menor"</formula>
    </cfRule>
    <cfRule type="cellIs" dxfId="1894" priority="56" operator="equal">
      <formula>"Leve"</formula>
    </cfRule>
  </conditionalFormatting>
  <conditionalFormatting sqref="AC52:AC57">
    <cfRule type="cellIs" dxfId="1893" priority="48" operator="equal">
      <formula>"Extremo"</formula>
    </cfRule>
    <cfRule type="cellIs" dxfId="1892" priority="49" operator="equal">
      <formula>"Alto"</formula>
    </cfRule>
    <cfRule type="cellIs" dxfId="1891" priority="50" operator="equal">
      <formula>"Moderado"</formula>
    </cfRule>
    <cfRule type="cellIs" dxfId="1890" priority="51" operator="equal">
      <formula>"Bajo"</formula>
    </cfRule>
  </conditionalFormatting>
  <conditionalFormatting sqref="N58">
    <cfRule type="cellIs" dxfId="1889" priority="39" operator="equal">
      <formula>"Extremo"</formula>
    </cfRule>
    <cfRule type="cellIs" dxfId="1888" priority="40" operator="equal">
      <formula>"Alto"</formula>
    </cfRule>
    <cfRule type="cellIs" dxfId="1887" priority="41" operator="equal">
      <formula>"Moderado"</formula>
    </cfRule>
    <cfRule type="cellIs" dxfId="1886" priority="42" operator="equal">
      <formula>"Bajo"</formula>
    </cfRule>
  </conditionalFormatting>
  <conditionalFormatting sqref="Y58:Y63">
    <cfRule type="cellIs" dxfId="1885" priority="34" operator="equal">
      <formula>"Muy Alta"</formula>
    </cfRule>
    <cfRule type="cellIs" dxfId="1884" priority="35" operator="equal">
      <formula>"Alta"</formula>
    </cfRule>
    <cfRule type="cellIs" dxfId="1883" priority="36" operator="equal">
      <formula>"Media"</formula>
    </cfRule>
    <cfRule type="cellIs" dxfId="1882" priority="37" operator="equal">
      <formula>"Baja"</formula>
    </cfRule>
    <cfRule type="cellIs" dxfId="1881" priority="38" operator="equal">
      <formula>"Muy Baja"</formula>
    </cfRule>
  </conditionalFormatting>
  <conditionalFormatting sqref="AA58:AA63">
    <cfRule type="cellIs" dxfId="1880" priority="29" operator="equal">
      <formula>"Catastrófico"</formula>
    </cfRule>
    <cfRule type="cellIs" dxfId="1879" priority="30" operator="equal">
      <formula>"Mayor"</formula>
    </cfRule>
    <cfRule type="cellIs" dxfId="1878" priority="31" operator="equal">
      <formula>"Moderado"</formula>
    </cfRule>
    <cfRule type="cellIs" dxfId="1877" priority="32" operator="equal">
      <formula>"Menor"</formula>
    </cfRule>
    <cfRule type="cellIs" dxfId="1876" priority="33" operator="equal">
      <formula>"Leve"</formula>
    </cfRule>
  </conditionalFormatting>
  <conditionalFormatting sqref="AC58:AC63">
    <cfRule type="cellIs" dxfId="1875" priority="25" operator="equal">
      <formula>"Extremo"</formula>
    </cfRule>
    <cfRule type="cellIs" dxfId="1874" priority="26" operator="equal">
      <formula>"Alto"</formula>
    </cfRule>
    <cfRule type="cellIs" dxfId="1873" priority="27" operator="equal">
      <formula>"Moderado"</formula>
    </cfRule>
    <cfRule type="cellIs" dxfId="1872" priority="28" operator="equal">
      <formula>"Bajo"</formula>
    </cfRule>
  </conditionalFormatting>
  <conditionalFormatting sqref="H64">
    <cfRule type="cellIs" dxfId="1871" priority="20" operator="equal">
      <formula>"Muy Alta"</formula>
    </cfRule>
    <cfRule type="cellIs" dxfId="1870" priority="21" operator="equal">
      <formula>"Alta"</formula>
    </cfRule>
    <cfRule type="cellIs" dxfId="1869" priority="22" operator="equal">
      <formula>"Media"</formula>
    </cfRule>
    <cfRule type="cellIs" dxfId="1868" priority="23" operator="equal">
      <formula>"Baja"</formula>
    </cfRule>
    <cfRule type="cellIs" dxfId="1867" priority="24" operator="equal">
      <formula>"Muy Baja"</formula>
    </cfRule>
  </conditionalFormatting>
  <conditionalFormatting sqref="N64">
    <cfRule type="cellIs" dxfId="1866" priority="16" operator="equal">
      <formula>"Extremo"</formula>
    </cfRule>
    <cfRule type="cellIs" dxfId="1865" priority="17" operator="equal">
      <formula>"Alto"</formula>
    </cfRule>
    <cfRule type="cellIs" dxfId="1864" priority="18" operator="equal">
      <formula>"Moderado"</formula>
    </cfRule>
    <cfRule type="cellIs" dxfId="1863" priority="19" operator="equal">
      <formula>"Bajo"</formula>
    </cfRule>
  </conditionalFormatting>
  <conditionalFormatting sqref="Y64:Y69">
    <cfRule type="cellIs" dxfId="1862" priority="11" operator="equal">
      <formula>"Muy Alta"</formula>
    </cfRule>
    <cfRule type="cellIs" dxfId="1861" priority="12" operator="equal">
      <formula>"Alta"</formula>
    </cfRule>
    <cfRule type="cellIs" dxfId="1860" priority="13" operator="equal">
      <formula>"Media"</formula>
    </cfRule>
    <cfRule type="cellIs" dxfId="1859" priority="14" operator="equal">
      <formula>"Baja"</formula>
    </cfRule>
    <cfRule type="cellIs" dxfId="1858" priority="15" operator="equal">
      <formula>"Muy Baja"</formula>
    </cfRule>
  </conditionalFormatting>
  <conditionalFormatting sqref="AA64:AA69">
    <cfRule type="cellIs" dxfId="1857" priority="6" operator="equal">
      <formula>"Catastrófico"</formula>
    </cfRule>
    <cfRule type="cellIs" dxfId="1856" priority="7" operator="equal">
      <formula>"Mayor"</formula>
    </cfRule>
    <cfRule type="cellIs" dxfId="1855" priority="8" operator="equal">
      <formula>"Moderado"</formula>
    </cfRule>
    <cfRule type="cellIs" dxfId="1854" priority="9" operator="equal">
      <formula>"Menor"</formula>
    </cfRule>
    <cfRule type="cellIs" dxfId="1853" priority="10" operator="equal">
      <formula>"Leve"</formula>
    </cfRule>
  </conditionalFormatting>
  <conditionalFormatting sqref="AC64:AC69">
    <cfRule type="cellIs" dxfId="1852" priority="2" operator="equal">
      <formula>"Extremo"</formula>
    </cfRule>
    <cfRule type="cellIs" dxfId="1851" priority="3" operator="equal">
      <formula>"Alto"</formula>
    </cfRule>
    <cfRule type="cellIs" dxfId="1850" priority="4" operator="equal">
      <formula>"Moderado"</formula>
    </cfRule>
    <cfRule type="cellIs" dxfId="1849" priority="5" operator="equal">
      <formula>"Bajo"</formula>
    </cfRule>
  </conditionalFormatting>
  <conditionalFormatting sqref="K10:K69">
    <cfRule type="containsText" dxfId="1848" priority="1" operator="containsText" text="❌">
      <formula>NOT(ISERROR(SEARCH("❌",K10)))</formula>
    </cfRule>
  </conditionalFormatting>
  <pageMargins left="0.70866141732283472" right="0.70866141732283472" top="0.9055118110236221" bottom="0.94488188976377963" header="0.31496062992125984" footer="0.31496062992125984"/>
  <pageSetup paperSize="5" scale="19" fitToHeight="0" orientation="landscape" r:id="rId1"/>
  <headerFooter>
    <oddHeader>&amp;L&amp;G&amp;C&amp;"Montserrat,Negrita"&amp;14&amp;K0070C0
MATRIZ RIESGOS DE GESTIÓN 2023&amp;R&amp;G</oddHeader>
    <oddFooter>&amp;L&amp;"Montserrat,Normal"
Dirección: Calle 24A No. 59-42 Torre 4 Piso 3 
Centro Empresarial Sarmiento Angulo
Conmutador: (+601) 307 8038
Línea gratuita: 01 8000 119703&amp;C&amp;P de &amp;N
FOR-SIG-121-024
02/08/2023 Versión: 03
&amp;G&amp;R&amp;G</oddFooter>
  </headerFooter>
  <legacyDrawingHF r:id="rId2"/>
  <extLst>
    <ext xmlns:x14="http://schemas.microsoft.com/office/spreadsheetml/2009/9/main" uri="{CCE6A557-97BC-4b89-ADB6-D9C93CAAB3DF}">
      <x14:dataValidations xmlns:xm="http://schemas.microsoft.com/office/excel/2006/main" count="8">
        <x14:dataValidation type="custom" allowBlank="1" showInputMessage="1" showErrorMessage="1" error="Recuerde que las acciones se generan bajo la medida de mitigar el riesgo">
          <x14:formula1>
            <xm:f>IF(OR(AD10='https://supervigilanciagovco-my.sharepoint.com/personal/krivera_supervigilancia_gov_co/Documents/Documentos - copia/2023/PLAN DE RIESGOS/RIESGOS DE GESTION 2023/[MATRIZ RIESGOS DE GESTION ALIANZA INTERINSTITUCIONAL.xlsx]Opciones Tratamiento'!#REF!,AD10='https://supervigilanciagovco-my.sharepoint.com/personal/krivera_supervigilancia_gov_co/Documents/Documentos - copia/2023/PLAN DE RIESGOS/RIESGOS DE GESTION 2023/[MATRIZ RIESGOS DE GESTION ALIANZA INTERINSTITUCIONAL.xlsx]Opciones Tratamiento'!#REF!,AD10='https://supervigilanciagovco-my.sharepoint.com/personal/krivera_supervigilancia_gov_co/Documents/Documentos - copia/2023/PLAN DE RIESGOS/RIESGOS DE GESTION 2023/[MATRIZ RIESGOS DE GESTION ALIANZA INTERINSTITUCIONAL.xlsx]Opciones Tratamiento'!#REF!),ISBLANK(AD10),ISTEXT(AD10))</xm:f>
          </x14:formula1>
          <xm:sqref>AH10:AH23 AH26:AH69</xm:sqref>
        </x14:dataValidation>
        <x14:dataValidation type="custom" allowBlank="1" showInputMessage="1" showErrorMessage="1" error="Recuerde que las acciones se generan bajo la medida de mitigar el riesgo">
          <x14:formula1>
            <xm:f>IF(OR(AD10='https://supervigilanciagovco-my.sharepoint.com/personal/krivera_supervigilancia_gov_co/Documents/Documentos - copia/2023/PLAN DE RIESGOS/RIESGOS DE GESTION 2023/[MATRIZ RIESGOS DE GESTION ALIANZA INTERINSTITUCIONAL.xlsx]Opciones Tratamiento'!#REF!,AD10='https://supervigilanciagovco-my.sharepoint.com/personal/krivera_supervigilancia_gov_co/Documents/Documentos - copia/2023/PLAN DE RIESGOS/RIESGOS DE GESTION 2023/[MATRIZ RIESGOS DE GESTION ALIANZA INTERINSTITUCIONAL.xlsx]Opciones Tratamiento'!#REF!,AD10='https://supervigilanciagovco-my.sharepoint.com/personal/krivera_supervigilancia_gov_co/Documents/Documentos - copia/2023/PLAN DE RIESGOS/RIESGOS DE GESTION 2023/[MATRIZ RIESGOS DE GESTION ALIANZA INTERINSTITUCIONAL.xlsx]Opciones Tratamiento'!#REF!),ISBLANK(AD10),ISTEXT(AD10))</xm:f>
          </x14:formula1>
          <xm:sqref>AI10:AI69</xm:sqref>
        </x14:dataValidation>
        <x14:dataValidation type="custom" allowBlank="1" showInputMessage="1" showErrorMessage="1" error="Recuerde que las acciones se generan bajo la medida de mitigar el riesgo">
          <x14:formula1>
            <xm:f>IF(OR(AD10='https://supervigilanciagovco-my.sharepoint.com/personal/krivera_supervigilancia_gov_co/Documents/Documentos - copia/2023/PLAN DE RIESGOS/RIESGOS DE GESTION 2023/[MATRIZ RIESGOS DE GESTION ALIANZA INTERINSTITUCIONAL.xlsx]Opciones Tratamiento'!#REF!,AD10='https://supervigilanciagovco-my.sharepoint.com/personal/krivera_supervigilancia_gov_co/Documents/Documentos - copia/2023/PLAN DE RIESGOS/RIESGOS DE GESTION 2023/[MATRIZ RIESGOS DE GESTION ALIANZA INTERINSTITUCIONAL.xlsx]Opciones Tratamiento'!#REF!,AD10='https://supervigilanciagovco-my.sharepoint.com/personal/krivera_supervigilancia_gov_co/Documents/Documentos - copia/2023/PLAN DE RIESGOS/RIESGOS DE GESTION 2023/[MATRIZ RIESGOS DE GESTION ALIANZA INTERINSTITUCIONAL.xlsx]Opciones Tratamiento'!#REF!),ISBLANK(AD10),ISTEXT(AD10))</xm:f>
          </x14:formula1>
          <xm:sqref>AG10:AG69</xm:sqref>
        </x14:dataValidation>
        <x14:dataValidation type="custom" allowBlank="1" showInputMessage="1" showErrorMessage="1" error="Recuerde que las acciones se generan bajo la medida de mitigar el riesgo">
          <x14:formula1>
            <xm:f>IF(OR(AD10='https://supervigilanciagovco-my.sharepoint.com/personal/krivera_supervigilancia_gov_co/Documents/Documentos - copia/2023/PLAN DE RIESGOS/RIESGOS DE GESTION 2023/[MATRIZ RIESGOS DE GESTION ALIANZA INTERINSTITUCIONAL.xlsx]Opciones Tratamiento'!#REF!,AD10='https://supervigilanciagovco-my.sharepoint.com/personal/krivera_supervigilancia_gov_co/Documents/Documentos - copia/2023/PLAN DE RIESGOS/RIESGOS DE GESTION 2023/[MATRIZ RIESGOS DE GESTION ALIANZA INTERINSTITUCIONAL.xlsx]Opciones Tratamiento'!#REF!,AD10='https://supervigilanciagovco-my.sharepoint.com/personal/krivera_supervigilancia_gov_co/Documents/Documentos - copia/2023/PLAN DE RIESGOS/RIESGOS DE GESTION 2023/[MATRIZ RIESGOS DE GESTION ALIANZA INTERINSTITUCIONAL.xlsx]Opciones Tratamiento'!#REF!),ISBLANK(AD10),ISTEXT(AD10))</xm:f>
          </x14:formula1>
          <xm:sqref>AF10:AF69</xm:sqref>
        </x14:dataValidation>
        <x14:dataValidation type="custom" allowBlank="1" showInputMessage="1" showErrorMessage="1" error="Recuerde que las acciones se generan bajo la medida de mitigar el riesgo">
          <x14:formula1>
            <xm:f>IF(OR(AD10='https://supervigilanciagovco-my.sharepoint.com/personal/krivera_supervigilancia_gov_co/Documents/Documentos - copia/2023/PLAN DE RIESGOS/RIESGOS DE GESTION 2023/[MATRIZ RIESGOS DE GESTION ALIANZA INTERINSTITUCIONAL.xlsx]Opciones Tratamiento'!#REF!,AD10='https://supervigilanciagovco-my.sharepoint.com/personal/krivera_supervigilancia_gov_co/Documents/Documentos - copia/2023/PLAN DE RIESGOS/RIESGOS DE GESTION 2023/[MATRIZ RIESGOS DE GESTION ALIANZA INTERINSTITUCIONAL.xlsx]Opciones Tratamiento'!#REF!,AD10='https://supervigilanciagovco-my.sharepoint.com/personal/krivera_supervigilancia_gov_co/Documents/Documentos - copia/2023/PLAN DE RIESGOS/RIESGOS DE GESTION 2023/[MATRIZ RIESGOS DE GESTION ALIANZA INTERINSTITUCIONAL.xlsx]Opciones Tratamiento'!#REF!),ISBLANK(AD10),ISTEXT(AD10))</xm:f>
          </x14:formula1>
          <xm:sqref>AE10:AE17 AE19:AE69</xm:sqref>
        </x14:dataValidation>
        <x14:dataValidation type="list" allowBlank="1" showInputMessage="1" showErrorMessage="1">
          <x14:formula1>
            <xm:f>'https://supervigilanciagovco-my.sharepoint.com/personal/krivera_supervigilancia_gov_co/Documents/Documentos - copia/2023/PLAN DE RIESGOS/RIESGOS DE GESTION 2023/[MATRIZ RIESGOS DE GESTION ALIANZA INTERINSTITUCIONAL.xlsx]Tabla Impacto'!#REF!</xm:f>
          </x14:formula1>
          <xm:sqref>J10:J69</xm:sqref>
        </x14:dataValidation>
        <x14:dataValidation type="list" allowBlank="1" showInputMessage="1" showErrorMessage="1">
          <x14:formula1>
            <xm:f>'https://supervigilanciagovco-my.sharepoint.com/personal/krivera_supervigilancia_gov_co/Documents/Documentos - copia/2023/PLAN DE RIESGOS/RIESGOS DE GESTION 2023/[MATRIZ RIESGOS DE GESTION ALIANZA INTERINSTITUCIONAL.xlsx]Opciones Tratamiento'!#REF!</xm:f>
          </x14:formula1>
          <xm:sqref>AD10:AD69 AJ10:AJ11 AJ13:AJ14 AJ16:AJ17 AJ19:AJ20 AJ22:AJ23 AJ25:AJ26 AJ28:AJ29 AJ31:AJ32 AJ34:AJ35 AJ37:AJ38 AJ40:AJ41 AJ43:AJ44 AJ46:AJ47 AJ49:AJ50 AJ52:AJ53 AJ55:AJ56 AJ58:AJ59 AJ61:AJ62 AJ64:AJ65 AJ67:AJ68 F10:F69 B10:B69</xm:sqref>
        </x14:dataValidation>
        <x14:dataValidation type="list" allowBlank="1" showInputMessage="1" showErrorMessage="1">
          <x14:formula1>
            <xm:f>'https://supervigilanciagovco-my.sharepoint.com/personal/krivera_supervigilancia_gov_co/Documents/Documentos - copia/2023/PLAN DE RIESGOS/RIESGOS DE GESTION 2023/[MATRIZ RIESGOS DE GESTION ALIANZA INTERINSTITUCIONAL.xlsx]Tabla Valoración controles'!#REF!</xm:f>
          </x14:formula1>
          <xm:sqref>R10:S69 U10:W69</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pageSetUpPr fitToPage="1"/>
  </sheetPr>
  <dimension ref="A1:BP72"/>
  <sheetViews>
    <sheetView view="pageLayout" topLeftCell="L17" zoomScale="90" zoomScaleNormal="50" zoomScaleSheetLayoutView="50" zoomScalePageLayoutView="90" workbookViewId="0">
      <selection activeCell="AG17" sqref="AG17"/>
    </sheetView>
  </sheetViews>
  <sheetFormatPr baseColWidth="10" defaultColWidth="11.42578125" defaultRowHeight="16.5" x14ac:dyDescent="0.3"/>
  <cols>
    <col min="1" max="1" width="4" style="29" bestFit="1" customWidth="1"/>
    <col min="2" max="2" width="14.140625" style="29" customWidth="1"/>
    <col min="3" max="3" width="13.140625" style="29" customWidth="1"/>
    <col min="4" max="4" width="16.140625" style="29" customWidth="1"/>
    <col min="5" max="5" width="32.42578125" style="2" customWidth="1"/>
    <col min="6" max="6" width="19" style="30" customWidth="1"/>
    <col min="7" max="7" width="17.85546875" style="2" customWidth="1"/>
    <col min="8" max="8" width="16.5703125" style="2" customWidth="1"/>
    <col min="9" max="9" width="6.28515625" style="2" bestFit="1" customWidth="1"/>
    <col min="10" max="10" width="27.28515625" style="2" bestFit="1" customWidth="1"/>
    <col min="11" max="11" width="30.5703125" style="2" hidden="1" customWidth="1"/>
    <col min="12" max="12" width="17.5703125" style="2" customWidth="1"/>
    <col min="13" max="13" width="6.28515625" style="2" bestFit="1" customWidth="1"/>
    <col min="14" max="14" width="16" style="2" customWidth="1"/>
    <col min="15" max="15" width="5.85546875" style="2" customWidth="1"/>
    <col min="16" max="16" width="31" style="2" customWidth="1"/>
    <col min="17" max="17" width="15.140625" style="2" bestFit="1" customWidth="1"/>
    <col min="18" max="18" width="6.85546875" style="2" customWidth="1"/>
    <col min="19" max="19" width="5" style="2" customWidth="1"/>
    <col min="20" max="20" width="5.5703125" style="2" customWidth="1"/>
    <col min="21" max="21" width="7.140625" style="2" customWidth="1"/>
    <col min="22" max="22" width="6.7109375" style="2" customWidth="1"/>
    <col min="23" max="23" width="7.5703125" style="2" customWidth="1"/>
    <col min="24" max="24" width="38.28515625" style="2" hidden="1" customWidth="1"/>
    <col min="25" max="25" width="8.7109375" style="2" customWidth="1"/>
    <col min="26" max="26" width="10.42578125" style="2" customWidth="1"/>
    <col min="27" max="27" width="9.28515625" style="2" customWidth="1"/>
    <col min="28" max="28" width="9.140625" style="2" customWidth="1"/>
    <col min="29" max="29" width="8.42578125" style="2" customWidth="1"/>
    <col min="30" max="30" width="7.28515625" style="2" customWidth="1"/>
    <col min="31" max="31" width="23" style="2" customWidth="1"/>
    <col min="32" max="32" width="18.85546875" style="2" customWidth="1"/>
    <col min="33" max="33" width="16.85546875" style="2" customWidth="1"/>
    <col min="34" max="34" width="14.85546875" style="2" customWidth="1"/>
    <col min="35" max="35" width="18.5703125" style="2" customWidth="1"/>
    <col min="36" max="36" width="21" style="2" customWidth="1"/>
    <col min="37" max="16384" width="11.42578125" style="2"/>
  </cols>
  <sheetData>
    <row r="1" spans="1:68" ht="16.5" customHeight="1" x14ac:dyDescent="0.3">
      <c r="A1" s="50" t="s">
        <v>0</v>
      </c>
      <c r="B1" s="51"/>
      <c r="C1" s="51"/>
      <c r="D1" s="51"/>
      <c r="E1" s="51"/>
      <c r="F1" s="51"/>
      <c r="G1" s="51"/>
      <c r="H1" s="51"/>
      <c r="I1" s="51"/>
      <c r="J1" s="51"/>
      <c r="K1" s="51"/>
      <c r="L1" s="51"/>
      <c r="M1" s="51"/>
      <c r="N1" s="51"/>
      <c r="O1" s="51"/>
      <c r="P1" s="51"/>
      <c r="Q1" s="51"/>
      <c r="R1" s="51"/>
      <c r="S1" s="51"/>
      <c r="T1" s="51"/>
      <c r="U1" s="51"/>
      <c r="V1" s="51"/>
      <c r="W1" s="51"/>
      <c r="X1" s="51"/>
      <c r="Y1" s="51"/>
      <c r="Z1" s="51"/>
      <c r="AA1" s="51"/>
      <c r="AB1" s="51"/>
      <c r="AC1" s="51"/>
      <c r="AD1" s="51"/>
      <c r="AE1" s="51"/>
      <c r="AF1" s="51"/>
      <c r="AG1" s="51"/>
      <c r="AH1" s="51"/>
      <c r="AI1" s="51"/>
      <c r="AJ1" s="52"/>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row>
    <row r="2" spans="1:68" ht="24" customHeight="1" x14ac:dyDescent="0.3">
      <c r="A2" s="53"/>
      <c r="B2" s="54"/>
      <c r="C2" s="54"/>
      <c r="D2" s="54"/>
      <c r="E2" s="54"/>
      <c r="F2" s="54"/>
      <c r="G2" s="54"/>
      <c r="H2" s="54"/>
      <c r="I2" s="54"/>
      <c r="J2" s="54"/>
      <c r="K2" s="54"/>
      <c r="L2" s="54"/>
      <c r="M2" s="54"/>
      <c r="N2" s="54"/>
      <c r="O2" s="54"/>
      <c r="P2" s="54"/>
      <c r="Q2" s="54"/>
      <c r="R2" s="54"/>
      <c r="S2" s="54"/>
      <c r="T2" s="54"/>
      <c r="U2" s="54"/>
      <c r="V2" s="54"/>
      <c r="W2" s="54"/>
      <c r="X2" s="54"/>
      <c r="Y2" s="54"/>
      <c r="Z2" s="54"/>
      <c r="AA2" s="54"/>
      <c r="AB2" s="54"/>
      <c r="AC2" s="54"/>
      <c r="AD2" s="54"/>
      <c r="AE2" s="54"/>
      <c r="AF2" s="54"/>
      <c r="AG2" s="54"/>
      <c r="AH2" s="54"/>
      <c r="AI2" s="54"/>
      <c r="AJ2" s="55"/>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row>
    <row r="3" spans="1:68" x14ac:dyDescent="0.3">
      <c r="A3" s="3"/>
      <c r="B3" s="4"/>
      <c r="C3" s="3"/>
      <c r="D3" s="3"/>
      <c r="E3" s="1"/>
      <c r="F3" s="5"/>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row>
    <row r="4" spans="1:68" ht="26.25" customHeight="1" x14ac:dyDescent="0.3">
      <c r="A4" s="42" t="s">
        <v>1</v>
      </c>
      <c r="B4" s="43"/>
      <c r="C4" s="56" t="s">
        <v>217</v>
      </c>
      <c r="D4" s="57"/>
      <c r="E4" s="57"/>
      <c r="F4" s="57"/>
      <c r="G4" s="57"/>
      <c r="H4" s="57"/>
      <c r="I4" s="57"/>
      <c r="J4" s="57"/>
      <c r="K4" s="57"/>
      <c r="L4" s="57"/>
      <c r="M4" s="57"/>
      <c r="N4" s="58"/>
      <c r="O4" s="59"/>
      <c r="P4" s="59"/>
      <c r="Q4" s="59"/>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row>
    <row r="5" spans="1:68" ht="30" customHeight="1" x14ac:dyDescent="0.3">
      <c r="A5" s="42" t="s">
        <v>3</v>
      </c>
      <c r="B5" s="43"/>
      <c r="C5" s="56" t="s">
        <v>218</v>
      </c>
      <c r="D5" s="57"/>
      <c r="E5" s="57"/>
      <c r="F5" s="57"/>
      <c r="G5" s="57"/>
      <c r="H5" s="57"/>
      <c r="I5" s="57"/>
      <c r="J5" s="57"/>
      <c r="K5" s="57"/>
      <c r="L5" s="57"/>
      <c r="M5" s="57"/>
      <c r="N5" s="58"/>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row>
    <row r="6" spans="1:68" ht="49.5" customHeight="1" x14ac:dyDescent="0.3">
      <c r="A6" s="42" t="s">
        <v>5</v>
      </c>
      <c r="B6" s="43"/>
      <c r="C6" s="44" t="s">
        <v>219</v>
      </c>
      <c r="D6" s="45"/>
      <c r="E6" s="45"/>
      <c r="F6" s="45"/>
      <c r="G6" s="45"/>
      <c r="H6" s="45"/>
      <c r="I6" s="45"/>
      <c r="J6" s="45"/>
      <c r="K6" s="45"/>
      <c r="L6" s="45"/>
      <c r="M6" s="45"/>
      <c r="N6" s="46"/>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row>
    <row r="7" spans="1:68" x14ac:dyDescent="0.3">
      <c r="A7" s="47" t="s">
        <v>7</v>
      </c>
      <c r="B7" s="48"/>
      <c r="C7" s="48"/>
      <c r="D7" s="48"/>
      <c r="E7" s="48"/>
      <c r="F7" s="48"/>
      <c r="G7" s="49"/>
      <c r="H7" s="47" t="s">
        <v>8</v>
      </c>
      <c r="I7" s="48"/>
      <c r="J7" s="48"/>
      <c r="K7" s="48"/>
      <c r="L7" s="48"/>
      <c r="M7" s="48"/>
      <c r="N7" s="49"/>
      <c r="O7" s="47" t="s">
        <v>9</v>
      </c>
      <c r="P7" s="48"/>
      <c r="Q7" s="48"/>
      <c r="R7" s="48"/>
      <c r="S7" s="48"/>
      <c r="T7" s="48"/>
      <c r="U7" s="48"/>
      <c r="V7" s="48"/>
      <c r="W7" s="49"/>
      <c r="X7" s="47" t="s">
        <v>10</v>
      </c>
      <c r="Y7" s="48"/>
      <c r="Z7" s="48"/>
      <c r="AA7" s="48"/>
      <c r="AB7" s="48"/>
      <c r="AC7" s="48"/>
      <c r="AD7" s="49"/>
      <c r="AE7" s="47" t="s">
        <v>11</v>
      </c>
      <c r="AF7" s="48"/>
      <c r="AG7" s="48"/>
      <c r="AH7" s="48"/>
      <c r="AI7" s="48"/>
      <c r="AJ7" s="49"/>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row>
    <row r="8" spans="1:68" ht="16.5" customHeight="1" x14ac:dyDescent="0.3">
      <c r="A8" s="68" t="s">
        <v>12</v>
      </c>
      <c r="B8" s="70" t="s">
        <v>13</v>
      </c>
      <c r="C8" s="61" t="s">
        <v>14</v>
      </c>
      <c r="D8" s="61" t="s">
        <v>15</v>
      </c>
      <c r="E8" s="71" t="s">
        <v>16</v>
      </c>
      <c r="F8" s="60" t="s">
        <v>17</v>
      </c>
      <c r="G8" s="61" t="s">
        <v>18</v>
      </c>
      <c r="H8" s="72" t="s">
        <v>19</v>
      </c>
      <c r="I8" s="64" t="s">
        <v>20</v>
      </c>
      <c r="J8" s="60" t="s">
        <v>21</v>
      </c>
      <c r="K8" s="60" t="s">
        <v>22</v>
      </c>
      <c r="L8" s="62" t="s">
        <v>23</v>
      </c>
      <c r="M8" s="64" t="s">
        <v>20</v>
      </c>
      <c r="N8" s="61" t="s">
        <v>24</v>
      </c>
      <c r="O8" s="66" t="s">
        <v>25</v>
      </c>
      <c r="P8" s="65" t="s">
        <v>26</v>
      </c>
      <c r="Q8" s="60" t="s">
        <v>27</v>
      </c>
      <c r="R8" s="65" t="s">
        <v>28</v>
      </c>
      <c r="S8" s="65"/>
      <c r="T8" s="65"/>
      <c r="U8" s="65"/>
      <c r="V8" s="65"/>
      <c r="W8" s="65"/>
      <c r="X8" s="73" t="s">
        <v>29</v>
      </c>
      <c r="Y8" s="73" t="s">
        <v>30</v>
      </c>
      <c r="Z8" s="73" t="s">
        <v>20</v>
      </c>
      <c r="AA8" s="73" t="s">
        <v>31</v>
      </c>
      <c r="AB8" s="73" t="s">
        <v>20</v>
      </c>
      <c r="AC8" s="73" t="s">
        <v>32</v>
      </c>
      <c r="AD8" s="66" t="s">
        <v>33</v>
      </c>
      <c r="AE8" s="65" t="s">
        <v>11</v>
      </c>
      <c r="AF8" s="65" t="s">
        <v>34</v>
      </c>
      <c r="AG8" s="65" t="s">
        <v>35</v>
      </c>
      <c r="AH8" s="65" t="s">
        <v>36</v>
      </c>
      <c r="AI8" s="65" t="s">
        <v>37</v>
      </c>
      <c r="AJ8" s="65" t="s">
        <v>38</v>
      </c>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row>
    <row r="9" spans="1:68" s="8" customFormat="1" ht="94.5" customHeight="1" x14ac:dyDescent="0.25">
      <c r="A9" s="69"/>
      <c r="B9" s="70"/>
      <c r="C9" s="65"/>
      <c r="D9" s="65"/>
      <c r="E9" s="70"/>
      <c r="F9" s="61"/>
      <c r="G9" s="65"/>
      <c r="H9" s="61"/>
      <c r="I9" s="63"/>
      <c r="J9" s="61"/>
      <c r="K9" s="61"/>
      <c r="L9" s="63"/>
      <c r="M9" s="63"/>
      <c r="N9" s="65"/>
      <c r="O9" s="67"/>
      <c r="P9" s="65"/>
      <c r="Q9" s="61"/>
      <c r="R9" s="6" t="s">
        <v>39</v>
      </c>
      <c r="S9" s="6" t="s">
        <v>40</v>
      </c>
      <c r="T9" s="6" t="s">
        <v>41</v>
      </c>
      <c r="U9" s="6" t="s">
        <v>42</v>
      </c>
      <c r="V9" s="6" t="s">
        <v>43</v>
      </c>
      <c r="W9" s="6" t="s">
        <v>44</v>
      </c>
      <c r="X9" s="73"/>
      <c r="Y9" s="73"/>
      <c r="Z9" s="73"/>
      <c r="AA9" s="73"/>
      <c r="AB9" s="73"/>
      <c r="AC9" s="73"/>
      <c r="AD9" s="67"/>
      <c r="AE9" s="65"/>
      <c r="AF9" s="65"/>
      <c r="AG9" s="65"/>
      <c r="AH9" s="65"/>
      <c r="AI9" s="65"/>
      <c r="AJ9" s="65"/>
      <c r="AK9" s="7"/>
      <c r="AL9" s="7"/>
      <c r="AM9" s="7"/>
      <c r="AN9" s="7"/>
      <c r="AO9" s="7"/>
      <c r="AP9" s="7"/>
      <c r="AQ9" s="7"/>
      <c r="AR9" s="7"/>
      <c r="AS9" s="7"/>
      <c r="AT9" s="7"/>
      <c r="AU9" s="7"/>
      <c r="AV9" s="7"/>
      <c r="AW9" s="7"/>
      <c r="AX9" s="7"/>
      <c r="AY9" s="7"/>
      <c r="AZ9" s="7"/>
      <c r="BA9" s="7"/>
      <c r="BB9" s="7"/>
      <c r="BC9" s="7"/>
      <c r="BD9" s="7"/>
      <c r="BE9" s="7"/>
      <c r="BF9" s="7"/>
      <c r="BG9" s="7"/>
      <c r="BH9" s="7"/>
      <c r="BI9" s="7"/>
      <c r="BJ9" s="7"/>
      <c r="BK9" s="7"/>
      <c r="BL9" s="7"/>
      <c r="BM9" s="7"/>
      <c r="BN9" s="7"/>
      <c r="BO9" s="7"/>
      <c r="BP9" s="7"/>
    </row>
    <row r="10" spans="1:68" s="23" customFormat="1" ht="167.25" customHeight="1" x14ac:dyDescent="0.25">
      <c r="A10" s="80">
        <v>1</v>
      </c>
      <c r="B10" s="83" t="s">
        <v>45</v>
      </c>
      <c r="C10" s="83" t="s">
        <v>220</v>
      </c>
      <c r="D10" s="83" t="s">
        <v>221</v>
      </c>
      <c r="E10" s="86" t="s">
        <v>222</v>
      </c>
      <c r="F10" s="83" t="s">
        <v>49</v>
      </c>
      <c r="G10" s="89">
        <v>1</v>
      </c>
      <c r="H10" s="92" t="str">
        <f>IF(G10&lt;=0,"",IF(G10&lt;=2,"Muy Baja",IF(G10&lt;=24,"Baja",IF(G10&lt;=500,"Media",IF(G10&lt;=5000,"Alta","Muy Alta")))))</f>
        <v>Muy Baja</v>
      </c>
      <c r="I10" s="77">
        <f>IF(H10="","",IF(H10="Muy Baja",0.2,IF(H10="Baja",0.4,IF(H10="Media",0.6,IF(H10="Alta",0.8,IF(H10="Muy Alta",1,))))))</f>
        <v>0.2</v>
      </c>
      <c r="J10" s="95" t="s">
        <v>50</v>
      </c>
      <c r="K10" s="77" t="str">
        <f>IF(NOT(ISERROR(MATCH(J10,'[10]Tabla Impacto'!$B$221:$B$223,0))),'[10]Tabla Impacto'!$F$223&amp;"Por favor no seleccionar los criterios de impacto(Afectación Económica o presupuestal y Pérdida Reputacional)",J10)</f>
        <v xml:space="preserve">     El riesgo afecta la imagen de la entidad con algunos usuarios de relevancia frente al logro de los objetivos</v>
      </c>
      <c r="L10" s="92" t="str">
        <f>IF(OR(K10='[10]Tabla Impacto'!$C$11,K10='[10]Tabla Impacto'!$D$11),"Leve",IF(OR(K10='[10]Tabla Impacto'!$C$12,K10='[10]Tabla Impacto'!$D$12),"Menor",IF(OR(K10='[10]Tabla Impacto'!$C$13,K10='[10]Tabla Impacto'!$D$13),"Moderado",IF(OR(K10='[10]Tabla Impacto'!$C$14,K10='[10]Tabla Impacto'!$D$14),"Mayor",IF(OR(K10='[10]Tabla Impacto'!$C$15,K10='[10]Tabla Impacto'!$D$15),"Catastrófico","")))))</f>
        <v>Moderado</v>
      </c>
      <c r="M10" s="77">
        <f>IF(L10="","",IF(L10="Leve",0.2,IF(L10="Menor",0.4,IF(L10="Moderado",0.6,IF(L10="Mayor",0.8,IF(L10="Catastrófico",1,))))))</f>
        <v>0.6</v>
      </c>
      <c r="N10" s="74" t="str">
        <f>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Moderado</v>
      </c>
      <c r="O10" s="9">
        <v>1</v>
      </c>
      <c r="P10" s="10" t="s">
        <v>223</v>
      </c>
      <c r="Q10" s="11" t="str">
        <f>IF(OR(R10="Preventivo",R10="Detectivo"),"Probabilidad",IF(R10="Correctivo","Impacto",""))</f>
        <v>Probabilidad</v>
      </c>
      <c r="R10" s="12" t="s">
        <v>84</v>
      </c>
      <c r="S10" s="12" t="s">
        <v>53</v>
      </c>
      <c r="T10" s="13" t="str">
        <f>IF(AND(R10="Preventivo",S10="Automático"),"50%",IF(AND(R10="Preventivo",S10="Manual"),"40%",IF(AND(R10="Detectivo",S10="Automático"),"40%",IF(AND(R10="Detectivo",S10="Manual"),"30%",IF(AND(R10="Correctivo",S10="Automático"),"35%",IF(AND(R10="Correctivo",S10="Manual"),"25%",""))))))</f>
        <v>30%</v>
      </c>
      <c r="U10" s="12" t="s">
        <v>54</v>
      </c>
      <c r="V10" s="12" t="s">
        <v>55</v>
      </c>
      <c r="W10" s="12" t="s">
        <v>56</v>
      </c>
      <c r="X10" s="14">
        <f>IFERROR(IF(Q10="Probabilidad",(I10-(+I10*T10)),IF(Q10="Impacto",I10,"")),"")</f>
        <v>0.14000000000000001</v>
      </c>
      <c r="Y10" s="15" t="str">
        <f>IFERROR(IF(X10="","",IF(X10&lt;=0.2,"Muy Baja",IF(X10&lt;=0.4,"Baja",IF(X10&lt;=0.6,"Media",IF(X10&lt;=0.8,"Alta","Muy Alta"))))),"")</f>
        <v>Muy Baja</v>
      </c>
      <c r="Z10" s="16">
        <f>+X10</f>
        <v>0.14000000000000001</v>
      </c>
      <c r="AA10" s="15" t="str">
        <f>IFERROR(IF(AB10="","",IF(AB10&lt;=0.2,"Leve",IF(AB10&lt;=0.4,"Menor",IF(AB10&lt;=0.6,"Moderado",IF(AB10&lt;=0.8,"Mayor","Catastrófico"))))),"")</f>
        <v>Moderado</v>
      </c>
      <c r="AB10" s="16">
        <f>IFERROR(IF(Q10="Impacto",(M10-(+M10*T10)),IF(Q10="Probabilidad",M10,"")),"")</f>
        <v>0.6</v>
      </c>
      <c r="AC10" s="17" t="str">
        <f>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Moderado</v>
      </c>
      <c r="AD10" s="18" t="s">
        <v>69</v>
      </c>
      <c r="AE10" s="19" t="s">
        <v>224</v>
      </c>
      <c r="AF10" s="19" t="s">
        <v>225</v>
      </c>
      <c r="AG10" s="24">
        <v>45107</v>
      </c>
      <c r="AH10" s="20">
        <v>45291</v>
      </c>
      <c r="AI10" s="19" t="s">
        <v>59</v>
      </c>
      <c r="AJ10" s="21" t="s">
        <v>60</v>
      </c>
      <c r="AK10" s="22"/>
      <c r="AL10" s="22"/>
      <c r="AM10" s="22"/>
      <c r="AN10" s="22"/>
      <c r="AO10" s="22"/>
      <c r="AP10" s="22"/>
      <c r="AQ10" s="22"/>
      <c r="AR10" s="22"/>
      <c r="AS10" s="22"/>
      <c r="AT10" s="22"/>
      <c r="AU10" s="22"/>
      <c r="AV10" s="22"/>
      <c r="AW10" s="22"/>
      <c r="AX10" s="22"/>
      <c r="AY10" s="22"/>
      <c r="AZ10" s="22"/>
      <c r="BA10" s="22"/>
      <c r="BB10" s="22"/>
      <c r="BC10" s="22"/>
      <c r="BD10" s="22"/>
      <c r="BE10" s="22"/>
      <c r="BF10" s="22"/>
      <c r="BG10" s="22"/>
      <c r="BH10" s="22"/>
      <c r="BI10" s="22"/>
      <c r="BJ10" s="22"/>
      <c r="BK10" s="22"/>
      <c r="BL10" s="22"/>
      <c r="BM10" s="22"/>
      <c r="BN10" s="22"/>
      <c r="BO10" s="22"/>
      <c r="BP10" s="22"/>
    </row>
    <row r="11" spans="1:68" ht="151.5" customHeight="1" x14ac:dyDescent="0.3">
      <c r="A11" s="81"/>
      <c r="B11" s="84"/>
      <c r="C11" s="84"/>
      <c r="D11" s="84"/>
      <c r="E11" s="87"/>
      <c r="F11" s="84"/>
      <c r="G11" s="90"/>
      <c r="H11" s="93"/>
      <c r="I11" s="78"/>
      <c r="J11" s="96"/>
      <c r="K11" s="78">
        <f ca="1">IF(NOT(ISERROR(MATCH(J11,_xlfn.ANCHORARRAY(E22),0))),I24&amp;"Por favor no seleccionar los criterios de impacto",J11)</f>
        <v>0</v>
      </c>
      <c r="L11" s="93"/>
      <c r="M11" s="78"/>
      <c r="N11" s="75"/>
      <c r="O11" s="9">
        <v>2</v>
      </c>
      <c r="P11" s="10" t="s">
        <v>226</v>
      </c>
      <c r="Q11" s="11" t="str">
        <f>IF(OR(R11="Preventivo",R11="Detectivo"),"Probabilidad",IF(R11="Correctivo","Impacto",""))</f>
        <v>Probabilidad</v>
      </c>
      <c r="R11" s="12" t="s">
        <v>52</v>
      </c>
      <c r="S11" s="12" t="s">
        <v>53</v>
      </c>
      <c r="T11" s="13" t="str">
        <f t="shared" ref="T11:T15" si="0">IF(AND(R11="Preventivo",S11="Automático"),"50%",IF(AND(R11="Preventivo",S11="Manual"),"40%",IF(AND(R11="Detectivo",S11="Automático"),"40%",IF(AND(R11="Detectivo",S11="Manual"),"30%",IF(AND(R11="Correctivo",S11="Automático"),"35%",IF(AND(R11="Correctivo",S11="Manual"),"25%",""))))))</f>
        <v>40%</v>
      </c>
      <c r="U11" s="12" t="s">
        <v>54</v>
      </c>
      <c r="V11" s="12" t="s">
        <v>55</v>
      </c>
      <c r="W11" s="12" t="s">
        <v>56</v>
      </c>
      <c r="X11" s="14">
        <f>IFERROR(IF(AND(Q10="Probabilidad",Q11="Probabilidad"),(Z10-(+Z10*T11)),IF(Q11="Probabilidad",(I10-(+I10*T11)),IF(Q11="Impacto",Z10,""))),"")</f>
        <v>8.4000000000000005E-2</v>
      </c>
      <c r="Y11" s="15" t="str">
        <f t="shared" ref="Y11:Y69" si="1">IFERROR(IF(X11="","",IF(X11&lt;=0.2,"Muy Baja",IF(X11&lt;=0.4,"Baja",IF(X11&lt;=0.6,"Media",IF(X11&lt;=0.8,"Alta","Muy Alta"))))),"")</f>
        <v>Muy Baja</v>
      </c>
      <c r="Z11" s="16">
        <f t="shared" ref="Z11:Z15" si="2">+X11</f>
        <v>8.4000000000000005E-2</v>
      </c>
      <c r="AA11" s="15" t="str">
        <f t="shared" ref="AA11:AA69" si="3">IFERROR(IF(AB11="","",IF(AB11&lt;=0.2,"Leve",IF(AB11&lt;=0.4,"Menor",IF(AB11&lt;=0.6,"Moderado",IF(AB11&lt;=0.8,"Mayor","Catastrófico"))))),"")</f>
        <v>Moderado</v>
      </c>
      <c r="AB11" s="16">
        <f>IFERROR(IF(AND(Q10="Impacto",Q11="Impacto"),(AB10-(+AB10*T11)),IF(Q11="Impacto",($M$10-(+$M$10*T11)),IF(Q11="Probabilidad",AB10,""))),"")</f>
        <v>0.6</v>
      </c>
      <c r="AC11" s="17" t="str">
        <f t="shared" ref="AC11:AC15" si="4">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Moderado</v>
      </c>
      <c r="AD11" s="18" t="s">
        <v>69</v>
      </c>
      <c r="AE11" s="19" t="s">
        <v>227</v>
      </c>
      <c r="AF11" s="19" t="s">
        <v>225</v>
      </c>
      <c r="AG11" s="20" t="s">
        <v>228</v>
      </c>
      <c r="AH11" s="20">
        <v>45291</v>
      </c>
      <c r="AI11" s="19" t="s">
        <v>59</v>
      </c>
      <c r="AJ11" s="21" t="s">
        <v>60</v>
      </c>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row>
    <row r="12" spans="1:68" ht="151.5" customHeight="1" x14ac:dyDescent="0.3">
      <c r="A12" s="81"/>
      <c r="B12" s="84"/>
      <c r="C12" s="84"/>
      <c r="D12" s="84"/>
      <c r="E12" s="87"/>
      <c r="F12" s="84"/>
      <c r="G12" s="90"/>
      <c r="H12" s="93"/>
      <c r="I12" s="78"/>
      <c r="J12" s="96"/>
      <c r="K12" s="78">
        <f ca="1">IF(NOT(ISERROR(MATCH(J12,_xlfn.ANCHORARRAY(E23),0))),I25&amp;"Por favor no seleccionar los criterios de impacto",J12)</f>
        <v>0</v>
      </c>
      <c r="L12" s="93"/>
      <c r="M12" s="78"/>
      <c r="N12" s="75"/>
      <c r="O12" s="9">
        <v>3</v>
      </c>
      <c r="P12" s="25" t="s">
        <v>229</v>
      </c>
      <c r="Q12" s="11" t="str">
        <f>IF(OR(R12="Preventivo",R12="Detectivo"),"Probabilidad",IF(R12="Correctivo","Impacto",""))</f>
        <v>Probabilidad</v>
      </c>
      <c r="R12" s="12" t="s">
        <v>52</v>
      </c>
      <c r="S12" s="12" t="s">
        <v>53</v>
      </c>
      <c r="T12" s="13" t="str">
        <f t="shared" si="0"/>
        <v>40%</v>
      </c>
      <c r="U12" s="12" t="s">
        <v>54</v>
      </c>
      <c r="V12" s="12" t="s">
        <v>55</v>
      </c>
      <c r="W12" s="12" t="s">
        <v>56</v>
      </c>
      <c r="X12" s="14">
        <f>IFERROR(IF(AND(Q11="Probabilidad",Q12="Probabilidad"),(Z11-(+Z11*T12)),IF(AND(Q11="Impacto",Q12="Probabilidad"),(Z10-(+Z10*T12)),IF(Q12="Impacto",Z11,""))),"")</f>
        <v>5.04E-2</v>
      </c>
      <c r="Y12" s="15" t="str">
        <f t="shared" si="1"/>
        <v>Muy Baja</v>
      </c>
      <c r="Z12" s="16">
        <f t="shared" si="2"/>
        <v>5.04E-2</v>
      </c>
      <c r="AA12" s="15" t="str">
        <f t="shared" si="3"/>
        <v>Moderado</v>
      </c>
      <c r="AB12" s="16">
        <f>IFERROR(IF(AND(Q11="Impacto",Q12="Impacto"),(AB11-(+AB11*T12)),IF(AND(Q11="Probabilidad",Q12="Impacto"),(AB10-(+AB10*T12)),IF(Q12="Probabilidad",AB11,""))),"")</f>
        <v>0.6</v>
      </c>
      <c r="AC12" s="17" t="str">
        <f t="shared" si="4"/>
        <v>Moderado</v>
      </c>
      <c r="AD12" s="18" t="s">
        <v>69</v>
      </c>
      <c r="AE12" s="19" t="s">
        <v>230</v>
      </c>
      <c r="AF12" s="19" t="s">
        <v>225</v>
      </c>
      <c r="AG12" s="24">
        <v>45107</v>
      </c>
      <c r="AH12" s="20">
        <v>45291</v>
      </c>
      <c r="AI12" s="19" t="s">
        <v>59</v>
      </c>
      <c r="AJ12" s="21" t="s">
        <v>60</v>
      </c>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row>
    <row r="13" spans="1:68" ht="151.5" customHeight="1" x14ac:dyDescent="0.3">
      <c r="A13" s="81"/>
      <c r="B13" s="84"/>
      <c r="C13" s="84"/>
      <c r="D13" s="84"/>
      <c r="E13" s="87"/>
      <c r="F13" s="84"/>
      <c r="G13" s="90"/>
      <c r="H13" s="93"/>
      <c r="I13" s="78"/>
      <c r="J13" s="96"/>
      <c r="K13" s="78">
        <f ca="1">IF(NOT(ISERROR(MATCH(J13,_xlfn.ANCHORARRAY(E24),0))),I26&amp;"Por favor no seleccionar los criterios de impacto",J13)</f>
        <v>0</v>
      </c>
      <c r="L13" s="93"/>
      <c r="M13" s="78"/>
      <c r="N13" s="75"/>
      <c r="O13" s="9">
        <v>4</v>
      </c>
      <c r="P13" s="10"/>
      <c r="Q13" s="11" t="str">
        <f t="shared" ref="Q13:Q15" si="5">IF(OR(R13="Preventivo",R13="Detectivo"),"Probabilidad",IF(R13="Correctivo","Impacto",""))</f>
        <v/>
      </c>
      <c r="R13" s="12"/>
      <c r="S13" s="12"/>
      <c r="T13" s="13" t="str">
        <f t="shared" si="0"/>
        <v/>
      </c>
      <c r="U13" s="12"/>
      <c r="V13" s="12"/>
      <c r="W13" s="12"/>
      <c r="X13" s="14" t="str">
        <f t="shared" ref="X13:X15" si="6">IFERROR(IF(AND(Q12="Probabilidad",Q13="Probabilidad"),(Z12-(+Z12*T13)),IF(AND(Q12="Impacto",Q13="Probabilidad"),(Z11-(+Z11*T13)),IF(Q13="Impacto",Z12,""))),"")</f>
        <v/>
      </c>
      <c r="Y13" s="15" t="str">
        <f t="shared" si="1"/>
        <v/>
      </c>
      <c r="Z13" s="16" t="str">
        <f t="shared" si="2"/>
        <v/>
      </c>
      <c r="AA13" s="15" t="str">
        <f t="shared" si="3"/>
        <v/>
      </c>
      <c r="AB13" s="16" t="str">
        <f t="shared" ref="AB13:AB15" si="7">IFERROR(IF(AND(Q12="Impacto",Q13="Impacto"),(AB12-(+AB12*T13)),IF(AND(Q12="Probabilidad",Q13="Impacto"),(AB11-(+AB11*T13)),IF(Q13="Probabilidad",AB12,""))),"")</f>
        <v/>
      </c>
      <c r="AC13" s="17" t="str">
        <f>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
      </c>
      <c r="AD13" s="18"/>
      <c r="AE13" s="19"/>
      <c r="AF13" s="21"/>
      <c r="AG13" s="24"/>
      <c r="AH13" s="24"/>
      <c r="AI13" s="19"/>
      <c r="AJ13" s="2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row>
    <row r="14" spans="1:68" ht="151.5" customHeight="1" x14ac:dyDescent="0.3">
      <c r="A14" s="81"/>
      <c r="B14" s="84"/>
      <c r="C14" s="84"/>
      <c r="D14" s="84"/>
      <c r="E14" s="87"/>
      <c r="F14" s="84"/>
      <c r="G14" s="90"/>
      <c r="H14" s="93"/>
      <c r="I14" s="78"/>
      <c r="J14" s="96"/>
      <c r="K14" s="78">
        <f ca="1">IF(NOT(ISERROR(MATCH(J14,_xlfn.ANCHORARRAY(E25),0))),I27&amp;"Por favor no seleccionar los criterios de impacto",J14)</f>
        <v>0</v>
      </c>
      <c r="L14" s="93"/>
      <c r="M14" s="78"/>
      <c r="N14" s="75"/>
      <c r="O14" s="9">
        <v>5</v>
      </c>
      <c r="P14" s="10"/>
      <c r="Q14" s="11" t="str">
        <f t="shared" si="5"/>
        <v/>
      </c>
      <c r="R14" s="12"/>
      <c r="S14" s="12"/>
      <c r="T14" s="13" t="str">
        <f t="shared" si="0"/>
        <v/>
      </c>
      <c r="U14" s="12"/>
      <c r="V14" s="12"/>
      <c r="W14" s="12"/>
      <c r="X14" s="14" t="str">
        <f t="shared" si="6"/>
        <v/>
      </c>
      <c r="Y14" s="15" t="str">
        <f t="shared" si="1"/>
        <v/>
      </c>
      <c r="Z14" s="16" t="str">
        <f t="shared" si="2"/>
        <v/>
      </c>
      <c r="AA14" s="15" t="str">
        <f t="shared" si="3"/>
        <v/>
      </c>
      <c r="AB14" s="16" t="str">
        <f t="shared" si="7"/>
        <v/>
      </c>
      <c r="AC14" s="17" t="str">
        <f t="shared" si="4"/>
        <v/>
      </c>
      <c r="AD14" s="18"/>
      <c r="AE14" s="19"/>
      <c r="AF14" s="21"/>
      <c r="AG14" s="24"/>
      <c r="AH14" s="24"/>
      <c r="AI14" s="19"/>
      <c r="AJ14" s="2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row>
    <row r="15" spans="1:68" ht="151.5" customHeight="1" x14ac:dyDescent="0.3">
      <c r="A15" s="82"/>
      <c r="B15" s="85"/>
      <c r="C15" s="85"/>
      <c r="D15" s="85"/>
      <c r="E15" s="88"/>
      <c r="F15" s="85"/>
      <c r="G15" s="91"/>
      <c r="H15" s="94"/>
      <c r="I15" s="79"/>
      <c r="J15" s="97"/>
      <c r="K15" s="79">
        <f ca="1">IF(NOT(ISERROR(MATCH(J15,_xlfn.ANCHORARRAY(E26),0))),I28&amp;"Por favor no seleccionar los criterios de impacto",J15)</f>
        <v>0</v>
      </c>
      <c r="L15" s="94"/>
      <c r="M15" s="79"/>
      <c r="N15" s="76"/>
      <c r="O15" s="9">
        <v>6</v>
      </c>
      <c r="P15" s="10"/>
      <c r="Q15" s="11" t="str">
        <f t="shared" si="5"/>
        <v/>
      </c>
      <c r="R15" s="12"/>
      <c r="S15" s="12"/>
      <c r="T15" s="13" t="str">
        <f t="shared" si="0"/>
        <v/>
      </c>
      <c r="U15" s="12"/>
      <c r="V15" s="12"/>
      <c r="W15" s="12"/>
      <c r="X15" s="14" t="str">
        <f t="shared" si="6"/>
        <v/>
      </c>
      <c r="Y15" s="15" t="str">
        <f t="shared" si="1"/>
        <v/>
      </c>
      <c r="Z15" s="16" t="str">
        <f t="shared" si="2"/>
        <v/>
      </c>
      <c r="AA15" s="15" t="str">
        <f t="shared" si="3"/>
        <v/>
      </c>
      <c r="AB15" s="16" t="str">
        <f t="shared" si="7"/>
        <v/>
      </c>
      <c r="AC15" s="17" t="str">
        <f t="shared" si="4"/>
        <v/>
      </c>
      <c r="AD15" s="18"/>
      <c r="AE15" s="19"/>
      <c r="AF15" s="21"/>
      <c r="AG15" s="24"/>
      <c r="AH15" s="24"/>
      <c r="AI15" s="19"/>
      <c r="AJ15" s="2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row>
    <row r="16" spans="1:68" ht="151.5" customHeight="1" x14ac:dyDescent="0.3">
      <c r="A16" s="80">
        <v>2</v>
      </c>
      <c r="B16" s="83" t="s">
        <v>45</v>
      </c>
      <c r="C16" s="83" t="s">
        <v>231</v>
      </c>
      <c r="D16" s="83" t="s">
        <v>232</v>
      </c>
      <c r="E16" s="86" t="s">
        <v>233</v>
      </c>
      <c r="F16" s="83" t="s">
        <v>49</v>
      </c>
      <c r="G16" s="89">
        <v>1</v>
      </c>
      <c r="H16" s="92" t="str">
        <f>IF(G16&lt;=0,"",IF(G16&lt;=2,"Muy Baja",IF(G16&lt;=24,"Baja",IF(G16&lt;=500,"Media",IF(G16&lt;=5000,"Alta","Muy Alta")))))</f>
        <v>Muy Baja</v>
      </c>
      <c r="I16" s="77">
        <f>IF(H16="","",IF(H16="Muy Baja",0.2,IF(H16="Baja",0.4,IF(H16="Media",0.6,IF(H16="Alta",0.8,IF(H16="Muy Alta",1,))))))</f>
        <v>0.2</v>
      </c>
      <c r="J16" s="95" t="s">
        <v>50</v>
      </c>
      <c r="K16" s="77" t="str">
        <f>IF(NOT(ISERROR(MATCH(J16,'[10]Tabla Impacto'!$B$221:$B$223,0))),'[10]Tabla Impacto'!$F$223&amp;"Por favor no seleccionar los criterios de impacto(Afectación Económica o presupuestal y Pérdida Reputacional)",J16)</f>
        <v xml:space="preserve">     El riesgo afecta la imagen de la entidad con algunos usuarios de relevancia frente al logro de los objetivos</v>
      </c>
      <c r="L16" s="92" t="str">
        <f>IF(OR(K16='[10]Tabla Impacto'!$C$11,K16='[10]Tabla Impacto'!$D$11),"Leve",IF(OR(K16='[10]Tabla Impacto'!$C$12,K16='[10]Tabla Impacto'!$D$12),"Menor",IF(OR(K16='[10]Tabla Impacto'!$C$13,K16='[10]Tabla Impacto'!$D$13),"Moderado",IF(OR(K16='[10]Tabla Impacto'!$C$14,K16='[10]Tabla Impacto'!$D$14),"Mayor",IF(OR(K16='[10]Tabla Impacto'!$C$15,K16='[10]Tabla Impacto'!$D$15),"Catastrófico","")))))</f>
        <v>Moderado</v>
      </c>
      <c r="M16" s="77">
        <f>IF(L16="","",IF(L16="Leve",0.2,IF(L16="Menor",0.4,IF(L16="Moderado",0.6,IF(L16="Mayor",0.8,IF(L16="Catastrófico",1,))))))</f>
        <v>0.6</v>
      </c>
      <c r="N16" s="74" t="str">
        <f>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Moderado</v>
      </c>
      <c r="O16" s="9">
        <v>1</v>
      </c>
      <c r="P16" s="10" t="s">
        <v>68</v>
      </c>
      <c r="Q16" s="11" t="str">
        <f>IF(OR(R16="Preventivo",R16="Detectivo"),"Probabilidad",IF(R16="Correctivo","Impacto",""))</f>
        <v>Probabilidad</v>
      </c>
      <c r="R16" s="12" t="s">
        <v>84</v>
      </c>
      <c r="S16" s="12" t="s">
        <v>53</v>
      </c>
      <c r="T16" s="13" t="str">
        <f>IF(AND(R16="Preventivo",S16="Automático"),"50%",IF(AND(R16="Preventivo",S16="Manual"),"40%",IF(AND(R16="Detectivo",S16="Automático"),"40%",IF(AND(R16="Detectivo",S16="Manual"),"30%",IF(AND(R16="Correctivo",S16="Automático"),"35%",IF(AND(R16="Correctivo",S16="Manual"),"25%",""))))))</f>
        <v>30%</v>
      </c>
      <c r="U16" s="12" t="s">
        <v>54</v>
      </c>
      <c r="V16" s="12" t="s">
        <v>55</v>
      </c>
      <c r="W16" s="12" t="s">
        <v>56</v>
      </c>
      <c r="X16" s="14">
        <f>IFERROR(IF(Q16="Probabilidad",(I16-(+I16*T16)),IF(Q16="Impacto",I16,"")),"")</f>
        <v>0.14000000000000001</v>
      </c>
      <c r="Y16" s="15" t="str">
        <f>IFERROR(IF(X16="","",IF(X16&lt;=0.2,"Muy Baja",IF(X16&lt;=0.4,"Baja",IF(X16&lt;=0.6,"Media",IF(X16&lt;=0.8,"Alta","Muy Alta"))))),"")</f>
        <v>Muy Baja</v>
      </c>
      <c r="Z16" s="16">
        <f>+X16</f>
        <v>0.14000000000000001</v>
      </c>
      <c r="AA16" s="15" t="str">
        <f>IFERROR(IF(AB16="","",IF(AB16&lt;=0.2,"Leve",IF(AB16&lt;=0.4,"Menor",IF(AB16&lt;=0.6,"Moderado",IF(AB16&lt;=0.8,"Mayor","Catastrófico"))))),"")</f>
        <v>Moderado</v>
      </c>
      <c r="AB16" s="16">
        <f>IFERROR(IF(Q16="Impacto",(M16-(+M16*T16)),IF(Q16="Probabilidad",M16,"")),"")</f>
        <v>0.6</v>
      </c>
      <c r="AC16" s="17" t="str">
        <f>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Moderado</v>
      </c>
      <c r="AD16" s="18" t="s">
        <v>69</v>
      </c>
      <c r="AE16" s="19" t="s">
        <v>234</v>
      </c>
      <c r="AF16" s="19" t="s">
        <v>235</v>
      </c>
      <c r="AG16" s="20" t="s">
        <v>71</v>
      </c>
      <c r="AH16" s="20">
        <v>45291</v>
      </c>
      <c r="AI16" s="19" t="s">
        <v>59</v>
      </c>
      <c r="AJ16" s="21" t="s">
        <v>60</v>
      </c>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row>
    <row r="17" spans="1:68" ht="151.5" customHeight="1" x14ac:dyDescent="0.3">
      <c r="A17" s="81"/>
      <c r="B17" s="84"/>
      <c r="C17" s="84"/>
      <c r="D17" s="84"/>
      <c r="E17" s="87"/>
      <c r="F17" s="84"/>
      <c r="G17" s="90"/>
      <c r="H17" s="93"/>
      <c r="I17" s="78"/>
      <c r="J17" s="96"/>
      <c r="K17" s="78">
        <f ca="1">IF(NOT(ISERROR(MATCH(J17,_xlfn.ANCHORARRAY(E28),0))),I30&amp;"Por favor no seleccionar los criterios de impacto",J17)</f>
        <v>0</v>
      </c>
      <c r="L17" s="93"/>
      <c r="M17" s="78"/>
      <c r="N17" s="75"/>
      <c r="O17" s="9">
        <v>2</v>
      </c>
      <c r="P17" s="10" t="s">
        <v>236</v>
      </c>
      <c r="Q17" s="11" t="str">
        <f>IF(OR(R17="Preventivo",R17="Detectivo"),"Probabilidad",IF(R17="Correctivo","Impacto",""))</f>
        <v>Probabilidad</v>
      </c>
      <c r="R17" s="12" t="s">
        <v>52</v>
      </c>
      <c r="S17" s="12" t="s">
        <v>53</v>
      </c>
      <c r="T17" s="13" t="str">
        <f t="shared" ref="T17:T21" si="8">IF(AND(R17="Preventivo",S17="Automático"),"50%",IF(AND(R17="Preventivo",S17="Manual"),"40%",IF(AND(R17="Detectivo",S17="Automático"),"40%",IF(AND(R17="Detectivo",S17="Manual"),"30%",IF(AND(R17="Correctivo",S17="Automático"),"35%",IF(AND(R17="Correctivo",S17="Manual"),"25%",""))))))</f>
        <v>40%</v>
      </c>
      <c r="U17" s="12" t="s">
        <v>54</v>
      </c>
      <c r="V17" s="12" t="s">
        <v>55</v>
      </c>
      <c r="W17" s="12" t="s">
        <v>56</v>
      </c>
      <c r="X17" s="14">
        <f>IFERROR(IF(AND(Q16="Probabilidad",Q17="Probabilidad"),(Z16-(+Z16*T17)),IF(Q17="Probabilidad",(I16-(+I16*T17)),IF(Q17="Impacto",Z16,""))),"")</f>
        <v>8.4000000000000005E-2</v>
      </c>
      <c r="Y17" s="15" t="str">
        <f t="shared" si="1"/>
        <v>Muy Baja</v>
      </c>
      <c r="Z17" s="16">
        <f t="shared" ref="Z17:Z21" si="9">+X17</f>
        <v>8.4000000000000005E-2</v>
      </c>
      <c r="AA17" s="15" t="str">
        <f t="shared" si="3"/>
        <v>Moderado</v>
      </c>
      <c r="AB17" s="16">
        <f>IFERROR(IF(AND(Q16="Impacto",Q17="Impacto"),(AB10-(+AB10*T17)),IF(Q17="Impacto",($M$16-(+$M$16*T17)),IF(Q17="Probabilidad",AB10,""))),"")</f>
        <v>0.6</v>
      </c>
      <c r="AC17" s="17" t="str">
        <f t="shared" ref="AC17:AC18" si="10">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Moderado</v>
      </c>
      <c r="AD17" s="18" t="s">
        <v>69</v>
      </c>
      <c r="AE17" s="19" t="s">
        <v>237</v>
      </c>
      <c r="AF17" s="19" t="s">
        <v>235</v>
      </c>
      <c r="AG17" s="20">
        <v>45260</v>
      </c>
      <c r="AH17" s="20">
        <v>45291</v>
      </c>
      <c r="AI17" s="19" t="s">
        <v>59</v>
      </c>
      <c r="AJ17" s="21" t="s">
        <v>60</v>
      </c>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row>
    <row r="18" spans="1:68" ht="151.5" customHeight="1" x14ac:dyDescent="0.3">
      <c r="A18" s="81"/>
      <c r="B18" s="84"/>
      <c r="C18" s="84"/>
      <c r="D18" s="84"/>
      <c r="E18" s="87"/>
      <c r="F18" s="84"/>
      <c r="G18" s="90"/>
      <c r="H18" s="93"/>
      <c r="I18" s="78"/>
      <c r="J18" s="96"/>
      <c r="K18" s="78">
        <f ca="1">IF(NOT(ISERROR(MATCH(J18,_xlfn.ANCHORARRAY(E29),0))),I31&amp;"Por favor no seleccionar los criterios de impacto",J18)</f>
        <v>0</v>
      </c>
      <c r="L18" s="93"/>
      <c r="M18" s="78"/>
      <c r="N18" s="75"/>
      <c r="O18" s="9">
        <v>3</v>
      </c>
      <c r="P18" s="26"/>
      <c r="Q18" s="11" t="str">
        <f>IF(OR(R18="Preventivo",R18="Detectivo"),"Probabilidad",IF(R18="Correctivo","Impacto",""))</f>
        <v/>
      </c>
      <c r="R18" s="12"/>
      <c r="S18" s="12"/>
      <c r="T18" s="13" t="str">
        <f t="shared" si="8"/>
        <v/>
      </c>
      <c r="U18" s="12"/>
      <c r="V18" s="12"/>
      <c r="W18" s="12"/>
      <c r="X18" s="14" t="str">
        <f>IFERROR(IF(AND(Q17="Probabilidad",Q18="Probabilidad"),(Z17-(+Z17*T18)),IF(AND(Q17="Impacto",Q18="Probabilidad"),(Z16-(+Z16*T18)),IF(Q18="Impacto",Z17,""))),"")</f>
        <v/>
      </c>
      <c r="Y18" s="15" t="str">
        <f t="shared" si="1"/>
        <v/>
      </c>
      <c r="Z18" s="16" t="str">
        <f t="shared" si="9"/>
        <v/>
      </c>
      <c r="AA18" s="15" t="str">
        <f t="shared" si="3"/>
        <v/>
      </c>
      <c r="AB18" s="16" t="str">
        <f>IFERROR(IF(AND(Q17="Impacto",Q18="Impacto"),(AB17-(+AB17*T18)),IF(AND(Q17="Probabilidad",Q18="Impacto"),(AB16-(+AB16*T18)),IF(Q18="Probabilidad",AB17,""))),"")</f>
        <v/>
      </c>
      <c r="AC18" s="17" t="str">
        <f t="shared" si="10"/>
        <v/>
      </c>
      <c r="AD18" s="18"/>
      <c r="AE18" s="19"/>
      <c r="AF18" s="21"/>
      <c r="AG18" s="24"/>
      <c r="AH18" s="24"/>
      <c r="AI18" s="19"/>
      <c r="AJ18" s="2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row>
    <row r="19" spans="1:68" ht="151.5" customHeight="1" x14ac:dyDescent="0.3">
      <c r="A19" s="81"/>
      <c r="B19" s="84"/>
      <c r="C19" s="84"/>
      <c r="D19" s="84"/>
      <c r="E19" s="87"/>
      <c r="F19" s="84"/>
      <c r="G19" s="90"/>
      <c r="H19" s="93"/>
      <c r="I19" s="78"/>
      <c r="J19" s="96"/>
      <c r="K19" s="78">
        <f ca="1">IF(NOT(ISERROR(MATCH(J19,_xlfn.ANCHORARRAY(E30),0))),I32&amp;"Por favor no seleccionar los criterios de impacto",J19)</f>
        <v>0</v>
      </c>
      <c r="L19" s="93"/>
      <c r="M19" s="78"/>
      <c r="N19" s="75"/>
      <c r="O19" s="9">
        <v>4</v>
      </c>
      <c r="P19" s="26"/>
      <c r="Q19" s="11" t="str">
        <f t="shared" ref="Q19:Q21" si="11">IF(OR(R19="Preventivo",R19="Detectivo"),"Probabilidad",IF(R19="Correctivo","Impacto",""))</f>
        <v/>
      </c>
      <c r="R19" s="12"/>
      <c r="S19" s="12"/>
      <c r="T19" s="13" t="str">
        <f t="shared" si="8"/>
        <v/>
      </c>
      <c r="U19" s="12"/>
      <c r="V19" s="12"/>
      <c r="W19" s="12"/>
      <c r="X19" s="14" t="str">
        <f t="shared" ref="X19:X21" si="12">IFERROR(IF(AND(Q18="Probabilidad",Q19="Probabilidad"),(Z18-(+Z18*T19)),IF(AND(Q18="Impacto",Q19="Probabilidad"),(Z17-(+Z17*T19)),IF(Q19="Impacto",Z18,""))),"")</f>
        <v/>
      </c>
      <c r="Y19" s="15" t="str">
        <f t="shared" si="1"/>
        <v/>
      </c>
      <c r="Z19" s="16" t="str">
        <f t="shared" si="9"/>
        <v/>
      </c>
      <c r="AA19" s="15" t="str">
        <f t="shared" si="3"/>
        <v/>
      </c>
      <c r="AB19" s="16" t="str">
        <f t="shared" ref="AB19:AB21" si="13">IFERROR(IF(AND(Q18="Impacto",Q19="Impacto"),(AB18-(+AB18*T19)),IF(AND(Q18="Probabilidad",Q19="Impacto"),(AB17-(+AB17*T19)),IF(Q19="Probabilidad",AB18,""))),"")</f>
        <v/>
      </c>
      <c r="AC19" s="17"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18"/>
      <c r="AE19" s="19"/>
      <c r="AF19" s="21"/>
      <c r="AG19" s="24"/>
      <c r="AH19" s="24"/>
      <c r="AI19" s="19"/>
      <c r="AJ19" s="2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row>
    <row r="20" spans="1:68" ht="151.5" customHeight="1" x14ac:dyDescent="0.3">
      <c r="A20" s="81"/>
      <c r="B20" s="84"/>
      <c r="C20" s="84"/>
      <c r="D20" s="84"/>
      <c r="E20" s="87"/>
      <c r="F20" s="84"/>
      <c r="G20" s="90"/>
      <c r="H20" s="93"/>
      <c r="I20" s="78"/>
      <c r="J20" s="96"/>
      <c r="K20" s="78">
        <f ca="1">IF(NOT(ISERROR(MATCH(J20,_xlfn.ANCHORARRAY(E31),0))),I33&amp;"Por favor no seleccionar los criterios de impacto",J20)</f>
        <v>0</v>
      </c>
      <c r="L20" s="93"/>
      <c r="M20" s="78"/>
      <c r="N20" s="75"/>
      <c r="O20" s="9">
        <v>5</v>
      </c>
      <c r="P20" s="10"/>
      <c r="Q20" s="11" t="str">
        <f t="shared" si="11"/>
        <v/>
      </c>
      <c r="R20" s="12"/>
      <c r="S20" s="12"/>
      <c r="T20" s="13" t="str">
        <f t="shared" si="8"/>
        <v/>
      </c>
      <c r="U20" s="12"/>
      <c r="V20" s="12"/>
      <c r="W20" s="12"/>
      <c r="X20" s="14" t="str">
        <f t="shared" si="12"/>
        <v/>
      </c>
      <c r="Y20" s="15" t="str">
        <f t="shared" si="1"/>
        <v/>
      </c>
      <c r="Z20" s="16" t="str">
        <f t="shared" si="9"/>
        <v/>
      </c>
      <c r="AA20" s="15" t="str">
        <f t="shared" si="3"/>
        <v/>
      </c>
      <c r="AB20" s="16" t="str">
        <f t="shared" si="13"/>
        <v/>
      </c>
      <c r="AC20" s="17" t="str">
        <f t="shared" ref="AC20:AC21" si="14">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18"/>
      <c r="AE20" s="19"/>
      <c r="AF20" s="21"/>
      <c r="AG20" s="24"/>
      <c r="AH20" s="24"/>
      <c r="AI20" s="19"/>
      <c r="AJ20" s="2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row>
    <row r="21" spans="1:68" ht="151.5" customHeight="1" x14ac:dyDescent="0.3">
      <c r="A21" s="82"/>
      <c r="B21" s="85"/>
      <c r="C21" s="85"/>
      <c r="D21" s="85"/>
      <c r="E21" s="88"/>
      <c r="F21" s="85"/>
      <c r="G21" s="91"/>
      <c r="H21" s="94"/>
      <c r="I21" s="79"/>
      <c r="J21" s="97"/>
      <c r="K21" s="79">
        <f ca="1">IF(NOT(ISERROR(MATCH(J21,_xlfn.ANCHORARRAY(E32),0))),I34&amp;"Por favor no seleccionar los criterios de impacto",J21)</f>
        <v>0</v>
      </c>
      <c r="L21" s="94"/>
      <c r="M21" s="79"/>
      <c r="N21" s="76"/>
      <c r="O21" s="9">
        <v>6</v>
      </c>
      <c r="P21" s="10"/>
      <c r="Q21" s="11" t="str">
        <f t="shared" si="11"/>
        <v/>
      </c>
      <c r="R21" s="12"/>
      <c r="S21" s="12"/>
      <c r="T21" s="13" t="str">
        <f t="shared" si="8"/>
        <v/>
      </c>
      <c r="U21" s="12"/>
      <c r="V21" s="12"/>
      <c r="W21" s="12"/>
      <c r="X21" s="14" t="str">
        <f t="shared" si="12"/>
        <v/>
      </c>
      <c r="Y21" s="15" t="str">
        <f t="shared" si="1"/>
        <v/>
      </c>
      <c r="Z21" s="16" t="str">
        <f t="shared" si="9"/>
        <v/>
      </c>
      <c r="AA21" s="15" t="str">
        <f t="shared" si="3"/>
        <v/>
      </c>
      <c r="AB21" s="16" t="str">
        <f t="shared" si="13"/>
        <v/>
      </c>
      <c r="AC21" s="17" t="str">
        <f t="shared" si="14"/>
        <v/>
      </c>
      <c r="AD21" s="18"/>
      <c r="AE21" s="19"/>
      <c r="AF21" s="21"/>
      <c r="AG21" s="24"/>
      <c r="AH21" s="24"/>
      <c r="AI21" s="19"/>
      <c r="AJ21" s="2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row>
    <row r="22" spans="1:68" ht="151.5" customHeight="1" x14ac:dyDescent="0.3">
      <c r="A22" s="80">
        <v>3</v>
      </c>
      <c r="B22" s="83"/>
      <c r="C22" s="83"/>
      <c r="D22" s="83"/>
      <c r="E22" s="86"/>
      <c r="F22" s="83"/>
      <c r="G22" s="89"/>
      <c r="H22" s="92" t="str">
        <f>IF(G22&lt;=0,"",IF(G22&lt;=2,"Muy Baja",IF(G22&lt;=24,"Baja",IF(G22&lt;=500,"Media",IF(G22&lt;=5000,"Alta","Muy Alta")))))</f>
        <v/>
      </c>
      <c r="I22" s="77" t="str">
        <f>IF(H22="","",IF(H22="Muy Baja",0.2,IF(H22="Baja",0.4,IF(H22="Media",0.6,IF(H22="Alta",0.8,IF(H22="Muy Alta",1,))))))</f>
        <v/>
      </c>
      <c r="J22" s="95"/>
      <c r="K22" s="77">
        <f>IF(NOT(ISERROR(MATCH(J22,'[10]Tabla Impacto'!$B$221:$B$223,0))),'[10]Tabla Impacto'!$F$223&amp;"Por favor no seleccionar los criterios de impacto(Afectación Económica o presupuestal y Pérdida Reputacional)",J22)</f>
        <v>0</v>
      </c>
      <c r="L22" s="92" t="str">
        <f>IF(OR(K22='[10]Tabla Impacto'!$C$11,K22='[10]Tabla Impacto'!$D$11),"Leve",IF(OR(K22='[10]Tabla Impacto'!$C$12,K22='[10]Tabla Impacto'!$D$12),"Menor",IF(OR(K22='[10]Tabla Impacto'!$C$13,K22='[10]Tabla Impacto'!$D$13),"Moderado",IF(OR(K22='[10]Tabla Impacto'!$C$14,K22='[10]Tabla Impacto'!$D$14),"Mayor",IF(OR(K22='[10]Tabla Impacto'!$C$15,K22='[10]Tabla Impacto'!$D$15),"Catastrófico","")))))</f>
        <v/>
      </c>
      <c r="M22" s="77" t="str">
        <f>IF(L22="","",IF(L22="Leve",0.2,IF(L22="Menor",0.4,IF(L22="Moderado",0.6,IF(L22="Mayor",0.8,IF(L22="Catastrófico",1,))))))</f>
        <v/>
      </c>
      <c r="N22" s="74" t="str">
        <f>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
      </c>
      <c r="O22" s="9">
        <v>1</v>
      </c>
      <c r="P22" s="10"/>
      <c r="Q22" s="11" t="str">
        <f>IF(OR(R22="Preventivo",R22="Detectivo"),"Probabilidad",IF(R22="Correctivo","Impacto",""))</f>
        <v/>
      </c>
      <c r="R22" s="12"/>
      <c r="S22" s="12"/>
      <c r="T22" s="13" t="str">
        <f>IF(AND(R22="Preventivo",S22="Automático"),"50%",IF(AND(R22="Preventivo",S22="Manual"),"40%",IF(AND(R22="Detectivo",S22="Automático"),"40%",IF(AND(R22="Detectivo",S22="Manual"),"30%",IF(AND(R22="Correctivo",S22="Automático"),"35%",IF(AND(R22="Correctivo",S22="Manual"),"25%",""))))))</f>
        <v/>
      </c>
      <c r="U22" s="12"/>
      <c r="V22" s="12"/>
      <c r="W22" s="12"/>
      <c r="X22" s="14" t="str">
        <f>IFERROR(IF(Q22="Probabilidad",(I22-(+I22*T22)),IF(Q22="Impacto",I22,"")),"")</f>
        <v/>
      </c>
      <c r="Y22" s="15" t="str">
        <f>IFERROR(IF(X22="","",IF(X22&lt;=0.2,"Muy Baja",IF(X22&lt;=0.4,"Baja",IF(X22&lt;=0.6,"Media",IF(X22&lt;=0.8,"Alta","Muy Alta"))))),"")</f>
        <v/>
      </c>
      <c r="Z22" s="16" t="str">
        <f>+X22</f>
        <v/>
      </c>
      <c r="AA22" s="15" t="str">
        <f>IFERROR(IF(AB22="","",IF(AB22&lt;=0.2,"Leve",IF(AB22&lt;=0.4,"Menor",IF(AB22&lt;=0.6,"Moderado",IF(AB22&lt;=0.8,"Mayor","Catastrófico"))))),"")</f>
        <v/>
      </c>
      <c r="AB22" s="16" t="str">
        <f>IFERROR(IF(Q22="Impacto",(M22-(+M22*T22)),IF(Q22="Probabilidad",M22,"")),"")</f>
        <v/>
      </c>
      <c r="AC22" s="17" t="str">
        <f>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
      </c>
      <c r="AD22" s="18"/>
      <c r="AE22" s="19"/>
      <c r="AF22" s="21"/>
      <c r="AG22" s="24"/>
      <c r="AH22" s="24"/>
      <c r="AI22" s="19"/>
      <c r="AJ22" s="2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row>
    <row r="23" spans="1:68" ht="151.5" customHeight="1" x14ac:dyDescent="0.3">
      <c r="A23" s="81"/>
      <c r="B23" s="84"/>
      <c r="C23" s="84"/>
      <c r="D23" s="84"/>
      <c r="E23" s="87"/>
      <c r="F23" s="84"/>
      <c r="G23" s="90"/>
      <c r="H23" s="93"/>
      <c r="I23" s="78"/>
      <c r="J23" s="96"/>
      <c r="K23" s="78">
        <f t="shared" ref="K23:K27" ca="1" si="15">IF(NOT(ISERROR(MATCH(J23,_xlfn.ANCHORARRAY(E34),0))),I36&amp;"Por favor no seleccionar los criterios de impacto",J23)</f>
        <v>0</v>
      </c>
      <c r="L23" s="93"/>
      <c r="M23" s="78"/>
      <c r="N23" s="75"/>
      <c r="O23" s="9">
        <v>2</v>
      </c>
      <c r="P23" s="10"/>
      <c r="Q23" s="11" t="str">
        <f>IF(OR(R23="Preventivo",R23="Detectivo"),"Probabilidad",IF(R23="Correctivo","Impacto",""))</f>
        <v/>
      </c>
      <c r="R23" s="12"/>
      <c r="S23" s="12"/>
      <c r="T23" s="13" t="str">
        <f t="shared" ref="T23:T27" si="16">IF(AND(R23="Preventivo",S23="Automático"),"50%",IF(AND(R23="Preventivo",S23="Manual"),"40%",IF(AND(R23="Detectivo",S23="Automático"),"40%",IF(AND(R23="Detectivo",S23="Manual"),"30%",IF(AND(R23="Correctivo",S23="Automático"),"35%",IF(AND(R23="Correctivo",S23="Manual"),"25%",""))))))</f>
        <v/>
      </c>
      <c r="U23" s="12"/>
      <c r="V23" s="12"/>
      <c r="W23" s="12"/>
      <c r="X23" s="27" t="str">
        <f>IFERROR(IF(AND(Q22="Probabilidad",Q23="Probabilidad"),(Z22-(+Z22*T23)),IF(Q23="Probabilidad",(I22-(+I22*T23)),IF(Q23="Impacto",Z22,""))),"")</f>
        <v/>
      </c>
      <c r="Y23" s="15" t="str">
        <f t="shared" si="1"/>
        <v/>
      </c>
      <c r="Z23" s="16" t="str">
        <f t="shared" ref="Z23:Z27" si="17">+X23</f>
        <v/>
      </c>
      <c r="AA23" s="15" t="str">
        <f t="shared" si="3"/>
        <v/>
      </c>
      <c r="AB23" s="16" t="str">
        <f>IFERROR(IF(AND(Q22="Impacto",Q23="Impacto"),(AB16-(+AB16*T23)),IF(Q23="Impacto",($M$22-(+$M$22*T23)),IF(Q23="Probabilidad",AB16,""))),"")</f>
        <v/>
      </c>
      <c r="AC23" s="17" t="str">
        <f t="shared" ref="AC23:AC24" si="18">IFERROR(IF(OR(AND(Y23="Muy Baja",AA23="Leve"),AND(Y23="Muy Baja",AA23="Menor"),AND(Y23="Baja",AA23="Leve")),"Bajo",IF(OR(AND(Y23="Muy baja",AA23="Moderado"),AND(Y23="Baja",AA23="Menor"),AND(Y23="Baja",AA23="Moderado"),AND(Y23="Media",AA23="Leve"),AND(Y23="Media",AA23="Menor"),AND(Y23="Media",AA23="Moderado"),AND(Y23="Alta",AA23="Leve"),AND(Y23="Alta",AA23="Menor")),"Moderado",IF(OR(AND(Y23="Muy Baja",AA23="Mayor"),AND(Y23="Baja",AA23="Mayor"),AND(Y23="Media",AA23="Mayor"),AND(Y23="Alta",AA23="Moderado"),AND(Y23="Alta",AA23="Mayor"),AND(Y23="Muy Alta",AA23="Leve"),AND(Y23="Muy Alta",AA23="Menor"),AND(Y23="Muy Alta",AA23="Moderado"),AND(Y23="Muy Alta",AA23="Mayor")),"Alto",IF(OR(AND(Y23="Muy Baja",AA23="Catastrófico"),AND(Y23="Baja",AA23="Catastrófico"),AND(Y23="Media",AA23="Catastrófico"),AND(Y23="Alta",AA23="Catastrófico"),AND(Y23="Muy Alta",AA23="Catastrófico")),"Extremo","")))),"")</f>
        <v/>
      </c>
      <c r="AD23" s="18"/>
      <c r="AE23" s="19"/>
      <c r="AF23" s="21"/>
      <c r="AG23" s="24"/>
      <c r="AH23" s="24"/>
      <c r="AI23" s="19"/>
      <c r="AJ23" s="2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row>
    <row r="24" spans="1:68" ht="151.5" customHeight="1" x14ac:dyDescent="0.3">
      <c r="A24" s="81"/>
      <c r="B24" s="84"/>
      <c r="C24" s="84"/>
      <c r="D24" s="84"/>
      <c r="E24" s="87"/>
      <c r="F24" s="84"/>
      <c r="G24" s="90"/>
      <c r="H24" s="93"/>
      <c r="I24" s="78"/>
      <c r="J24" s="96"/>
      <c r="K24" s="78">
        <f t="shared" ca="1" si="15"/>
        <v>0</v>
      </c>
      <c r="L24" s="93"/>
      <c r="M24" s="78"/>
      <c r="N24" s="75"/>
      <c r="O24" s="9">
        <v>3</v>
      </c>
      <c r="P24" s="10"/>
      <c r="Q24" s="11" t="str">
        <f>IF(OR(R24="Preventivo",R24="Detectivo"),"Probabilidad",IF(R24="Correctivo","Impacto",""))</f>
        <v/>
      </c>
      <c r="R24" s="12"/>
      <c r="S24" s="12"/>
      <c r="T24" s="13" t="str">
        <f t="shared" si="16"/>
        <v/>
      </c>
      <c r="U24" s="12"/>
      <c r="V24" s="12"/>
      <c r="W24" s="12"/>
      <c r="X24" s="14" t="str">
        <f>IFERROR(IF(AND(Q23="Probabilidad",Q24="Probabilidad"),(Z23-(+Z23*T24)),IF(AND(Q23="Impacto",Q24="Probabilidad"),(Z22-(+Z22*T24)),IF(Q24="Impacto",Z23,""))),"")</f>
        <v/>
      </c>
      <c r="Y24" s="15" t="str">
        <f t="shared" si="1"/>
        <v/>
      </c>
      <c r="Z24" s="16" t="str">
        <f t="shared" si="17"/>
        <v/>
      </c>
      <c r="AA24" s="15" t="str">
        <f t="shared" si="3"/>
        <v/>
      </c>
      <c r="AB24" s="16" t="str">
        <f>IFERROR(IF(AND(Q23="Impacto",Q24="Impacto"),(AB23-(+AB23*T24)),IF(AND(Q23="Probabilidad",Q24="Impacto"),(AB22-(+AB22*T24)),IF(Q24="Probabilidad",AB23,""))),"")</f>
        <v/>
      </c>
      <c r="AC24" s="17" t="str">
        <f t="shared" si="18"/>
        <v/>
      </c>
      <c r="AD24" s="18"/>
      <c r="AE24" s="19"/>
      <c r="AF24" s="21"/>
      <c r="AG24" s="24"/>
      <c r="AH24" s="26"/>
      <c r="AI24" s="19"/>
      <c r="AJ24" s="2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row>
    <row r="25" spans="1:68" ht="151.5" customHeight="1" x14ac:dyDescent="0.3">
      <c r="A25" s="81"/>
      <c r="B25" s="84"/>
      <c r="C25" s="84"/>
      <c r="D25" s="84"/>
      <c r="E25" s="87"/>
      <c r="F25" s="84"/>
      <c r="G25" s="90"/>
      <c r="H25" s="93"/>
      <c r="I25" s="78"/>
      <c r="J25" s="96"/>
      <c r="K25" s="78">
        <f t="shared" ca="1" si="15"/>
        <v>0</v>
      </c>
      <c r="L25" s="93"/>
      <c r="M25" s="78"/>
      <c r="N25" s="75"/>
      <c r="O25" s="9">
        <v>4</v>
      </c>
      <c r="P25" s="10"/>
      <c r="Q25" s="11" t="str">
        <f t="shared" ref="Q25:Q27" si="19">IF(OR(R25="Preventivo",R25="Detectivo"),"Probabilidad",IF(R25="Correctivo","Impacto",""))</f>
        <v/>
      </c>
      <c r="R25" s="12"/>
      <c r="S25" s="12"/>
      <c r="T25" s="13" t="str">
        <f t="shared" si="16"/>
        <v/>
      </c>
      <c r="U25" s="12"/>
      <c r="V25" s="12"/>
      <c r="W25" s="12"/>
      <c r="X25" s="14" t="str">
        <f t="shared" ref="X25:X27" si="20">IFERROR(IF(AND(Q24="Probabilidad",Q25="Probabilidad"),(Z24-(+Z24*T25)),IF(AND(Q24="Impacto",Q25="Probabilidad"),(Z23-(+Z23*T25)),IF(Q25="Impacto",Z24,""))),"")</f>
        <v/>
      </c>
      <c r="Y25" s="15" t="str">
        <f t="shared" si="1"/>
        <v/>
      </c>
      <c r="Z25" s="16" t="str">
        <f t="shared" si="17"/>
        <v/>
      </c>
      <c r="AA25" s="15" t="str">
        <f t="shared" si="3"/>
        <v/>
      </c>
      <c r="AB25" s="16" t="str">
        <f t="shared" ref="AB25:AB27" si="21">IFERROR(IF(AND(Q24="Impacto",Q25="Impacto"),(AB24-(+AB24*T25)),IF(AND(Q24="Probabilidad",Q25="Impacto"),(AB23-(+AB23*T25)),IF(Q25="Probabilidad",AB24,""))),"")</f>
        <v/>
      </c>
      <c r="AC25" s="17"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18"/>
      <c r="AE25" s="19"/>
      <c r="AF25" s="21"/>
      <c r="AG25" s="24"/>
      <c r="AH25" s="26"/>
      <c r="AI25" s="19"/>
      <c r="AJ25" s="2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row>
    <row r="26" spans="1:68" ht="151.5" customHeight="1" x14ac:dyDescent="0.3">
      <c r="A26" s="81"/>
      <c r="B26" s="84"/>
      <c r="C26" s="84"/>
      <c r="D26" s="84"/>
      <c r="E26" s="87"/>
      <c r="F26" s="84"/>
      <c r="G26" s="90"/>
      <c r="H26" s="93"/>
      <c r="I26" s="78"/>
      <c r="J26" s="96"/>
      <c r="K26" s="78">
        <f t="shared" ca="1" si="15"/>
        <v>0</v>
      </c>
      <c r="L26" s="93"/>
      <c r="M26" s="78"/>
      <c r="N26" s="75"/>
      <c r="O26" s="9">
        <v>5</v>
      </c>
      <c r="P26" s="26"/>
      <c r="Q26" s="11" t="str">
        <f t="shared" si="19"/>
        <v/>
      </c>
      <c r="R26" s="12"/>
      <c r="S26" s="12"/>
      <c r="T26" s="13" t="str">
        <f t="shared" si="16"/>
        <v/>
      </c>
      <c r="U26" s="12"/>
      <c r="V26" s="12"/>
      <c r="W26" s="12"/>
      <c r="X26" s="14" t="str">
        <f t="shared" si="20"/>
        <v/>
      </c>
      <c r="Y26" s="15" t="str">
        <f t="shared" si="1"/>
        <v/>
      </c>
      <c r="Z26" s="16" t="str">
        <f t="shared" si="17"/>
        <v/>
      </c>
      <c r="AA26" s="15" t="str">
        <f t="shared" si="3"/>
        <v/>
      </c>
      <c r="AB26" s="16" t="str">
        <f t="shared" si="21"/>
        <v/>
      </c>
      <c r="AC26" s="17" t="str">
        <f t="shared" ref="AC26:AC27" si="22">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18"/>
      <c r="AE26" s="19"/>
      <c r="AF26" s="21"/>
      <c r="AG26" s="24"/>
      <c r="AH26" s="24"/>
      <c r="AI26" s="19"/>
      <c r="AJ26" s="2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row>
    <row r="27" spans="1:68" ht="151.5" customHeight="1" x14ac:dyDescent="0.3">
      <c r="A27" s="82"/>
      <c r="B27" s="85"/>
      <c r="C27" s="85"/>
      <c r="D27" s="85"/>
      <c r="E27" s="88"/>
      <c r="F27" s="85"/>
      <c r="G27" s="91"/>
      <c r="H27" s="94"/>
      <c r="I27" s="79"/>
      <c r="J27" s="97"/>
      <c r="K27" s="79">
        <f t="shared" ca="1" si="15"/>
        <v>0</v>
      </c>
      <c r="L27" s="94"/>
      <c r="M27" s="79"/>
      <c r="N27" s="76"/>
      <c r="O27" s="9">
        <v>6</v>
      </c>
      <c r="P27" s="10"/>
      <c r="Q27" s="11" t="str">
        <f t="shared" si="19"/>
        <v/>
      </c>
      <c r="R27" s="12"/>
      <c r="S27" s="12"/>
      <c r="T27" s="13" t="str">
        <f t="shared" si="16"/>
        <v/>
      </c>
      <c r="U27" s="12"/>
      <c r="V27" s="12"/>
      <c r="W27" s="12"/>
      <c r="X27" s="14" t="str">
        <f t="shared" si="20"/>
        <v/>
      </c>
      <c r="Y27" s="15" t="str">
        <f t="shared" si="1"/>
        <v/>
      </c>
      <c r="Z27" s="16" t="str">
        <f t="shared" si="17"/>
        <v/>
      </c>
      <c r="AA27" s="15" t="str">
        <f t="shared" si="3"/>
        <v/>
      </c>
      <c r="AB27" s="16" t="str">
        <f t="shared" si="21"/>
        <v/>
      </c>
      <c r="AC27" s="17" t="str">
        <f t="shared" si="22"/>
        <v/>
      </c>
      <c r="AD27" s="18"/>
      <c r="AE27" s="19"/>
      <c r="AF27" s="21"/>
      <c r="AG27" s="24"/>
      <c r="AH27" s="24"/>
      <c r="AI27" s="19"/>
      <c r="AJ27" s="2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row>
    <row r="28" spans="1:68" ht="151.5" customHeight="1" x14ac:dyDescent="0.3">
      <c r="A28" s="80">
        <v>4</v>
      </c>
      <c r="B28" s="83"/>
      <c r="C28" s="83"/>
      <c r="D28" s="83"/>
      <c r="E28" s="86"/>
      <c r="F28" s="83"/>
      <c r="G28" s="89"/>
      <c r="H28" s="92" t="str">
        <f>IF(G28&lt;=0,"",IF(G28&lt;=2,"Muy Baja",IF(G28&lt;=24,"Baja",IF(G28&lt;=500,"Media",IF(G28&lt;=5000,"Alta","Muy Alta")))))</f>
        <v/>
      </c>
      <c r="I28" s="77" t="str">
        <f>IF(H28="","",IF(H28="Muy Baja",0.2,IF(H28="Baja",0.4,IF(H28="Media",0.6,IF(H28="Alta",0.8,IF(H28="Muy Alta",1,))))))</f>
        <v/>
      </c>
      <c r="J28" s="95"/>
      <c r="K28" s="77">
        <f>IF(NOT(ISERROR(MATCH(J28,'[10]Tabla Impacto'!$B$221:$B$223,0))),'[10]Tabla Impacto'!$F$223&amp;"Por favor no seleccionar los criterios de impacto(Afectación Económica o presupuestal y Pérdida Reputacional)",J28)</f>
        <v>0</v>
      </c>
      <c r="L28" s="92" t="str">
        <f>IF(OR(K28='[10]Tabla Impacto'!$C$11,K28='[10]Tabla Impacto'!$D$11),"Leve",IF(OR(K28='[10]Tabla Impacto'!$C$12,K28='[10]Tabla Impacto'!$D$12),"Menor",IF(OR(K28='[10]Tabla Impacto'!$C$13,K28='[10]Tabla Impacto'!$D$13),"Moderado",IF(OR(K28='[10]Tabla Impacto'!$C$14,K28='[10]Tabla Impacto'!$D$14),"Mayor",IF(OR(K28='[10]Tabla Impacto'!$C$15,K28='[10]Tabla Impacto'!$D$15),"Catastrófico","")))))</f>
        <v/>
      </c>
      <c r="M28" s="77" t="str">
        <f>IF(L28="","",IF(L28="Leve",0.2,IF(L28="Menor",0.4,IF(L28="Moderado",0.6,IF(L28="Mayor",0.8,IF(L28="Catastrófico",1,))))))</f>
        <v/>
      </c>
      <c r="N28" s="74" t="str">
        <f>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
      </c>
      <c r="O28" s="9">
        <v>1</v>
      </c>
      <c r="P28" s="10"/>
      <c r="Q28" s="11" t="str">
        <f>IF(OR(R28="Preventivo",R28="Detectivo"),"Probabilidad",IF(R28="Correctivo","Impacto",""))</f>
        <v/>
      </c>
      <c r="R28" s="12"/>
      <c r="S28" s="12"/>
      <c r="T28" s="13" t="str">
        <f>IF(AND(R28="Preventivo",S28="Automático"),"50%",IF(AND(R28="Preventivo",S28="Manual"),"40%",IF(AND(R28="Detectivo",S28="Automático"),"40%",IF(AND(R28="Detectivo",S28="Manual"),"30%",IF(AND(R28="Correctivo",S28="Automático"),"35%",IF(AND(R28="Correctivo",S28="Manual"),"25%",""))))))</f>
        <v/>
      </c>
      <c r="U28" s="12"/>
      <c r="V28" s="12"/>
      <c r="W28" s="12"/>
      <c r="X28" s="14" t="str">
        <f>IFERROR(IF(Q28="Probabilidad",(I28-(+I28*T28)),IF(Q28="Impacto",I28,"")),"")</f>
        <v/>
      </c>
      <c r="Y28" s="15" t="str">
        <f>IFERROR(IF(X28="","",IF(X28&lt;=0.2,"Muy Baja",IF(X28&lt;=0.4,"Baja",IF(X28&lt;=0.6,"Media",IF(X28&lt;=0.8,"Alta","Muy Alta"))))),"")</f>
        <v/>
      </c>
      <c r="Z28" s="16" t="str">
        <f>+X28</f>
        <v/>
      </c>
      <c r="AA28" s="15" t="str">
        <f>IFERROR(IF(AB28="","",IF(AB28&lt;=0.2,"Leve",IF(AB28&lt;=0.4,"Menor",IF(AB28&lt;=0.6,"Moderado",IF(AB28&lt;=0.8,"Mayor","Catastrófico"))))),"")</f>
        <v/>
      </c>
      <c r="AB28" s="16" t="str">
        <f>IFERROR(IF(Q28="Impacto",(M28-(+M28*T28)),IF(Q28="Probabilidad",M28,"")),"")</f>
        <v/>
      </c>
      <c r="AC28" s="17" t="str">
        <f>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
      </c>
      <c r="AD28" s="18"/>
      <c r="AE28" s="19"/>
      <c r="AF28" s="21"/>
      <c r="AG28" s="24"/>
      <c r="AH28" s="24"/>
      <c r="AI28" s="19"/>
      <c r="AJ28" s="2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row>
    <row r="29" spans="1:68" ht="151.5" customHeight="1" x14ac:dyDescent="0.3">
      <c r="A29" s="81"/>
      <c r="B29" s="84"/>
      <c r="C29" s="84"/>
      <c r="D29" s="84"/>
      <c r="E29" s="87"/>
      <c r="F29" s="84"/>
      <c r="G29" s="90"/>
      <c r="H29" s="93"/>
      <c r="I29" s="78"/>
      <c r="J29" s="96"/>
      <c r="K29" s="78">
        <f t="shared" ref="K29:K33" ca="1" si="23">IF(NOT(ISERROR(MATCH(J29,_xlfn.ANCHORARRAY(E40),0))),I42&amp;"Por favor no seleccionar los criterios de impacto",J29)</f>
        <v>0</v>
      </c>
      <c r="L29" s="93"/>
      <c r="M29" s="78"/>
      <c r="N29" s="75"/>
      <c r="O29" s="9">
        <v>2</v>
      </c>
      <c r="P29" s="10"/>
      <c r="Q29" s="11" t="str">
        <f>IF(OR(R29="Preventivo",R29="Detectivo"),"Probabilidad",IF(R29="Correctivo","Impacto",""))</f>
        <v/>
      </c>
      <c r="R29" s="12"/>
      <c r="S29" s="12"/>
      <c r="T29" s="13" t="str">
        <f t="shared" ref="T29:T33" si="24">IF(AND(R29="Preventivo",S29="Automático"),"50%",IF(AND(R29="Preventivo",S29="Manual"),"40%",IF(AND(R29="Detectivo",S29="Automático"),"40%",IF(AND(R29="Detectivo",S29="Manual"),"30%",IF(AND(R29="Correctivo",S29="Automático"),"35%",IF(AND(R29="Correctivo",S29="Manual"),"25%",""))))))</f>
        <v/>
      </c>
      <c r="U29" s="12"/>
      <c r="V29" s="12"/>
      <c r="W29" s="12"/>
      <c r="X29" s="14" t="str">
        <f>IFERROR(IF(AND(Q28="Probabilidad",Q29="Probabilidad"),(Z28-(+Z28*T29)),IF(Q29="Probabilidad",(I28-(+I28*T29)),IF(Q29="Impacto",Z28,""))),"")</f>
        <v/>
      </c>
      <c r="Y29" s="15" t="str">
        <f t="shared" si="1"/>
        <v/>
      </c>
      <c r="Z29" s="16" t="str">
        <f t="shared" ref="Z29:Z33" si="25">+X29</f>
        <v/>
      </c>
      <c r="AA29" s="15" t="str">
        <f t="shared" si="3"/>
        <v/>
      </c>
      <c r="AB29" s="16" t="str">
        <f>IFERROR(IF(AND(Q28="Impacto",Q29="Impacto"),(AB22-(+AB22*T29)),IF(Q29="Impacto",($M$28-(+$M$28*T29)),IF(Q29="Probabilidad",AB22,""))),"")</f>
        <v/>
      </c>
      <c r="AC29" s="17" t="str">
        <f t="shared" ref="AC29:AC30" si="26">IFERROR(IF(OR(AND(Y29="Muy Baja",AA29="Leve"),AND(Y29="Muy Baja",AA29="Menor"),AND(Y29="Baja",AA29="Leve")),"Bajo",IF(OR(AND(Y29="Muy baja",AA29="Moderado"),AND(Y29="Baja",AA29="Menor"),AND(Y29="Baja",AA29="Moderado"),AND(Y29="Media",AA29="Leve"),AND(Y29="Media",AA29="Menor"),AND(Y29="Media",AA29="Moderado"),AND(Y29="Alta",AA29="Leve"),AND(Y29="Alta",AA29="Menor")),"Moderado",IF(OR(AND(Y29="Muy Baja",AA29="Mayor"),AND(Y29="Baja",AA29="Mayor"),AND(Y29="Media",AA29="Mayor"),AND(Y29="Alta",AA29="Moderado"),AND(Y29="Alta",AA29="Mayor"),AND(Y29="Muy Alta",AA29="Leve"),AND(Y29="Muy Alta",AA29="Menor"),AND(Y29="Muy Alta",AA29="Moderado"),AND(Y29="Muy Alta",AA29="Mayor")),"Alto",IF(OR(AND(Y29="Muy Baja",AA29="Catastrófico"),AND(Y29="Baja",AA29="Catastrófico"),AND(Y29="Media",AA29="Catastrófico"),AND(Y29="Alta",AA29="Catastrófico"),AND(Y29="Muy Alta",AA29="Catastrófico")),"Extremo","")))),"")</f>
        <v/>
      </c>
      <c r="AD29" s="18"/>
      <c r="AE29" s="19"/>
      <c r="AF29" s="21"/>
      <c r="AG29" s="24"/>
      <c r="AH29" s="24"/>
      <c r="AI29" s="19"/>
      <c r="AJ29" s="2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row>
    <row r="30" spans="1:68" ht="151.5" customHeight="1" x14ac:dyDescent="0.3">
      <c r="A30" s="81"/>
      <c r="B30" s="84"/>
      <c r="C30" s="84"/>
      <c r="D30" s="84"/>
      <c r="E30" s="87"/>
      <c r="F30" s="84"/>
      <c r="G30" s="90"/>
      <c r="H30" s="93"/>
      <c r="I30" s="78"/>
      <c r="J30" s="96"/>
      <c r="K30" s="78">
        <f t="shared" ca="1" si="23"/>
        <v>0</v>
      </c>
      <c r="L30" s="93"/>
      <c r="M30" s="78"/>
      <c r="N30" s="75"/>
      <c r="O30" s="9">
        <v>3</v>
      </c>
      <c r="P30" s="25"/>
      <c r="Q30" s="11" t="str">
        <f>IF(OR(R30="Preventivo",R30="Detectivo"),"Probabilidad",IF(R30="Correctivo","Impacto",""))</f>
        <v/>
      </c>
      <c r="R30" s="12"/>
      <c r="S30" s="12"/>
      <c r="T30" s="13" t="str">
        <f t="shared" si="24"/>
        <v/>
      </c>
      <c r="U30" s="12"/>
      <c r="V30" s="12"/>
      <c r="W30" s="12"/>
      <c r="X30" s="14" t="str">
        <f>IFERROR(IF(AND(Q29="Probabilidad",Q30="Probabilidad"),(Z29-(+Z29*T30)),IF(AND(Q29="Impacto",Q30="Probabilidad"),(Z28-(+Z28*T30)),IF(Q30="Impacto",Z29,""))),"")</f>
        <v/>
      </c>
      <c r="Y30" s="15" t="str">
        <f t="shared" si="1"/>
        <v/>
      </c>
      <c r="Z30" s="16" t="str">
        <f t="shared" si="25"/>
        <v/>
      </c>
      <c r="AA30" s="15" t="str">
        <f t="shared" si="3"/>
        <v/>
      </c>
      <c r="AB30" s="16" t="str">
        <f>IFERROR(IF(AND(Q29="Impacto",Q30="Impacto"),(AB29-(+AB29*T30)),IF(AND(Q29="Probabilidad",Q30="Impacto"),(AB28-(+AB28*T30)),IF(Q30="Probabilidad",AB29,""))),"")</f>
        <v/>
      </c>
      <c r="AC30" s="17" t="str">
        <f t="shared" si="26"/>
        <v/>
      </c>
      <c r="AD30" s="18"/>
      <c r="AE30" s="19"/>
      <c r="AF30" s="21"/>
      <c r="AG30" s="24"/>
      <c r="AH30" s="24"/>
      <c r="AI30" s="19"/>
      <c r="AJ30" s="2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row>
    <row r="31" spans="1:68" ht="151.5" customHeight="1" x14ac:dyDescent="0.3">
      <c r="A31" s="81"/>
      <c r="B31" s="84"/>
      <c r="C31" s="84"/>
      <c r="D31" s="84"/>
      <c r="E31" s="87"/>
      <c r="F31" s="84"/>
      <c r="G31" s="90"/>
      <c r="H31" s="93"/>
      <c r="I31" s="78"/>
      <c r="J31" s="96"/>
      <c r="K31" s="78">
        <f t="shared" ca="1" si="23"/>
        <v>0</v>
      </c>
      <c r="L31" s="93"/>
      <c r="M31" s="78"/>
      <c r="N31" s="75"/>
      <c r="O31" s="9">
        <v>4</v>
      </c>
      <c r="P31" s="10"/>
      <c r="Q31" s="11" t="str">
        <f t="shared" ref="Q31:Q33" si="27">IF(OR(R31="Preventivo",R31="Detectivo"),"Probabilidad",IF(R31="Correctivo","Impacto",""))</f>
        <v/>
      </c>
      <c r="R31" s="12"/>
      <c r="S31" s="12"/>
      <c r="T31" s="13" t="str">
        <f t="shared" si="24"/>
        <v/>
      </c>
      <c r="U31" s="12"/>
      <c r="V31" s="12"/>
      <c r="W31" s="12"/>
      <c r="X31" s="14" t="str">
        <f t="shared" ref="X31:X33" si="28">IFERROR(IF(AND(Q30="Probabilidad",Q31="Probabilidad"),(Z30-(+Z30*T31)),IF(AND(Q30="Impacto",Q31="Probabilidad"),(Z29-(+Z29*T31)),IF(Q31="Impacto",Z30,""))),"")</f>
        <v/>
      </c>
      <c r="Y31" s="15" t="str">
        <f t="shared" si="1"/>
        <v/>
      </c>
      <c r="Z31" s="16" t="str">
        <f t="shared" si="25"/>
        <v/>
      </c>
      <c r="AA31" s="15" t="str">
        <f t="shared" si="3"/>
        <v/>
      </c>
      <c r="AB31" s="16" t="str">
        <f t="shared" ref="AB31:AB33" si="29">IFERROR(IF(AND(Q30="Impacto",Q31="Impacto"),(AB30-(+AB30*T31)),IF(AND(Q30="Probabilidad",Q31="Impacto"),(AB29-(+AB29*T31)),IF(Q31="Probabilidad",AB30,""))),"")</f>
        <v/>
      </c>
      <c r="AC31" s="17" t="str">
        <f>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18"/>
      <c r="AE31" s="19"/>
      <c r="AF31" s="21"/>
      <c r="AG31" s="24"/>
      <c r="AH31" s="24"/>
      <c r="AI31" s="19"/>
      <c r="AJ31" s="2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row>
    <row r="32" spans="1:68" ht="151.5" customHeight="1" x14ac:dyDescent="0.3">
      <c r="A32" s="81"/>
      <c r="B32" s="84"/>
      <c r="C32" s="84"/>
      <c r="D32" s="84"/>
      <c r="E32" s="87"/>
      <c r="F32" s="84"/>
      <c r="G32" s="90"/>
      <c r="H32" s="93"/>
      <c r="I32" s="78"/>
      <c r="J32" s="96"/>
      <c r="K32" s="78">
        <f t="shared" ca="1" si="23"/>
        <v>0</v>
      </c>
      <c r="L32" s="93"/>
      <c r="M32" s="78"/>
      <c r="N32" s="75"/>
      <c r="O32" s="9">
        <v>5</v>
      </c>
      <c r="P32" s="10"/>
      <c r="Q32" s="11" t="str">
        <f t="shared" si="27"/>
        <v/>
      </c>
      <c r="R32" s="12"/>
      <c r="S32" s="12"/>
      <c r="T32" s="13" t="str">
        <f t="shared" si="24"/>
        <v/>
      </c>
      <c r="U32" s="12"/>
      <c r="V32" s="12"/>
      <c r="W32" s="12"/>
      <c r="X32" s="27" t="str">
        <f t="shared" si="28"/>
        <v/>
      </c>
      <c r="Y32" s="15" t="str">
        <f>IFERROR(IF(X32="","",IF(X32&lt;=0.2,"Muy Baja",IF(X32&lt;=0.4,"Baja",IF(X32&lt;=0.6,"Media",IF(X32&lt;=0.8,"Alta","Muy Alta"))))),"")</f>
        <v/>
      </c>
      <c r="Z32" s="16" t="str">
        <f t="shared" si="25"/>
        <v/>
      </c>
      <c r="AA32" s="15" t="str">
        <f t="shared" si="3"/>
        <v/>
      </c>
      <c r="AB32" s="16" t="str">
        <f t="shared" si="29"/>
        <v/>
      </c>
      <c r="AC32" s="17" t="str">
        <f t="shared" ref="AC32:AC33" si="30">IFERROR(IF(OR(AND(Y32="Muy Baja",AA32="Leve"),AND(Y32="Muy Baja",AA32="Menor"),AND(Y32="Baja",AA32="Leve")),"Bajo",IF(OR(AND(Y32="Muy baja",AA32="Moderado"),AND(Y32="Baja",AA32="Menor"),AND(Y32="Baja",AA32="Moderado"),AND(Y32="Media",AA32="Leve"),AND(Y32="Media",AA32="Menor"),AND(Y32="Media",AA32="Moderado"),AND(Y32="Alta",AA32="Leve"),AND(Y32="Alta",AA32="Menor")),"Moderado",IF(OR(AND(Y32="Muy Baja",AA32="Mayor"),AND(Y32="Baja",AA32="Mayor"),AND(Y32="Media",AA32="Mayor"),AND(Y32="Alta",AA32="Moderado"),AND(Y32="Alta",AA32="Mayor"),AND(Y32="Muy Alta",AA32="Leve"),AND(Y32="Muy Alta",AA32="Menor"),AND(Y32="Muy Alta",AA32="Moderado"),AND(Y32="Muy Alta",AA32="Mayor")),"Alto",IF(OR(AND(Y32="Muy Baja",AA32="Catastrófico"),AND(Y32="Baja",AA32="Catastrófico"),AND(Y32="Media",AA32="Catastrófico"),AND(Y32="Alta",AA32="Catastrófico"),AND(Y32="Muy Alta",AA32="Catastrófico")),"Extremo","")))),"")</f>
        <v/>
      </c>
      <c r="AD32" s="18"/>
      <c r="AE32" s="19"/>
      <c r="AF32" s="21"/>
      <c r="AG32" s="24"/>
      <c r="AH32" s="24"/>
      <c r="AI32" s="19"/>
      <c r="AJ32" s="2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row>
    <row r="33" spans="1:68" ht="151.5" customHeight="1" x14ac:dyDescent="0.3">
      <c r="A33" s="82"/>
      <c r="B33" s="85"/>
      <c r="C33" s="85"/>
      <c r="D33" s="85"/>
      <c r="E33" s="88"/>
      <c r="F33" s="85"/>
      <c r="G33" s="91"/>
      <c r="H33" s="94"/>
      <c r="I33" s="79"/>
      <c r="J33" s="97"/>
      <c r="K33" s="79">
        <f t="shared" ca="1" si="23"/>
        <v>0</v>
      </c>
      <c r="L33" s="94"/>
      <c r="M33" s="79"/>
      <c r="N33" s="76"/>
      <c r="O33" s="9">
        <v>6</v>
      </c>
      <c r="P33" s="10"/>
      <c r="Q33" s="11" t="str">
        <f t="shared" si="27"/>
        <v/>
      </c>
      <c r="R33" s="12"/>
      <c r="S33" s="12"/>
      <c r="T33" s="13" t="str">
        <f t="shared" si="24"/>
        <v/>
      </c>
      <c r="U33" s="12"/>
      <c r="V33" s="12"/>
      <c r="W33" s="12"/>
      <c r="X33" s="14" t="str">
        <f t="shared" si="28"/>
        <v/>
      </c>
      <c r="Y33" s="15" t="str">
        <f t="shared" si="1"/>
        <v/>
      </c>
      <c r="Z33" s="16" t="str">
        <f t="shared" si="25"/>
        <v/>
      </c>
      <c r="AA33" s="15" t="str">
        <f t="shared" si="3"/>
        <v/>
      </c>
      <c r="AB33" s="16" t="str">
        <f t="shared" si="29"/>
        <v/>
      </c>
      <c r="AC33" s="17" t="str">
        <f t="shared" si="30"/>
        <v/>
      </c>
      <c r="AD33" s="18"/>
      <c r="AE33" s="19"/>
      <c r="AF33" s="21"/>
      <c r="AG33" s="24"/>
      <c r="AH33" s="24"/>
      <c r="AI33" s="19"/>
      <c r="AJ33" s="2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row>
    <row r="34" spans="1:68" ht="151.5" customHeight="1" x14ac:dyDescent="0.3">
      <c r="A34" s="80">
        <v>5</v>
      </c>
      <c r="B34" s="83"/>
      <c r="C34" s="83"/>
      <c r="D34" s="83"/>
      <c r="E34" s="86"/>
      <c r="F34" s="83"/>
      <c r="G34" s="89"/>
      <c r="H34" s="92" t="str">
        <f>IF(G34&lt;=0,"",IF(G34&lt;=2,"Muy Baja",IF(G34&lt;=24,"Baja",IF(G34&lt;=500,"Media",IF(G34&lt;=5000,"Alta","Muy Alta")))))</f>
        <v/>
      </c>
      <c r="I34" s="77" t="str">
        <f>IF(H34="","",IF(H34="Muy Baja",0.2,IF(H34="Baja",0.4,IF(H34="Media",0.6,IF(H34="Alta",0.8,IF(H34="Muy Alta",1,))))))</f>
        <v/>
      </c>
      <c r="J34" s="95"/>
      <c r="K34" s="77">
        <f>IF(NOT(ISERROR(MATCH(J34,'[10]Tabla Impacto'!$B$221:$B$223,0))),'[10]Tabla Impacto'!$F$223&amp;"Por favor no seleccionar los criterios de impacto(Afectación Económica o presupuestal y Pérdida Reputacional)",J34)</f>
        <v>0</v>
      </c>
      <c r="L34" s="92" t="str">
        <f>IF(OR(K34='[10]Tabla Impacto'!$C$11,K34='[10]Tabla Impacto'!$D$11),"Leve",IF(OR(K34='[10]Tabla Impacto'!$C$12,K34='[10]Tabla Impacto'!$D$12),"Menor",IF(OR(K34='[10]Tabla Impacto'!$C$13,K34='[10]Tabla Impacto'!$D$13),"Moderado",IF(OR(K34='[10]Tabla Impacto'!$C$14,K34='[10]Tabla Impacto'!$D$14),"Mayor",IF(OR(K34='[10]Tabla Impacto'!$C$15,K34='[10]Tabla Impacto'!$D$15),"Catastrófico","")))))</f>
        <v/>
      </c>
      <c r="M34" s="77" t="str">
        <f>IF(L34="","",IF(L34="Leve",0.2,IF(L34="Menor",0.4,IF(L34="Moderado",0.6,IF(L34="Mayor",0.8,IF(L34="Catastrófico",1,))))))</f>
        <v/>
      </c>
      <c r="N34" s="74" t="str">
        <f>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9">
        <v>1</v>
      </c>
      <c r="P34" s="10"/>
      <c r="Q34" s="11" t="str">
        <f>IF(OR(R34="Preventivo",R34="Detectivo"),"Probabilidad",IF(R34="Correctivo","Impacto",""))</f>
        <v/>
      </c>
      <c r="R34" s="12"/>
      <c r="S34" s="12"/>
      <c r="T34" s="13" t="str">
        <f>IF(AND(R34="Preventivo",S34="Automático"),"50%",IF(AND(R34="Preventivo",S34="Manual"),"40%",IF(AND(R34="Detectivo",S34="Automático"),"40%",IF(AND(R34="Detectivo",S34="Manual"),"30%",IF(AND(R34="Correctivo",S34="Automático"),"35%",IF(AND(R34="Correctivo",S34="Manual"),"25%",""))))))</f>
        <v/>
      </c>
      <c r="U34" s="12"/>
      <c r="V34" s="12"/>
      <c r="W34" s="12"/>
      <c r="X34" s="14" t="str">
        <f>IFERROR(IF(Q34="Probabilidad",(I34-(+I34*T34)),IF(Q34="Impacto",I34,"")),"")</f>
        <v/>
      </c>
      <c r="Y34" s="15" t="str">
        <f>IFERROR(IF(X34="","",IF(X34&lt;=0.2,"Muy Baja",IF(X34&lt;=0.4,"Baja",IF(X34&lt;=0.6,"Media",IF(X34&lt;=0.8,"Alta","Muy Alta"))))),"")</f>
        <v/>
      </c>
      <c r="Z34" s="16" t="str">
        <f>+X34</f>
        <v/>
      </c>
      <c r="AA34" s="15" t="str">
        <f>IFERROR(IF(AB34="","",IF(AB34&lt;=0.2,"Leve",IF(AB34&lt;=0.4,"Menor",IF(AB34&lt;=0.6,"Moderado",IF(AB34&lt;=0.8,"Mayor","Catastrófico"))))),"")</f>
        <v/>
      </c>
      <c r="AB34" s="16" t="str">
        <f>IFERROR(IF(Q34="Impacto",(M34-(+M34*T34)),IF(Q34="Probabilidad",M34,"")),"")</f>
        <v/>
      </c>
      <c r="AC34" s="17" t="str">
        <f>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
      </c>
      <c r="AD34" s="18"/>
      <c r="AE34" s="19"/>
      <c r="AF34" s="21"/>
      <c r="AG34" s="24"/>
      <c r="AH34" s="24"/>
      <c r="AI34" s="19"/>
      <c r="AJ34" s="2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row>
    <row r="35" spans="1:68" ht="151.5" customHeight="1" x14ac:dyDescent="0.3">
      <c r="A35" s="81"/>
      <c r="B35" s="84"/>
      <c r="C35" s="84"/>
      <c r="D35" s="84"/>
      <c r="E35" s="87"/>
      <c r="F35" s="84"/>
      <c r="G35" s="90"/>
      <c r="H35" s="93"/>
      <c r="I35" s="78"/>
      <c r="J35" s="96"/>
      <c r="K35" s="78">
        <f t="shared" ref="K35:K39" ca="1" si="31">IF(NOT(ISERROR(MATCH(J35,_xlfn.ANCHORARRAY(E46),0))),I48&amp;"Por favor no seleccionar los criterios de impacto",J35)</f>
        <v>0</v>
      </c>
      <c r="L35" s="93"/>
      <c r="M35" s="78"/>
      <c r="N35" s="75"/>
      <c r="O35" s="9">
        <v>2</v>
      </c>
      <c r="P35" s="10"/>
      <c r="Q35" s="11" t="str">
        <f>IF(OR(R35="Preventivo",R35="Detectivo"),"Probabilidad",IF(R35="Correctivo","Impacto",""))</f>
        <v/>
      </c>
      <c r="R35" s="12"/>
      <c r="S35" s="12"/>
      <c r="T35" s="13" t="str">
        <f t="shared" ref="T35:T39" si="32">IF(AND(R35="Preventivo",S35="Automático"),"50%",IF(AND(R35="Preventivo",S35="Manual"),"40%",IF(AND(R35="Detectivo",S35="Automático"),"40%",IF(AND(R35="Detectivo",S35="Manual"),"30%",IF(AND(R35="Correctivo",S35="Automático"),"35%",IF(AND(R35="Correctivo",S35="Manual"),"25%",""))))))</f>
        <v/>
      </c>
      <c r="U35" s="12"/>
      <c r="V35" s="12"/>
      <c r="W35" s="12"/>
      <c r="X35" s="14" t="str">
        <f>IFERROR(IF(AND(Q34="Probabilidad",Q35="Probabilidad"),(Z34-(+Z34*T35)),IF(Q35="Probabilidad",(I34-(+I34*T35)),IF(Q35="Impacto",Z34,""))),"")</f>
        <v/>
      </c>
      <c r="Y35" s="15" t="str">
        <f t="shared" si="1"/>
        <v/>
      </c>
      <c r="Z35" s="16" t="str">
        <f t="shared" ref="Z35:Z39" si="33">+X35</f>
        <v/>
      </c>
      <c r="AA35" s="15" t="str">
        <f t="shared" si="3"/>
        <v/>
      </c>
      <c r="AB35" s="16" t="str">
        <f>IFERROR(IF(AND(Q34="Impacto",Q35="Impacto"),(AB28-(+AB28*T35)),IF(Q35="Impacto",($M$34-(+$M$34*T35)),IF(Q35="Probabilidad",AB28,""))),"")</f>
        <v/>
      </c>
      <c r="AC35" s="17" t="str">
        <f t="shared" ref="AC35:AC36" si="34">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
      </c>
      <c r="AD35" s="18"/>
      <c r="AE35" s="19"/>
      <c r="AF35" s="21"/>
      <c r="AG35" s="24"/>
      <c r="AH35" s="24"/>
      <c r="AI35" s="19"/>
      <c r="AJ35" s="2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row>
    <row r="36" spans="1:68" ht="151.5" customHeight="1" x14ac:dyDescent="0.3">
      <c r="A36" s="81"/>
      <c r="B36" s="84"/>
      <c r="C36" s="84"/>
      <c r="D36" s="84"/>
      <c r="E36" s="87"/>
      <c r="F36" s="84"/>
      <c r="G36" s="90"/>
      <c r="H36" s="93"/>
      <c r="I36" s="78"/>
      <c r="J36" s="96"/>
      <c r="K36" s="78">
        <f t="shared" ca="1" si="31"/>
        <v>0</v>
      </c>
      <c r="L36" s="93"/>
      <c r="M36" s="78"/>
      <c r="N36" s="75"/>
      <c r="O36" s="9">
        <v>3</v>
      </c>
      <c r="P36" s="25"/>
      <c r="Q36" s="11" t="str">
        <f>IF(OR(R36="Preventivo",R36="Detectivo"),"Probabilidad",IF(R36="Correctivo","Impacto",""))</f>
        <v/>
      </c>
      <c r="R36" s="12"/>
      <c r="S36" s="12"/>
      <c r="T36" s="13" t="str">
        <f t="shared" si="32"/>
        <v/>
      </c>
      <c r="U36" s="12"/>
      <c r="V36" s="12"/>
      <c r="W36" s="12"/>
      <c r="X36" s="14" t="str">
        <f>IFERROR(IF(AND(Q35="Probabilidad",Q36="Probabilidad"),(Z35-(+Z35*T36)),IF(AND(Q35="Impacto",Q36="Probabilidad"),(Z34-(+Z34*T36)),IF(Q36="Impacto",Z35,""))),"")</f>
        <v/>
      </c>
      <c r="Y36" s="15" t="str">
        <f t="shared" si="1"/>
        <v/>
      </c>
      <c r="Z36" s="16" t="str">
        <f t="shared" si="33"/>
        <v/>
      </c>
      <c r="AA36" s="15" t="str">
        <f t="shared" si="3"/>
        <v/>
      </c>
      <c r="AB36" s="16" t="str">
        <f>IFERROR(IF(AND(Q35="Impacto",Q36="Impacto"),(AB35-(+AB35*T36)),IF(AND(Q35="Probabilidad",Q36="Impacto"),(AB34-(+AB34*T36)),IF(Q36="Probabilidad",AB35,""))),"")</f>
        <v/>
      </c>
      <c r="AC36" s="17" t="str">
        <f t="shared" si="34"/>
        <v/>
      </c>
      <c r="AD36" s="18"/>
      <c r="AE36" s="19"/>
      <c r="AF36" s="21"/>
      <c r="AG36" s="24"/>
      <c r="AH36" s="24"/>
      <c r="AI36" s="19"/>
      <c r="AJ36" s="2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row>
    <row r="37" spans="1:68" ht="151.5" customHeight="1" x14ac:dyDescent="0.3">
      <c r="A37" s="81"/>
      <c r="B37" s="84"/>
      <c r="C37" s="84"/>
      <c r="D37" s="84"/>
      <c r="E37" s="87"/>
      <c r="F37" s="84"/>
      <c r="G37" s="90"/>
      <c r="H37" s="93"/>
      <c r="I37" s="78"/>
      <c r="J37" s="96"/>
      <c r="K37" s="78">
        <f t="shared" ca="1" si="31"/>
        <v>0</v>
      </c>
      <c r="L37" s="93"/>
      <c r="M37" s="78"/>
      <c r="N37" s="75"/>
      <c r="O37" s="9">
        <v>4</v>
      </c>
      <c r="P37" s="10"/>
      <c r="Q37" s="11" t="str">
        <f t="shared" ref="Q37:Q39" si="35">IF(OR(R37="Preventivo",R37="Detectivo"),"Probabilidad",IF(R37="Correctivo","Impacto",""))</f>
        <v/>
      </c>
      <c r="R37" s="12"/>
      <c r="S37" s="12"/>
      <c r="T37" s="13" t="str">
        <f t="shared" si="32"/>
        <v/>
      </c>
      <c r="U37" s="12"/>
      <c r="V37" s="12"/>
      <c r="W37" s="12"/>
      <c r="X37" s="14" t="str">
        <f t="shared" ref="X37:X39" si="36">IFERROR(IF(AND(Q36="Probabilidad",Q37="Probabilidad"),(Z36-(+Z36*T37)),IF(AND(Q36="Impacto",Q37="Probabilidad"),(Z35-(+Z35*T37)),IF(Q37="Impacto",Z36,""))),"")</f>
        <v/>
      </c>
      <c r="Y37" s="15" t="str">
        <f t="shared" si="1"/>
        <v/>
      </c>
      <c r="Z37" s="16" t="str">
        <f t="shared" si="33"/>
        <v/>
      </c>
      <c r="AA37" s="15" t="str">
        <f t="shared" si="3"/>
        <v/>
      </c>
      <c r="AB37" s="16" t="str">
        <f t="shared" ref="AB37:AB39" si="37">IFERROR(IF(AND(Q36="Impacto",Q37="Impacto"),(AB36-(+AB36*T37)),IF(AND(Q36="Probabilidad",Q37="Impacto"),(AB35-(+AB35*T37)),IF(Q37="Probabilidad",AB36,""))),"")</f>
        <v/>
      </c>
      <c r="AC37" s="17" t="str">
        <f>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
      </c>
      <c r="AD37" s="18"/>
      <c r="AE37" s="19"/>
      <c r="AF37" s="21"/>
      <c r="AG37" s="24"/>
      <c r="AH37" s="24"/>
      <c r="AI37" s="19"/>
      <c r="AJ37" s="2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row>
    <row r="38" spans="1:68" ht="151.5" customHeight="1" x14ac:dyDescent="0.3">
      <c r="A38" s="81"/>
      <c r="B38" s="84"/>
      <c r="C38" s="84"/>
      <c r="D38" s="84"/>
      <c r="E38" s="87"/>
      <c r="F38" s="84"/>
      <c r="G38" s="90"/>
      <c r="H38" s="93"/>
      <c r="I38" s="78"/>
      <c r="J38" s="96"/>
      <c r="K38" s="78">
        <f t="shared" ca="1" si="31"/>
        <v>0</v>
      </c>
      <c r="L38" s="93"/>
      <c r="M38" s="78"/>
      <c r="N38" s="75"/>
      <c r="O38" s="9">
        <v>5</v>
      </c>
      <c r="P38" s="10"/>
      <c r="Q38" s="11" t="str">
        <f t="shared" si="35"/>
        <v/>
      </c>
      <c r="R38" s="12"/>
      <c r="S38" s="12"/>
      <c r="T38" s="13" t="str">
        <f t="shared" si="32"/>
        <v/>
      </c>
      <c r="U38" s="12"/>
      <c r="V38" s="12"/>
      <c r="W38" s="12"/>
      <c r="X38" s="14" t="str">
        <f t="shared" si="36"/>
        <v/>
      </c>
      <c r="Y38" s="15" t="str">
        <f t="shared" si="1"/>
        <v/>
      </c>
      <c r="Z38" s="16" t="str">
        <f t="shared" si="33"/>
        <v/>
      </c>
      <c r="AA38" s="15" t="str">
        <f t="shared" si="3"/>
        <v/>
      </c>
      <c r="AB38" s="16" t="str">
        <f t="shared" si="37"/>
        <v/>
      </c>
      <c r="AC38" s="17" t="str">
        <f t="shared" ref="AC38:AC39" si="38">IFERROR(IF(OR(AND(Y38="Muy Baja",AA38="Leve"),AND(Y38="Muy Baja",AA38="Menor"),AND(Y38="Baja",AA38="Leve")),"Bajo",IF(OR(AND(Y38="Muy baja",AA38="Moderado"),AND(Y38="Baja",AA38="Menor"),AND(Y38="Baja",AA38="Moderado"),AND(Y38="Media",AA38="Leve"),AND(Y38="Media",AA38="Menor"),AND(Y38="Media",AA38="Moderado"),AND(Y38="Alta",AA38="Leve"),AND(Y38="Alta",AA38="Menor")),"Moderado",IF(OR(AND(Y38="Muy Baja",AA38="Mayor"),AND(Y38="Baja",AA38="Mayor"),AND(Y38="Media",AA38="Mayor"),AND(Y38="Alta",AA38="Moderado"),AND(Y38="Alta",AA38="Mayor"),AND(Y38="Muy Alta",AA38="Leve"),AND(Y38="Muy Alta",AA38="Menor"),AND(Y38="Muy Alta",AA38="Moderado"),AND(Y38="Muy Alta",AA38="Mayor")),"Alto",IF(OR(AND(Y38="Muy Baja",AA38="Catastrófico"),AND(Y38="Baja",AA38="Catastrófico"),AND(Y38="Media",AA38="Catastrófico"),AND(Y38="Alta",AA38="Catastrófico"),AND(Y38="Muy Alta",AA38="Catastrófico")),"Extremo","")))),"")</f>
        <v/>
      </c>
      <c r="AD38" s="18"/>
      <c r="AE38" s="19"/>
      <c r="AF38" s="21"/>
      <c r="AG38" s="24"/>
      <c r="AH38" s="24"/>
      <c r="AI38" s="19"/>
      <c r="AJ38" s="2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row>
    <row r="39" spans="1:68" ht="151.5" customHeight="1" x14ac:dyDescent="0.3">
      <c r="A39" s="82"/>
      <c r="B39" s="85"/>
      <c r="C39" s="85"/>
      <c r="D39" s="85"/>
      <c r="E39" s="88"/>
      <c r="F39" s="85"/>
      <c r="G39" s="91"/>
      <c r="H39" s="94"/>
      <c r="I39" s="79"/>
      <c r="J39" s="97"/>
      <c r="K39" s="79">
        <f t="shared" ca="1" si="31"/>
        <v>0</v>
      </c>
      <c r="L39" s="94"/>
      <c r="M39" s="79"/>
      <c r="N39" s="76"/>
      <c r="O39" s="9">
        <v>6</v>
      </c>
      <c r="P39" s="10"/>
      <c r="Q39" s="11" t="str">
        <f t="shared" si="35"/>
        <v/>
      </c>
      <c r="R39" s="12"/>
      <c r="S39" s="12"/>
      <c r="T39" s="13" t="str">
        <f t="shared" si="32"/>
        <v/>
      </c>
      <c r="U39" s="12"/>
      <c r="V39" s="12"/>
      <c r="W39" s="12"/>
      <c r="X39" s="14" t="str">
        <f t="shared" si="36"/>
        <v/>
      </c>
      <c r="Y39" s="15" t="str">
        <f t="shared" si="1"/>
        <v/>
      </c>
      <c r="Z39" s="16" t="str">
        <f t="shared" si="33"/>
        <v/>
      </c>
      <c r="AA39" s="15" t="str">
        <f t="shared" si="3"/>
        <v/>
      </c>
      <c r="AB39" s="16" t="str">
        <f t="shared" si="37"/>
        <v/>
      </c>
      <c r="AC39" s="17" t="str">
        <f t="shared" si="38"/>
        <v/>
      </c>
      <c r="AD39" s="18"/>
      <c r="AE39" s="19"/>
      <c r="AF39" s="21"/>
      <c r="AG39" s="24"/>
      <c r="AH39" s="24"/>
      <c r="AI39" s="19"/>
      <c r="AJ39" s="2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row>
    <row r="40" spans="1:68" ht="151.5" customHeight="1" x14ac:dyDescent="0.3">
      <c r="A40" s="80">
        <v>6</v>
      </c>
      <c r="B40" s="83"/>
      <c r="C40" s="83"/>
      <c r="D40" s="83"/>
      <c r="E40" s="86"/>
      <c r="F40" s="83"/>
      <c r="G40" s="89"/>
      <c r="H40" s="92" t="str">
        <f>IF(G40&lt;=0,"",IF(G40&lt;=2,"Muy Baja",IF(G40&lt;=24,"Baja",IF(G40&lt;=500,"Media",IF(G40&lt;=5000,"Alta","Muy Alta")))))</f>
        <v/>
      </c>
      <c r="I40" s="77" t="str">
        <f>IF(H40="","",IF(H40="Muy Baja",0.2,IF(H40="Baja",0.4,IF(H40="Media",0.6,IF(H40="Alta",0.8,IF(H40="Muy Alta",1,))))))</f>
        <v/>
      </c>
      <c r="J40" s="95"/>
      <c r="K40" s="77">
        <f>IF(NOT(ISERROR(MATCH(J40,'[10]Tabla Impacto'!$B$221:$B$223,0))),'[10]Tabla Impacto'!$F$223&amp;"Por favor no seleccionar los criterios de impacto(Afectación Económica o presupuestal y Pérdida Reputacional)",J40)</f>
        <v>0</v>
      </c>
      <c r="L40" s="92" t="str">
        <f>IF(OR(K40='[10]Tabla Impacto'!$C$11,K40='[10]Tabla Impacto'!$D$11),"Leve",IF(OR(K40='[10]Tabla Impacto'!$C$12,K40='[10]Tabla Impacto'!$D$12),"Menor",IF(OR(K40='[10]Tabla Impacto'!$C$13,K40='[10]Tabla Impacto'!$D$13),"Moderado",IF(OR(K40='[10]Tabla Impacto'!$C$14,K40='[10]Tabla Impacto'!$D$14),"Mayor",IF(OR(K40='[10]Tabla Impacto'!$C$15,K40='[10]Tabla Impacto'!$D$15),"Catastrófico","")))))</f>
        <v/>
      </c>
      <c r="M40" s="77" t="str">
        <f>IF(L40="","",IF(L40="Leve",0.2,IF(L40="Menor",0.4,IF(L40="Moderado",0.6,IF(L40="Mayor",0.8,IF(L40="Catastrófico",1,))))))</f>
        <v/>
      </c>
      <c r="N40" s="74" t="str">
        <f>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9">
        <v>1</v>
      </c>
      <c r="P40" s="10"/>
      <c r="Q40" s="11" t="str">
        <f>IF(OR(R40="Preventivo",R40="Detectivo"),"Probabilidad",IF(R40="Correctivo","Impacto",""))</f>
        <v/>
      </c>
      <c r="R40" s="12"/>
      <c r="S40" s="12"/>
      <c r="T40" s="13" t="str">
        <f>IF(AND(R40="Preventivo",S40="Automático"),"50%",IF(AND(R40="Preventivo",S40="Manual"),"40%",IF(AND(R40="Detectivo",S40="Automático"),"40%",IF(AND(R40="Detectivo",S40="Manual"),"30%",IF(AND(R40="Correctivo",S40="Automático"),"35%",IF(AND(R40="Correctivo",S40="Manual"),"25%",""))))))</f>
        <v/>
      </c>
      <c r="U40" s="12"/>
      <c r="V40" s="12"/>
      <c r="W40" s="12"/>
      <c r="X40" s="14" t="str">
        <f>IFERROR(IF(Q40="Probabilidad",(I40-(+I40*T40)),IF(Q40="Impacto",I40,"")),"")</f>
        <v/>
      </c>
      <c r="Y40" s="15" t="str">
        <f>IFERROR(IF(X40="","",IF(X40&lt;=0.2,"Muy Baja",IF(X40&lt;=0.4,"Baja",IF(X40&lt;=0.6,"Media",IF(X40&lt;=0.8,"Alta","Muy Alta"))))),"")</f>
        <v/>
      </c>
      <c r="Z40" s="16" t="str">
        <f>+X40</f>
        <v/>
      </c>
      <c r="AA40" s="15" t="str">
        <f>IFERROR(IF(AB40="","",IF(AB40&lt;=0.2,"Leve",IF(AB40&lt;=0.4,"Menor",IF(AB40&lt;=0.6,"Moderado",IF(AB40&lt;=0.8,"Mayor","Catastrófico"))))),"")</f>
        <v/>
      </c>
      <c r="AB40" s="16" t="str">
        <f>IFERROR(IF(Q40="Impacto",(M40-(+M40*T40)),IF(Q40="Probabilidad",M40,"")),"")</f>
        <v/>
      </c>
      <c r="AC40" s="17" t="str">
        <f>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18"/>
      <c r="AE40" s="19"/>
      <c r="AF40" s="21"/>
      <c r="AG40" s="24"/>
      <c r="AH40" s="24"/>
      <c r="AI40" s="19"/>
      <c r="AJ40" s="2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row>
    <row r="41" spans="1:68" ht="151.5" customHeight="1" x14ac:dyDescent="0.3">
      <c r="A41" s="81"/>
      <c r="B41" s="84"/>
      <c r="C41" s="84"/>
      <c r="D41" s="84"/>
      <c r="E41" s="87"/>
      <c r="F41" s="84"/>
      <c r="G41" s="90"/>
      <c r="H41" s="93"/>
      <c r="I41" s="78"/>
      <c r="J41" s="96"/>
      <c r="K41" s="78">
        <f t="shared" ref="K41:K45" ca="1" si="39">IF(NOT(ISERROR(MATCH(J41,_xlfn.ANCHORARRAY(E52),0))),I54&amp;"Por favor no seleccionar los criterios de impacto",J41)</f>
        <v>0</v>
      </c>
      <c r="L41" s="93"/>
      <c r="M41" s="78"/>
      <c r="N41" s="75"/>
      <c r="O41" s="9">
        <v>2</v>
      </c>
      <c r="P41" s="10"/>
      <c r="Q41" s="11" t="str">
        <f>IF(OR(R41="Preventivo",R41="Detectivo"),"Probabilidad",IF(R41="Correctivo","Impacto",""))</f>
        <v/>
      </c>
      <c r="R41" s="12"/>
      <c r="S41" s="12"/>
      <c r="T41" s="13" t="str">
        <f t="shared" ref="T41:T45" si="40">IF(AND(R41="Preventivo",S41="Automático"),"50%",IF(AND(R41="Preventivo",S41="Manual"),"40%",IF(AND(R41="Detectivo",S41="Automático"),"40%",IF(AND(R41="Detectivo",S41="Manual"),"30%",IF(AND(R41="Correctivo",S41="Automático"),"35%",IF(AND(R41="Correctivo",S41="Manual"),"25%",""))))))</f>
        <v/>
      </c>
      <c r="U41" s="12"/>
      <c r="V41" s="12"/>
      <c r="W41" s="12"/>
      <c r="X41" s="14" t="str">
        <f>IFERROR(IF(AND(Q40="Probabilidad",Q41="Probabilidad"),(Z40-(+Z40*T41)),IF(Q41="Probabilidad",(I40-(+I40*T41)),IF(Q41="Impacto",Z40,""))),"")</f>
        <v/>
      </c>
      <c r="Y41" s="15" t="str">
        <f t="shared" si="1"/>
        <v/>
      </c>
      <c r="Z41" s="16" t="str">
        <f t="shared" ref="Z41:Z45" si="41">+X41</f>
        <v/>
      </c>
      <c r="AA41" s="15" t="str">
        <f t="shared" si="3"/>
        <v/>
      </c>
      <c r="AB41" s="16" t="str">
        <f>IFERROR(IF(AND(Q40="Impacto",Q41="Impacto"),(AB34-(+AB34*T41)),IF(Q41="Impacto",($M$40-(+$M$40*T41)),IF(Q41="Probabilidad",AB34,""))),"")</f>
        <v/>
      </c>
      <c r="AC41" s="17" t="str">
        <f t="shared" ref="AC41:AC42" si="42">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
      </c>
      <c r="AD41" s="18"/>
      <c r="AE41" s="19"/>
      <c r="AF41" s="21"/>
      <c r="AG41" s="24"/>
      <c r="AH41" s="24"/>
      <c r="AI41" s="19"/>
      <c r="AJ41" s="2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row>
    <row r="42" spans="1:68" ht="151.5" customHeight="1" x14ac:dyDescent="0.3">
      <c r="A42" s="81"/>
      <c r="B42" s="84"/>
      <c r="C42" s="84"/>
      <c r="D42" s="84"/>
      <c r="E42" s="87"/>
      <c r="F42" s="84"/>
      <c r="G42" s="90"/>
      <c r="H42" s="93"/>
      <c r="I42" s="78"/>
      <c r="J42" s="96"/>
      <c r="K42" s="78">
        <f t="shared" ca="1" si="39"/>
        <v>0</v>
      </c>
      <c r="L42" s="93"/>
      <c r="M42" s="78"/>
      <c r="N42" s="75"/>
      <c r="O42" s="9">
        <v>3</v>
      </c>
      <c r="P42" s="25"/>
      <c r="Q42" s="11" t="str">
        <f>IF(OR(R42="Preventivo",R42="Detectivo"),"Probabilidad",IF(R42="Correctivo","Impacto",""))</f>
        <v/>
      </c>
      <c r="R42" s="12"/>
      <c r="S42" s="12"/>
      <c r="T42" s="13" t="str">
        <f t="shared" si="40"/>
        <v/>
      </c>
      <c r="U42" s="12"/>
      <c r="V42" s="12"/>
      <c r="W42" s="12"/>
      <c r="X42" s="14" t="str">
        <f>IFERROR(IF(AND(Q41="Probabilidad",Q42="Probabilidad"),(Z41-(+Z41*T42)),IF(AND(Q41="Impacto",Q42="Probabilidad"),(Z40-(+Z40*T42)),IF(Q42="Impacto",Z41,""))),"")</f>
        <v/>
      </c>
      <c r="Y42" s="15" t="str">
        <f t="shared" si="1"/>
        <v/>
      </c>
      <c r="Z42" s="16" t="str">
        <f t="shared" si="41"/>
        <v/>
      </c>
      <c r="AA42" s="15" t="str">
        <f t="shared" si="3"/>
        <v/>
      </c>
      <c r="AB42" s="16" t="str">
        <f>IFERROR(IF(AND(Q41="Impacto",Q42="Impacto"),(AB41-(+AB41*T42)),IF(AND(Q41="Probabilidad",Q42="Impacto"),(AB40-(+AB40*T42)),IF(Q42="Probabilidad",AB41,""))),"")</f>
        <v/>
      </c>
      <c r="AC42" s="17" t="str">
        <f t="shared" si="42"/>
        <v/>
      </c>
      <c r="AD42" s="18"/>
      <c r="AE42" s="19"/>
      <c r="AF42" s="21"/>
      <c r="AG42" s="24"/>
      <c r="AH42" s="24"/>
      <c r="AI42" s="19"/>
      <c r="AJ42" s="2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row>
    <row r="43" spans="1:68" ht="151.5" customHeight="1" x14ac:dyDescent="0.3">
      <c r="A43" s="81"/>
      <c r="B43" s="84"/>
      <c r="C43" s="84"/>
      <c r="D43" s="84"/>
      <c r="E43" s="87"/>
      <c r="F43" s="84"/>
      <c r="G43" s="90"/>
      <c r="H43" s="93"/>
      <c r="I43" s="78"/>
      <c r="J43" s="96"/>
      <c r="K43" s="78">
        <f t="shared" ca="1" si="39"/>
        <v>0</v>
      </c>
      <c r="L43" s="93"/>
      <c r="M43" s="78"/>
      <c r="N43" s="75"/>
      <c r="O43" s="9">
        <v>4</v>
      </c>
      <c r="P43" s="10"/>
      <c r="Q43" s="11" t="str">
        <f t="shared" ref="Q43:Q45" si="43">IF(OR(R43="Preventivo",R43="Detectivo"),"Probabilidad",IF(R43="Correctivo","Impacto",""))</f>
        <v/>
      </c>
      <c r="R43" s="12"/>
      <c r="S43" s="12"/>
      <c r="T43" s="13" t="str">
        <f t="shared" si="40"/>
        <v/>
      </c>
      <c r="U43" s="12"/>
      <c r="V43" s="12"/>
      <c r="W43" s="12"/>
      <c r="X43" s="14" t="str">
        <f t="shared" ref="X43:X45" si="44">IFERROR(IF(AND(Q42="Probabilidad",Q43="Probabilidad"),(Z42-(+Z42*T43)),IF(AND(Q42="Impacto",Q43="Probabilidad"),(Z41-(+Z41*T43)),IF(Q43="Impacto",Z42,""))),"")</f>
        <v/>
      </c>
      <c r="Y43" s="15" t="str">
        <f t="shared" si="1"/>
        <v/>
      </c>
      <c r="Z43" s="16" t="str">
        <f t="shared" si="41"/>
        <v/>
      </c>
      <c r="AA43" s="15" t="str">
        <f t="shared" si="3"/>
        <v/>
      </c>
      <c r="AB43" s="16" t="str">
        <f t="shared" ref="AB43:AB45" si="45">IFERROR(IF(AND(Q42="Impacto",Q43="Impacto"),(AB42-(+AB42*T43)),IF(AND(Q42="Probabilidad",Q43="Impacto"),(AB41-(+AB41*T43)),IF(Q43="Probabilidad",AB42,""))),"")</f>
        <v/>
      </c>
      <c r="AC43" s="17" t="str">
        <f>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
      </c>
      <c r="AD43" s="18"/>
      <c r="AE43" s="19"/>
      <c r="AF43" s="21"/>
      <c r="AG43" s="24"/>
      <c r="AH43" s="24"/>
      <c r="AI43" s="19"/>
      <c r="AJ43" s="2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row>
    <row r="44" spans="1:68" ht="151.5" customHeight="1" x14ac:dyDescent="0.3">
      <c r="A44" s="81"/>
      <c r="B44" s="84"/>
      <c r="C44" s="84"/>
      <c r="D44" s="84"/>
      <c r="E44" s="87"/>
      <c r="F44" s="84"/>
      <c r="G44" s="90"/>
      <c r="H44" s="93"/>
      <c r="I44" s="78"/>
      <c r="J44" s="96"/>
      <c r="K44" s="78">
        <f t="shared" ca="1" si="39"/>
        <v>0</v>
      </c>
      <c r="L44" s="93"/>
      <c r="M44" s="78"/>
      <c r="N44" s="75"/>
      <c r="O44" s="9">
        <v>5</v>
      </c>
      <c r="P44" s="10"/>
      <c r="Q44" s="11" t="str">
        <f t="shared" si="43"/>
        <v/>
      </c>
      <c r="R44" s="12"/>
      <c r="S44" s="12"/>
      <c r="T44" s="13" t="str">
        <f t="shared" si="40"/>
        <v/>
      </c>
      <c r="U44" s="12"/>
      <c r="V44" s="12"/>
      <c r="W44" s="12"/>
      <c r="X44" s="14" t="str">
        <f t="shared" si="44"/>
        <v/>
      </c>
      <c r="Y44" s="15" t="str">
        <f t="shared" si="1"/>
        <v/>
      </c>
      <c r="Z44" s="16" t="str">
        <f t="shared" si="41"/>
        <v/>
      </c>
      <c r="AA44" s="15" t="str">
        <f t="shared" si="3"/>
        <v/>
      </c>
      <c r="AB44" s="16" t="str">
        <f t="shared" si="45"/>
        <v/>
      </c>
      <c r="AC44" s="17" t="str">
        <f t="shared" ref="AC44" si="46">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18"/>
      <c r="AE44" s="19"/>
      <c r="AF44" s="21"/>
      <c r="AG44" s="24"/>
      <c r="AH44" s="24"/>
      <c r="AI44" s="19"/>
      <c r="AJ44" s="2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row>
    <row r="45" spans="1:68" ht="151.5" customHeight="1" x14ac:dyDescent="0.3">
      <c r="A45" s="82"/>
      <c r="B45" s="85"/>
      <c r="C45" s="85"/>
      <c r="D45" s="85"/>
      <c r="E45" s="88"/>
      <c r="F45" s="85"/>
      <c r="G45" s="91"/>
      <c r="H45" s="94"/>
      <c r="I45" s="79"/>
      <c r="J45" s="97"/>
      <c r="K45" s="79">
        <f t="shared" ca="1" si="39"/>
        <v>0</v>
      </c>
      <c r="L45" s="94"/>
      <c r="M45" s="79"/>
      <c r="N45" s="76"/>
      <c r="O45" s="9">
        <v>6</v>
      </c>
      <c r="P45" s="10"/>
      <c r="Q45" s="11" t="str">
        <f t="shared" si="43"/>
        <v/>
      </c>
      <c r="R45" s="12"/>
      <c r="S45" s="12"/>
      <c r="T45" s="13" t="str">
        <f t="shared" si="40"/>
        <v/>
      </c>
      <c r="U45" s="12"/>
      <c r="V45" s="12"/>
      <c r="W45" s="12"/>
      <c r="X45" s="14" t="str">
        <f t="shared" si="44"/>
        <v/>
      </c>
      <c r="Y45" s="15" t="str">
        <f t="shared" si="1"/>
        <v/>
      </c>
      <c r="Z45" s="16" t="str">
        <f t="shared" si="41"/>
        <v/>
      </c>
      <c r="AA45" s="15" t="str">
        <f>IFERROR(IF(AB45="","",IF(AB45&lt;=0.2,"Leve",IF(AB45&lt;=0.4,"Menor",IF(AB45&lt;=0.6,"Moderado",IF(AB45&lt;=0.8,"Mayor","Catastrófico"))))),"")</f>
        <v/>
      </c>
      <c r="AB45" s="16" t="str">
        <f t="shared" si="45"/>
        <v/>
      </c>
      <c r="AC45" s="17" t="str">
        <f>IFERROR(IF(OR(AND(Y45="Muy Baja",AA45="Leve"),AND(Y45="Muy Baja",AA45="Menor"),AND(Y45="Baja",AA45="Leve")),"Bajo",IF(OR(AND(Y45="Muy baja",AA45="Moderado"),AND(Y45="Baja",AA45="Menor"),AND(Y45="Baja",AA45="Moderado"),AND(Y45="Media",AA45="Leve"),AND(Y45="Media",AA45="Menor"),AND(Y45="Media",AA45="Moderado"),AND(Y45="Alta",AA45="Leve"),AND(Y45="Alta",AA45="Menor")),"Moderado",IF(OR(AND(Y45="Muy Baja",AA45="Mayor"),AND(Y45="Baja",AA45="Mayor"),AND(Y45="Media",AA45="Mayor"),AND(Y45="Alta",AA45="Moderado"),AND(Y45="Alta",AA45="Mayor"),AND(Y45="Muy Alta",AA45="Leve"),AND(Y45="Muy Alta",AA45="Menor"),AND(Y45="Muy Alta",AA45="Moderado"),AND(Y45="Muy Alta",AA45="Mayor")),"Alto",IF(OR(AND(Y45="Muy Baja",AA45="Catastrófico"),AND(Y45="Baja",AA45="Catastrófico"),AND(Y45="Media",AA45="Catastrófico"),AND(Y45="Alta",AA45="Catastrófico"),AND(Y45="Muy Alta",AA45="Catastrófico")),"Extremo","")))),"")</f>
        <v/>
      </c>
      <c r="AD45" s="18"/>
      <c r="AE45" s="19"/>
      <c r="AF45" s="21"/>
      <c r="AG45" s="24"/>
      <c r="AH45" s="24"/>
      <c r="AI45" s="19"/>
      <c r="AJ45" s="2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row>
    <row r="46" spans="1:68" ht="151.5" customHeight="1" x14ac:dyDescent="0.3">
      <c r="A46" s="80">
        <v>7</v>
      </c>
      <c r="B46" s="83"/>
      <c r="C46" s="83"/>
      <c r="D46" s="83"/>
      <c r="E46" s="86"/>
      <c r="F46" s="83"/>
      <c r="G46" s="89"/>
      <c r="H46" s="92" t="str">
        <f>IF(G46&lt;=0,"",IF(G46&lt;=2,"Muy Baja",IF(G46&lt;=24,"Baja",IF(G46&lt;=500,"Media",IF(G46&lt;=5000,"Alta","Muy Alta")))))</f>
        <v/>
      </c>
      <c r="I46" s="77" t="str">
        <f>IF(H46="","",IF(H46="Muy Baja",0.2,IF(H46="Baja",0.4,IF(H46="Media",0.6,IF(H46="Alta",0.8,IF(H46="Muy Alta",1,))))))</f>
        <v/>
      </c>
      <c r="J46" s="95"/>
      <c r="K46" s="77">
        <f>IF(NOT(ISERROR(MATCH(J46,'[10]Tabla Impacto'!$B$221:$B$223,0))),'[10]Tabla Impacto'!$F$223&amp;"Por favor no seleccionar los criterios de impacto(Afectación Económica o presupuestal y Pérdida Reputacional)",J46)</f>
        <v>0</v>
      </c>
      <c r="L46" s="92" t="str">
        <f>IF(OR(K46='[10]Tabla Impacto'!$C$11,K46='[10]Tabla Impacto'!$D$11),"Leve",IF(OR(K46='[10]Tabla Impacto'!$C$12,K46='[10]Tabla Impacto'!$D$12),"Menor",IF(OR(K46='[10]Tabla Impacto'!$C$13,K46='[10]Tabla Impacto'!$D$13),"Moderado",IF(OR(K46='[10]Tabla Impacto'!$C$14,K46='[10]Tabla Impacto'!$D$14),"Mayor",IF(OR(K46='[10]Tabla Impacto'!$C$15,K46='[10]Tabla Impacto'!$D$15),"Catastrófico","")))))</f>
        <v/>
      </c>
      <c r="M46" s="77" t="str">
        <f>IF(L46="","",IF(L46="Leve",0.2,IF(L46="Menor",0.4,IF(L46="Moderado",0.6,IF(L46="Mayor",0.8,IF(L46="Catastrófico",1,))))))</f>
        <v/>
      </c>
      <c r="N46" s="74" t="str">
        <f>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9">
        <v>1</v>
      </c>
      <c r="P46" s="10"/>
      <c r="Q46" s="11" t="str">
        <f>IF(OR(R46="Preventivo",R46="Detectivo"),"Probabilidad",IF(R46="Correctivo","Impacto",""))</f>
        <v/>
      </c>
      <c r="R46" s="12"/>
      <c r="S46" s="12"/>
      <c r="T46" s="13" t="str">
        <f>IF(AND(R46="Preventivo",S46="Automático"),"50%",IF(AND(R46="Preventivo",S46="Manual"),"40%",IF(AND(R46="Detectivo",S46="Automático"),"40%",IF(AND(R46="Detectivo",S46="Manual"),"30%",IF(AND(R46="Correctivo",S46="Automático"),"35%",IF(AND(R46="Correctivo",S46="Manual"),"25%",""))))))</f>
        <v/>
      </c>
      <c r="U46" s="12"/>
      <c r="V46" s="12"/>
      <c r="W46" s="12"/>
      <c r="X46" s="14" t="str">
        <f>IFERROR(IF(Q46="Probabilidad",(I46-(+I46*T46)),IF(Q46="Impacto",I46,"")),"")</f>
        <v/>
      </c>
      <c r="Y46" s="15" t="str">
        <f>IFERROR(IF(X46="","",IF(X46&lt;=0.2,"Muy Baja",IF(X46&lt;=0.4,"Baja",IF(X46&lt;=0.6,"Media",IF(X46&lt;=0.8,"Alta","Muy Alta"))))),"")</f>
        <v/>
      </c>
      <c r="Z46" s="16" t="str">
        <f>+X46</f>
        <v/>
      </c>
      <c r="AA46" s="15" t="str">
        <f>IFERROR(IF(AB46="","",IF(AB46&lt;=0.2,"Leve",IF(AB46&lt;=0.4,"Menor",IF(AB46&lt;=0.6,"Moderado",IF(AB46&lt;=0.8,"Mayor","Catastrófico"))))),"")</f>
        <v/>
      </c>
      <c r="AB46" s="16" t="str">
        <f>IFERROR(IF(Q46="Impacto",(M46-(+M46*T46)),IF(Q46="Probabilidad",M46,"")),"")</f>
        <v/>
      </c>
      <c r="AC46" s="17"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18"/>
      <c r="AE46" s="19"/>
      <c r="AF46" s="21"/>
      <c r="AG46" s="24"/>
      <c r="AH46" s="24"/>
      <c r="AI46" s="19"/>
      <c r="AJ46" s="2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row>
    <row r="47" spans="1:68" ht="151.5" customHeight="1" x14ac:dyDescent="0.3">
      <c r="A47" s="81"/>
      <c r="B47" s="84"/>
      <c r="C47" s="84"/>
      <c r="D47" s="84"/>
      <c r="E47" s="87"/>
      <c r="F47" s="84"/>
      <c r="G47" s="90"/>
      <c r="H47" s="93"/>
      <c r="I47" s="78"/>
      <c r="J47" s="96"/>
      <c r="K47" s="78">
        <f t="shared" ref="K47:K51" ca="1" si="47">IF(NOT(ISERROR(MATCH(J47,_xlfn.ANCHORARRAY(E58),0))),I60&amp;"Por favor no seleccionar los criterios de impacto",J47)</f>
        <v>0</v>
      </c>
      <c r="L47" s="93"/>
      <c r="M47" s="78"/>
      <c r="N47" s="75"/>
      <c r="O47" s="9">
        <v>2</v>
      </c>
      <c r="P47" s="10"/>
      <c r="Q47" s="11" t="str">
        <f>IF(OR(R47="Preventivo",R47="Detectivo"),"Probabilidad",IF(R47="Correctivo","Impacto",""))</f>
        <v/>
      </c>
      <c r="R47" s="12"/>
      <c r="S47" s="12"/>
      <c r="T47" s="13" t="str">
        <f t="shared" ref="T47:T51" si="48">IF(AND(R47="Preventivo",S47="Automático"),"50%",IF(AND(R47="Preventivo",S47="Manual"),"40%",IF(AND(R47="Detectivo",S47="Automático"),"40%",IF(AND(R47="Detectivo",S47="Manual"),"30%",IF(AND(R47="Correctivo",S47="Automático"),"35%",IF(AND(R47="Correctivo",S47="Manual"),"25%",""))))))</f>
        <v/>
      </c>
      <c r="U47" s="12"/>
      <c r="V47" s="12"/>
      <c r="W47" s="12"/>
      <c r="X47" s="14" t="str">
        <f>IFERROR(IF(AND(Q46="Probabilidad",Q47="Probabilidad"),(Z46-(+Z46*T47)),IF(Q47="Probabilidad",(I46-(+I46*T47)),IF(Q47="Impacto",Z46,""))),"")</f>
        <v/>
      </c>
      <c r="Y47" s="15" t="str">
        <f t="shared" si="1"/>
        <v/>
      </c>
      <c r="Z47" s="16" t="str">
        <f t="shared" ref="Z47:Z51" si="49">+X47</f>
        <v/>
      </c>
      <c r="AA47" s="15" t="str">
        <f t="shared" si="3"/>
        <v/>
      </c>
      <c r="AB47" s="16" t="str">
        <f>IFERROR(IF(AND(Q46="Impacto",Q47="Impacto"),(AB40-(+AB40*T47)),IF(Q47="Impacto",($M$46-(+$M$46*T47)),IF(Q47="Probabilidad",AB40,""))),"")</f>
        <v/>
      </c>
      <c r="AC47" s="17" t="str">
        <f t="shared" ref="AC47:AC48" si="50">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18"/>
      <c r="AE47" s="19"/>
      <c r="AF47" s="21"/>
      <c r="AG47" s="24"/>
      <c r="AH47" s="24"/>
      <c r="AI47" s="19"/>
      <c r="AJ47" s="2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row>
    <row r="48" spans="1:68" ht="151.5" customHeight="1" x14ac:dyDescent="0.3">
      <c r="A48" s="81"/>
      <c r="B48" s="84"/>
      <c r="C48" s="84"/>
      <c r="D48" s="84"/>
      <c r="E48" s="87"/>
      <c r="F48" s="84"/>
      <c r="G48" s="90"/>
      <c r="H48" s="93"/>
      <c r="I48" s="78"/>
      <c r="J48" s="96"/>
      <c r="K48" s="78">
        <f t="shared" ca="1" si="47"/>
        <v>0</v>
      </c>
      <c r="L48" s="93"/>
      <c r="M48" s="78"/>
      <c r="N48" s="75"/>
      <c r="O48" s="9">
        <v>3</v>
      </c>
      <c r="P48" s="25"/>
      <c r="Q48" s="11" t="str">
        <f>IF(OR(R48="Preventivo",R48="Detectivo"),"Probabilidad",IF(R48="Correctivo","Impacto",""))</f>
        <v/>
      </c>
      <c r="R48" s="12"/>
      <c r="S48" s="12"/>
      <c r="T48" s="13" t="str">
        <f t="shared" si="48"/>
        <v/>
      </c>
      <c r="U48" s="12"/>
      <c r="V48" s="12"/>
      <c r="W48" s="12"/>
      <c r="X48" s="14" t="str">
        <f>IFERROR(IF(AND(Q47="Probabilidad",Q48="Probabilidad"),(Z47-(+Z47*T48)),IF(AND(Q47="Impacto",Q48="Probabilidad"),(Z46-(+Z46*T48)),IF(Q48="Impacto",Z47,""))),"")</f>
        <v/>
      </c>
      <c r="Y48" s="15" t="str">
        <f t="shared" si="1"/>
        <v/>
      </c>
      <c r="Z48" s="16" t="str">
        <f t="shared" si="49"/>
        <v/>
      </c>
      <c r="AA48" s="15" t="str">
        <f t="shared" si="3"/>
        <v/>
      </c>
      <c r="AB48" s="16" t="str">
        <f>IFERROR(IF(AND(Q47="Impacto",Q48="Impacto"),(AB47-(+AB47*T48)),IF(AND(Q47="Probabilidad",Q48="Impacto"),(AB46-(+AB46*T48)),IF(Q48="Probabilidad",AB47,""))),"")</f>
        <v/>
      </c>
      <c r="AC48" s="17" t="str">
        <f t="shared" si="50"/>
        <v/>
      </c>
      <c r="AD48" s="18"/>
      <c r="AE48" s="19"/>
      <c r="AF48" s="21"/>
      <c r="AG48" s="24"/>
      <c r="AH48" s="24"/>
      <c r="AI48" s="19"/>
      <c r="AJ48" s="2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row>
    <row r="49" spans="1:68" ht="151.5" customHeight="1" x14ac:dyDescent="0.3">
      <c r="A49" s="81"/>
      <c r="B49" s="84"/>
      <c r="C49" s="84"/>
      <c r="D49" s="84"/>
      <c r="E49" s="87"/>
      <c r="F49" s="84"/>
      <c r="G49" s="90"/>
      <c r="H49" s="93"/>
      <c r="I49" s="78"/>
      <c r="J49" s="96"/>
      <c r="K49" s="78">
        <f t="shared" ca="1" si="47"/>
        <v>0</v>
      </c>
      <c r="L49" s="93"/>
      <c r="M49" s="78"/>
      <c r="N49" s="75"/>
      <c r="O49" s="9">
        <v>4</v>
      </c>
      <c r="P49" s="10"/>
      <c r="Q49" s="11" t="str">
        <f t="shared" ref="Q49:Q51" si="51">IF(OR(R49="Preventivo",R49="Detectivo"),"Probabilidad",IF(R49="Correctivo","Impacto",""))</f>
        <v/>
      </c>
      <c r="R49" s="12"/>
      <c r="S49" s="12"/>
      <c r="T49" s="13" t="str">
        <f t="shared" si="48"/>
        <v/>
      </c>
      <c r="U49" s="12"/>
      <c r="V49" s="12"/>
      <c r="W49" s="12"/>
      <c r="X49" s="14" t="str">
        <f t="shared" ref="X49:X51" si="52">IFERROR(IF(AND(Q48="Probabilidad",Q49="Probabilidad"),(Z48-(+Z48*T49)),IF(AND(Q48="Impacto",Q49="Probabilidad"),(Z47-(+Z47*T49)),IF(Q49="Impacto",Z48,""))),"")</f>
        <v/>
      </c>
      <c r="Y49" s="15" t="str">
        <f t="shared" si="1"/>
        <v/>
      </c>
      <c r="Z49" s="16" t="str">
        <f t="shared" si="49"/>
        <v/>
      </c>
      <c r="AA49" s="15" t="str">
        <f t="shared" si="3"/>
        <v/>
      </c>
      <c r="AB49" s="16" t="str">
        <f t="shared" ref="AB49:AB51" si="53">IFERROR(IF(AND(Q48="Impacto",Q49="Impacto"),(AB48-(+AB48*T49)),IF(AND(Q48="Probabilidad",Q49="Impacto"),(AB47-(+AB47*T49)),IF(Q49="Probabilidad",AB48,""))),"")</f>
        <v/>
      </c>
      <c r="AC49" s="17" t="str">
        <f>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18"/>
      <c r="AE49" s="19"/>
      <c r="AF49" s="21"/>
      <c r="AG49" s="24"/>
      <c r="AH49" s="24"/>
      <c r="AI49" s="19"/>
      <c r="AJ49" s="2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row>
    <row r="50" spans="1:68" ht="151.5" customHeight="1" x14ac:dyDescent="0.3">
      <c r="A50" s="81"/>
      <c r="B50" s="84"/>
      <c r="C50" s="84"/>
      <c r="D50" s="84"/>
      <c r="E50" s="87"/>
      <c r="F50" s="84"/>
      <c r="G50" s="90"/>
      <c r="H50" s="93"/>
      <c r="I50" s="78"/>
      <c r="J50" s="96"/>
      <c r="K50" s="78">
        <f t="shared" ca="1" si="47"/>
        <v>0</v>
      </c>
      <c r="L50" s="93"/>
      <c r="M50" s="78"/>
      <c r="N50" s="75"/>
      <c r="O50" s="9">
        <v>5</v>
      </c>
      <c r="P50" s="10"/>
      <c r="Q50" s="11" t="str">
        <f t="shared" si="51"/>
        <v/>
      </c>
      <c r="R50" s="12"/>
      <c r="S50" s="12"/>
      <c r="T50" s="13" t="str">
        <f t="shared" si="48"/>
        <v/>
      </c>
      <c r="U50" s="12"/>
      <c r="V50" s="12"/>
      <c r="W50" s="12"/>
      <c r="X50" s="14" t="str">
        <f t="shared" si="52"/>
        <v/>
      </c>
      <c r="Y50" s="15" t="str">
        <f t="shared" si="1"/>
        <v/>
      </c>
      <c r="Z50" s="16" t="str">
        <f t="shared" si="49"/>
        <v/>
      </c>
      <c r="AA50" s="15" t="str">
        <f t="shared" si="3"/>
        <v/>
      </c>
      <c r="AB50" s="16" t="str">
        <f t="shared" si="53"/>
        <v/>
      </c>
      <c r="AC50" s="17" t="str">
        <f t="shared" ref="AC50:AC51" si="54">IFERROR(IF(OR(AND(Y50="Muy Baja",AA50="Leve"),AND(Y50="Muy Baja",AA50="Menor"),AND(Y50="Baja",AA50="Leve")),"Bajo",IF(OR(AND(Y50="Muy baja",AA50="Moderado"),AND(Y50="Baja",AA50="Menor"),AND(Y50="Baja",AA50="Moderado"),AND(Y50="Media",AA50="Leve"),AND(Y50="Media",AA50="Menor"),AND(Y50="Media",AA50="Moderado"),AND(Y50="Alta",AA50="Leve"),AND(Y50="Alta",AA50="Menor")),"Moderado",IF(OR(AND(Y50="Muy Baja",AA50="Mayor"),AND(Y50="Baja",AA50="Mayor"),AND(Y50="Media",AA50="Mayor"),AND(Y50="Alta",AA50="Moderado"),AND(Y50="Alta",AA50="Mayor"),AND(Y50="Muy Alta",AA50="Leve"),AND(Y50="Muy Alta",AA50="Menor"),AND(Y50="Muy Alta",AA50="Moderado"),AND(Y50="Muy Alta",AA50="Mayor")),"Alto",IF(OR(AND(Y50="Muy Baja",AA50="Catastrófico"),AND(Y50="Baja",AA50="Catastrófico"),AND(Y50="Media",AA50="Catastrófico"),AND(Y50="Alta",AA50="Catastrófico"),AND(Y50="Muy Alta",AA50="Catastrófico")),"Extremo","")))),"")</f>
        <v/>
      </c>
      <c r="AD50" s="18"/>
      <c r="AE50" s="19"/>
      <c r="AF50" s="21"/>
      <c r="AG50" s="24"/>
      <c r="AH50" s="24"/>
      <c r="AI50" s="19"/>
      <c r="AJ50" s="2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row>
    <row r="51" spans="1:68" ht="151.5" customHeight="1" x14ac:dyDescent="0.3">
      <c r="A51" s="82"/>
      <c r="B51" s="85"/>
      <c r="C51" s="85"/>
      <c r="D51" s="85"/>
      <c r="E51" s="88"/>
      <c r="F51" s="85"/>
      <c r="G51" s="91"/>
      <c r="H51" s="94"/>
      <c r="I51" s="79"/>
      <c r="J51" s="97"/>
      <c r="K51" s="79">
        <f t="shared" ca="1" si="47"/>
        <v>0</v>
      </c>
      <c r="L51" s="94"/>
      <c r="M51" s="79"/>
      <c r="N51" s="76"/>
      <c r="O51" s="9">
        <v>6</v>
      </c>
      <c r="P51" s="10"/>
      <c r="Q51" s="11" t="str">
        <f t="shared" si="51"/>
        <v/>
      </c>
      <c r="R51" s="12"/>
      <c r="S51" s="12"/>
      <c r="T51" s="13" t="str">
        <f t="shared" si="48"/>
        <v/>
      </c>
      <c r="U51" s="12"/>
      <c r="V51" s="12"/>
      <c r="W51" s="12"/>
      <c r="X51" s="14" t="str">
        <f t="shared" si="52"/>
        <v/>
      </c>
      <c r="Y51" s="15" t="str">
        <f t="shared" si="1"/>
        <v/>
      </c>
      <c r="Z51" s="16" t="str">
        <f t="shared" si="49"/>
        <v/>
      </c>
      <c r="AA51" s="15" t="str">
        <f t="shared" si="3"/>
        <v/>
      </c>
      <c r="AB51" s="16" t="str">
        <f t="shared" si="53"/>
        <v/>
      </c>
      <c r="AC51" s="17" t="str">
        <f t="shared" si="54"/>
        <v/>
      </c>
      <c r="AD51" s="18"/>
      <c r="AE51" s="19"/>
      <c r="AF51" s="21"/>
      <c r="AG51" s="24"/>
      <c r="AH51" s="24"/>
      <c r="AI51" s="19"/>
      <c r="AJ51" s="2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row>
    <row r="52" spans="1:68" ht="151.5" customHeight="1" x14ac:dyDescent="0.3">
      <c r="A52" s="80">
        <v>8</v>
      </c>
      <c r="B52" s="83"/>
      <c r="C52" s="83"/>
      <c r="D52" s="83"/>
      <c r="E52" s="86"/>
      <c r="F52" s="83"/>
      <c r="G52" s="89"/>
      <c r="H52" s="92" t="str">
        <f>IF(G52&lt;=0,"",IF(G52&lt;=2,"Muy Baja",IF(G52&lt;=24,"Baja",IF(G52&lt;=500,"Media",IF(G52&lt;=5000,"Alta","Muy Alta")))))</f>
        <v/>
      </c>
      <c r="I52" s="77" t="str">
        <f>IF(H52="","",IF(H52="Muy Baja",0.2,IF(H52="Baja",0.4,IF(H52="Media",0.6,IF(H52="Alta",0.8,IF(H52="Muy Alta",1,))))))</f>
        <v/>
      </c>
      <c r="J52" s="95"/>
      <c r="K52" s="77">
        <f>IF(NOT(ISERROR(MATCH(J52,'[10]Tabla Impacto'!$B$221:$B$223,0))),'[10]Tabla Impacto'!$F$223&amp;"Por favor no seleccionar los criterios de impacto(Afectación Económica o presupuestal y Pérdida Reputacional)",J52)</f>
        <v>0</v>
      </c>
      <c r="L52" s="92" t="str">
        <f>IF(OR(K52='[10]Tabla Impacto'!$C$11,K52='[10]Tabla Impacto'!$D$11),"Leve",IF(OR(K52='[10]Tabla Impacto'!$C$12,K52='[10]Tabla Impacto'!$D$12),"Menor",IF(OR(K52='[10]Tabla Impacto'!$C$13,K52='[10]Tabla Impacto'!$D$13),"Moderado",IF(OR(K52='[10]Tabla Impacto'!$C$14,K52='[10]Tabla Impacto'!$D$14),"Mayor",IF(OR(K52='[10]Tabla Impacto'!$C$15,K52='[10]Tabla Impacto'!$D$15),"Catastrófico","")))))</f>
        <v/>
      </c>
      <c r="M52" s="77" t="str">
        <f>IF(L52="","",IF(L52="Leve",0.2,IF(L52="Menor",0.4,IF(L52="Moderado",0.6,IF(L52="Mayor",0.8,IF(L52="Catastrófico",1,))))))</f>
        <v/>
      </c>
      <c r="N52" s="74" t="str">
        <f>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9">
        <v>1</v>
      </c>
      <c r="P52" s="10"/>
      <c r="Q52" s="11" t="str">
        <f>IF(OR(R52="Preventivo",R52="Detectivo"),"Probabilidad",IF(R52="Correctivo","Impacto",""))</f>
        <v/>
      </c>
      <c r="R52" s="12"/>
      <c r="S52" s="12"/>
      <c r="T52" s="13" t="str">
        <f>IF(AND(R52="Preventivo",S52="Automático"),"50%",IF(AND(R52="Preventivo",S52="Manual"),"40%",IF(AND(R52="Detectivo",S52="Automático"),"40%",IF(AND(R52="Detectivo",S52="Manual"),"30%",IF(AND(R52="Correctivo",S52="Automático"),"35%",IF(AND(R52="Correctivo",S52="Manual"),"25%",""))))))</f>
        <v/>
      </c>
      <c r="U52" s="12"/>
      <c r="V52" s="12"/>
      <c r="W52" s="12"/>
      <c r="X52" s="14" t="str">
        <f>IFERROR(IF(Q52="Probabilidad",(I52-(+I52*T52)),IF(Q52="Impacto",I52,"")),"")</f>
        <v/>
      </c>
      <c r="Y52" s="15" t="str">
        <f>IFERROR(IF(X52="","",IF(X52&lt;=0.2,"Muy Baja",IF(X52&lt;=0.4,"Baja",IF(X52&lt;=0.6,"Media",IF(X52&lt;=0.8,"Alta","Muy Alta"))))),"")</f>
        <v/>
      </c>
      <c r="Z52" s="16" t="str">
        <f>+X52</f>
        <v/>
      </c>
      <c r="AA52" s="15" t="str">
        <f>IFERROR(IF(AB52="","",IF(AB52&lt;=0.2,"Leve",IF(AB52&lt;=0.4,"Menor",IF(AB52&lt;=0.6,"Moderado",IF(AB52&lt;=0.8,"Mayor","Catastrófico"))))),"")</f>
        <v/>
      </c>
      <c r="AB52" s="16" t="str">
        <f>IFERROR(IF(Q52="Impacto",(M52-(+M52*T52)),IF(Q52="Probabilidad",M52,"")),"")</f>
        <v/>
      </c>
      <c r="AC52" s="17" t="str">
        <f>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18"/>
      <c r="AE52" s="19"/>
      <c r="AF52" s="21"/>
      <c r="AG52" s="24"/>
      <c r="AH52" s="24"/>
      <c r="AI52" s="19"/>
      <c r="AJ52" s="2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row>
    <row r="53" spans="1:68" ht="151.5" customHeight="1" x14ac:dyDescent="0.3">
      <c r="A53" s="81"/>
      <c r="B53" s="84"/>
      <c r="C53" s="84"/>
      <c r="D53" s="84"/>
      <c r="E53" s="87"/>
      <c r="F53" s="84"/>
      <c r="G53" s="90"/>
      <c r="H53" s="93"/>
      <c r="I53" s="78"/>
      <c r="J53" s="96"/>
      <c r="K53" s="78">
        <f ca="1">IF(NOT(ISERROR(MATCH(J53,_xlfn.ANCHORARRAY(E64),0))),I66&amp;"Por favor no seleccionar los criterios de impacto",J53)</f>
        <v>0</v>
      </c>
      <c r="L53" s="93"/>
      <c r="M53" s="78"/>
      <c r="N53" s="75"/>
      <c r="O53" s="9">
        <v>2</v>
      </c>
      <c r="P53" s="10"/>
      <c r="Q53" s="11" t="str">
        <f>IF(OR(R53="Preventivo",R53="Detectivo"),"Probabilidad",IF(R53="Correctivo","Impacto",""))</f>
        <v/>
      </c>
      <c r="R53" s="12"/>
      <c r="S53" s="12"/>
      <c r="T53" s="13" t="str">
        <f t="shared" ref="T53:T57" si="55">IF(AND(R53="Preventivo",S53="Automático"),"50%",IF(AND(R53="Preventivo",S53="Manual"),"40%",IF(AND(R53="Detectivo",S53="Automático"),"40%",IF(AND(R53="Detectivo",S53="Manual"),"30%",IF(AND(R53="Correctivo",S53="Automático"),"35%",IF(AND(R53="Correctivo",S53="Manual"),"25%",""))))))</f>
        <v/>
      </c>
      <c r="U53" s="12"/>
      <c r="V53" s="12"/>
      <c r="W53" s="12"/>
      <c r="X53" s="14" t="str">
        <f>IFERROR(IF(AND(Q52="Probabilidad",Q53="Probabilidad"),(Z52-(+Z52*T53)),IF(Q53="Probabilidad",(I52-(+I52*T53)),IF(Q53="Impacto",Z52,""))),"")</f>
        <v/>
      </c>
      <c r="Y53" s="15" t="str">
        <f t="shared" si="1"/>
        <v/>
      </c>
      <c r="Z53" s="16" t="str">
        <f t="shared" ref="Z53:Z57" si="56">+X53</f>
        <v/>
      </c>
      <c r="AA53" s="15" t="str">
        <f t="shared" si="3"/>
        <v/>
      </c>
      <c r="AB53" s="16" t="str">
        <f>IFERROR(IF(AND(Q52="Impacto",Q53="Impacto"),(AB46-(+AB46*T53)),IF(Q53="Impacto",($M$52-(+$M$52*T53)),IF(Q53="Probabilidad",AB46,""))),"")</f>
        <v/>
      </c>
      <c r="AC53" s="17" t="str">
        <f t="shared" ref="AC53:AC54" si="57">IFERROR(IF(OR(AND(Y53="Muy Baja",AA53="Leve"),AND(Y53="Muy Baja",AA53="Menor"),AND(Y53="Baja",AA53="Leve")),"Bajo",IF(OR(AND(Y53="Muy baja",AA53="Moderado"),AND(Y53="Baja",AA53="Menor"),AND(Y53="Baja",AA53="Moderado"),AND(Y53="Media",AA53="Leve"),AND(Y53="Media",AA53="Menor"),AND(Y53="Media",AA53="Moderado"),AND(Y53="Alta",AA53="Leve"),AND(Y53="Alta",AA53="Menor")),"Moderado",IF(OR(AND(Y53="Muy Baja",AA53="Mayor"),AND(Y53="Baja",AA53="Mayor"),AND(Y53="Media",AA53="Mayor"),AND(Y53="Alta",AA53="Moderado"),AND(Y53="Alta",AA53="Mayor"),AND(Y53="Muy Alta",AA53="Leve"),AND(Y53="Muy Alta",AA53="Menor"),AND(Y53="Muy Alta",AA53="Moderado"),AND(Y53="Muy Alta",AA53="Mayor")),"Alto",IF(OR(AND(Y53="Muy Baja",AA53="Catastrófico"),AND(Y53="Baja",AA53="Catastrófico"),AND(Y53="Media",AA53="Catastrófico"),AND(Y53="Alta",AA53="Catastrófico"),AND(Y53="Muy Alta",AA53="Catastrófico")),"Extremo","")))),"")</f>
        <v/>
      </c>
      <c r="AD53" s="18"/>
      <c r="AE53" s="19"/>
      <c r="AF53" s="21"/>
      <c r="AG53" s="24"/>
      <c r="AH53" s="24"/>
      <c r="AI53" s="19"/>
      <c r="AJ53" s="2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row>
    <row r="54" spans="1:68" ht="151.5" customHeight="1" x14ac:dyDescent="0.3">
      <c r="A54" s="81"/>
      <c r="B54" s="84"/>
      <c r="C54" s="84"/>
      <c r="D54" s="84"/>
      <c r="E54" s="87"/>
      <c r="F54" s="84"/>
      <c r="G54" s="90"/>
      <c r="H54" s="93"/>
      <c r="I54" s="78"/>
      <c r="J54" s="96"/>
      <c r="K54" s="78">
        <f ca="1">IF(NOT(ISERROR(MATCH(J54,_xlfn.ANCHORARRAY(E65),0))),I67&amp;"Por favor no seleccionar los criterios de impacto",J54)</f>
        <v>0</v>
      </c>
      <c r="L54" s="93"/>
      <c r="M54" s="78"/>
      <c r="N54" s="75"/>
      <c r="O54" s="9">
        <v>3</v>
      </c>
      <c r="P54" s="25"/>
      <c r="Q54" s="11" t="str">
        <f>IF(OR(R54="Preventivo",R54="Detectivo"),"Probabilidad",IF(R54="Correctivo","Impacto",""))</f>
        <v/>
      </c>
      <c r="R54" s="12"/>
      <c r="S54" s="12"/>
      <c r="T54" s="13" t="str">
        <f t="shared" si="55"/>
        <v/>
      </c>
      <c r="U54" s="12"/>
      <c r="V54" s="12"/>
      <c r="W54" s="12"/>
      <c r="X54" s="14" t="str">
        <f>IFERROR(IF(AND(Q53="Probabilidad",Q54="Probabilidad"),(Z53-(+Z53*T54)),IF(AND(Q53="Impacto",Q54="Probabilidad"),(Z52-(+Z52*T54)),IF(Q54="Impacto",Z53,""))),"")</f>
        <v/>
      </c>
      <c r="Y54" s="15" t="str">
        <f t="shared" si="1"/>
        <v/>
      </c>
      <c r="Z54" s="16" t="str">
        <f t="shared" si="56"/>
        <v/>
      </c>
      <c r="AA54" s="15" t="str">
        <f t="shared" si="3"/>
        <v/>
      </c>
      <c r="AB54" s="16" t="str">
        <f>IFERROR(IF(AND(Q53="Impacto",Q54="Impacto"),(AB53-(+AB53*T54)),IF(AND(Q53="Probabilidad",Q54="Impacto"),(AB52-(+AB52*T54)),IF(Q54="Probabilidad",AB53,""))),"")</f>
        <v/>
      </c>
      <c r="AC54" s="17" t="str">
        <f t="shared" si="57"/>
        <v/>
      </c>
      <c r="AD54" s="18"/>
      <c r="AE54" s="19"/>
      <c r="AF54" s="21"/>
      <c r="AG54" s="24"/>
      <c r="AH54" s="24"/>
      <c r="AI54" s="19"/>
      <c r="AJ54" s="2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row>
    <row r="55" spans="1:68" ht="151.5" customHeight="1" x14ac:dyDescent="0.3">
      <c r="A55" s="81"/>
      <c r="B55" s="84"/>
      <c r="C55" s="84"/>
      <c r="D55" s="84"/>
      <c r="E55" s="87"/>
      <c r="F55" s="84"/>
      <c r="G55" s="90"/>
      <c r="H55" s="93"/>
      <c r="I55" s="78"/>
      <c r="J55" s="96"/>
      <c r="K55" s="78">
        <f ca="1">IF(NOT(ISERROR(MATCH(J55,_xlfn.ANCHORARRAY(E66),0))),I68&amp;"Por favor no seleccionar los criterios de impacto",J55)</f>
        <v>0</v>
      </c>
      <c r="L55" s="93"/>
      <c r="M55" s="78"/>
      <c r="N55" s="75"/>
      <c r="O55" s="9">
        <v>4</v>
      </c>
      <c r="P55" s="10"/>
      <c r="Q55" s="11" t="str">
        <f t="shared" ref="Q55:Q57" si="58">IF(OR(R55="Preventivo",R55="Detectivo"),"Probabilidad",IF(R55="Correctivo","Impacto",""))</f>
        <v/>
      </c>
      <c r="R55" s="12"/>
      <c r="S55" s="12"/>
      <c r="T55" s="13" t="str">
        <f t="shared" si="55"/>
        <v/>
      </c>
      <c r="U55" s="12"/>
      <c r="V55" s="12"/>
      <c r="W55" s="12"/>
      <c r="X55" s="14" t="str">
        <f t="shared" ref="X55:X57" si="59">IFERROR(IF(AND(Q54="Probabilidad",Q55="Probabilidad"),(Z54-(+Z54*T55)),IF(AND(Q54="Impacto",Q55="Probabilidad"),(Z53-(+Z53*T55)),IF(Q55="Impacto",Z54,""))),"")</f>
        <v/>
      </c>
      <c r="Y55" s="15" t="str">
        <f t="shared" si="1"/>
        <v/>
      </c>
      <c r="Z55" s="16" t="str">
        <f t="shared" si="56"/>
        <v/>
      </c>
      <c r="AA55" s="15" t="str">
        <f t="shared" si="3"/>
        <v/>
      </c>
      <c r="AB55" s="16" t="str">
        <f t="shared" ref="AB55:AB57" si="60">IFERROR(IF(AND(Q54="Impacto",Q55="Impacto"),(AB54-(+AB54*T55)),IF(AND(Q54="Probabilidad",Q55="Impacto"),(AB53-(+AB53*T55)),IF(Q55="Probabilidad",AB54,""))),"")</f>
        <v/>
      </c>
      <c r="AC55" s="17" t="str">
        <f>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18"/>
      <c r="AE55" s="19"/>
      <c r="AF55" s="21"/>
      <c r="AG55" s="24"/>
      <c r="AH55" s="24"/>
      <c r="AI55" s="19"/>
      <c r="AJ55" s="2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row>
    <row r="56" spans="1:68" ht="151.5" customHeight="1" x14ac:dyDescent="0.3">
      <c r="A56" s="81"/>
      <c r="B56" s="84"/>
      <c r="C56" s="84"/>
      <c r="D56" s="84"/>
      <c r="E56" s="87"/>
      <c r="F56" s="84"/>
      <c r="G56" s="90"/>
      <c r="H56" s="93"/>
      <c r="I56" s="78"/>
      <c r="J56" s="96"/>
      <c r="K56" s="78">
        <f ca="1">IF(NOT(ISERROR(MATCH(J56,_xlfn.ANCHORARRAY(E67),0))),I69&amp;"Por favor no seleccionar los criterios de impacto",J56)</f>
        <v>0</v>
      </c>
      <c r="L56" s="93"/>
      <c r="M56" s="78"/>
      <c r="N56" s="75"/>
      <c r="O56" s="9">
        <v>5</v>
      </c>
      <c r="P56" s="10"/>
      <c r="Q56" s="11" t="str">
        <f t="shared" si="58"/>
        <v/>
      </c>
      <c r="R56" s="12"/>
      <c r="S56" s="12"/>
      <c r="T56" s="13" t="str">
        <f t="shared" si="55"/>
        <v/>
      </c>
      <c r="U56" s="12"/>
      <c r="V56" s="12"/>
      <c r="W56" s="12"/>
      <c r="X56" s="14" t="str">
        <f t="shared" si="59"/>
        <v/>
      </c>
      <c r="Y56" s="15" t="str">
        <f t="shared" si="1"/>
        <v/>
      </c>
      <c r="Z56" s="16" t="str">
        <f t="shared" si="56"/>
        <v/>
      </c>
      <c r="AA56" s="15" t="str">
        <f t="shared" si="3"/>
        <v/>
      </c>
      <c r="AB56" s="16" t="str">
        <f t="shared" si="60"/>
        <v/>
      </c>
      <c r="AC56" s="17" t="str">
        <f t="shared" ref="AC56:AC57" si="61">IFERROR(IF(OR(AND(Y56="Muy Baja",AA56="Leve"),AND(Y56="Muy Baja",AA56="Menor"),AND(Y56="Baja",AA56="Leve")),"Bajo",IF(OR(AND(Y56="Muy baja",AA56="Moderado"),AND(Y56="Baja",AA56="Menor"),AND(Y56="Baja",AA56="Moderado"),AND(Y56="Media",AA56="Leve"),AND(Y56="Media",AA56="Menor"),AND(Y56="Media",AA56="Moderado"),AND(Y56="Alta",AA56="Leve"),AND(Y56="Alta",AA56="Menor")),"Moderado",IF(OR(AND(Y56="Muy Baja",AA56="Mayor"),AND(Y56="Baja",AA56="Mayor"),AND(Y56="Media",AA56="Mayor"),AND(Y56="Alta",AA56="Moderado"),AND(Y56="Alta",AA56="Mayor"),AND(Y56="Muy Alta",AA56="Leve"),AND(Y56="Muy Alta",AA56="Menor"),AND(Y56="Muy Alta",AA56="Moderado"),AND(Y56="Muy Alta",AA56="Mayor")),"Alto",IF(OR(AND(Y56="Muy Baja",AA56="Catastrófico"),AND(Y56="Baja",AA56="Catastrófico"),AND(Y56="Media",AA56="Catastrófico"),AND(Y56="Alta",AA56="Catastrófico"),AND(Y56="Muy Alta",AA56="Catastrófico")),"Extremo","")))),"")</f>
        <v/>
      </c>
      <c r="AD56" s="18"/>
      <c r="AE56" s="19"/>
      <c r="AF56" s="21"/>
      <c r="AG56" s="24"/>
      <c r="AH56" s="24"/>
      <c r="AI56" s="19"/>
      <c r="AJ56" s="2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row>
    <row r="57" spans="1:68" ht="151.5" customHeight="1" x14ac:dyDescent="0.3">
      <c r="A57" s="82"/>
      <c r="B57" s="85"/>
      <c r="C57" s="85"/>
      <c r="D57" s="85"/>
      <c r="E57" s="88"/>
      <c r="F57" s="85"/>
      <c r="G57" s="91"/>
      <c r="H57" s="94"/>
      <c r="I57" s="79"/>
      <c r="J57" s="97"/>
      <c r="K57" s="79">
        <f ca="1">IF(NOT(ISERROR(MATCH(J57,_xlfn.ANCHORARRAY(E68),0))),I70&amp;"Por favor no seleccionar los criterios de impacto",J57)</f>
        <v>0</v>
      </c>
      <c r="L57" s="94"/>
      <c r="M57" s="79"/>
      <c r="N57" s="76"/>
      <c r="O57" s="9">
        <v>6</v>
      </c>
      <c r="P57" s="10"/>
      <c r="Q57" s="11" t="str">
        <f t="shared" si="58"/>
        <v/>
      </c>
      <c r="R57" s="12"/>
      <c r="S57" s="12"/>
      <c r="T57" s="13" t="str">
        <f t="shared" si="55"/>
        <v/>
      </c>
      <c r="U57" s="12"/>
      <c r="V57" s="12"/>
      <c r="W57" s="12"/>
      <c r="X57" s="14" t="str">
        <f t="shared" si="59"/>
        <v/>
      </c>
      <c r="Y57" s="15" t="str">
        <f t="shared" si="1"/>
        <v/>
      </c>
      <c r="Z57" s="16" t="str">
        <f t="shared" si="56"/>
        <v/>
      </c>
      <c r="AA57" s="15" t="str">
        <f t="shared" si="3"/>
        <v/>
      </c>
      <c r="AB57" s="16" t="str">
        <f t="shared" si="60"/>
        <v/>
      </c>
      <c r="AC57" s="17" t="str">
        <f t="shared" si="61"/>
        <v/>
      </c>
      <c r="AD57" s="18"/>
      <c r="AE57" s="19"/>
      <c r="AF57" s="21"/>
      <c r="AG57" s="24"/>
      <c r="AH57" s="24"/>
      <c r="AI57" s="19"/>
      <c r="AJ57" s="2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row>
    <row r="58" spans="1:68" ht="151.5" customHeight="1" x14ac:dyDescent="0.3">
      <c r="A58" s="80">
        <v>9</v>
      </c>
      <c r="B58" s="83"/>
      <c r="C58" s="83"/>
      <c r="D58" s="83"/>
      <c r="E58" s="86"/>
      <c r="F58" s="83"/>
      <c r="G58" s="89"/>
      <c r="H58" s="92" t="str">
        <f>IF(G58&lt;=0,"",IF(G58&lt;=2,"Muy Baja",IF(G58&lt;=24,"Baja",IF(G58&lt;=500,"Media",IF(G58&lt;=5000,"Alta","Muy Alta")))))</f>
        <v/>
      </c>
      <c r="I58" s="77" t="str">
        <f>IF(H58="","",IF(H58="Muy Baja",0.2,IF(H58="Baja",0.4,IF(H58="Media",0.6,IF(H58="Alta",0.8,IF(H58="Muy Alta",1,))))))</f>
        <v/>
      </c>
      <c r="J58" s="95"/>
      <c r="K58" s="77">
        <f>IF(NOT(ISERROR(MATCH(J58,'[10]Tabla Impacto'!$B$221:$B$223,0))),'[10]Tabla Impacto'!$F$223&amp;"Por favor no seleccionar los criterios de impacto(Afectación Económica o presupuestal y Pérdida Reputacional)",J58)</f>
        <v>0</v>
      </c>
      <c r="L58" s="92" t="str">
        <f>IF(OR(K58='[10]Tabla Impacto'!$C$11,K58='[10]Tabla Impacto'!$D$11),"Leve",IF(OR(K58='[10]Tabla Impacto'!$C$12,K58='[10]Tabla Impacto'!$D$12),"Menor",IF(OR(K58='[10]Tabla Impacto'!$C$13,K58='[10]Tabla Impacto'!$D$13),"Moderado",IF(OR(K58='[10]Tabla Impacto'!$C$14,K58='[10]Tabla Impacto'!$D$14),"Mayor",IF(OR(K58='[10]Tabla Impacto'!$C$15,K58='[10]Tabla Impacto'!$D$15),"Catastrófico","")))))</f>
        <v/>
      </c>
      <c r="M58" s="77" t="str">
        <f>IF(L58="","",IF(L58="Leve",0.2,IF(L58="Menor",0.4,IF(L58="Moderado",0.6,IF(L58="Mayor",0.8,IF(L58="Catastrófico",1,))))))</f>
        <v/>
      </c>
      <c r="N58" s="74" t="str">
        <f>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9">
        <v>1</v>
      </c>
      <c r="P58" s="10"/>
      <c r="Q58" s="11" t="str">
        <f>IF(OR(R58="Preventivo",R58="Detectivo"),"Probabilidad",IF(R58="Correctivo","Impacto",""))</f>
        <v/>
      </c>
      <c r="R58" s="12"/>
      <c r="S58" s="12"/>
      <c r="T58" s="13" t="str">
        <f>IF(AND(R58="Preventivo",S58="Automático"),"50%",IF(AND(R58="Preventivo",S58="Manual"),"40%",IF(AND(R58="Detectivo",S58="Automático"),"40%",IF(AND(R58="Detectivo",S58="Manual"),"30%",IF(AND(R58="Correctivo",S58="Automático"),"35%",IF(AND(R58="Correctivo",S58="Manual"),"25%",""))))))</f>
        <v/>
      </c>
      <c r="U58" s="12"/>
      <c r="V58" s="12"/>
      <c r="W58" s="12"/>
      <c r="X58" s="14" t="str">
        <f>IFERROR(IF(Q58="Probabilidad",(I58-(+I58*T58)),IF(Q58="Impacto",I58,"")),"")</f>
        <v/>
      </c>
      <c r="Y58" s="15" t="str">
        <f>IFERROR(IF(X58="","",IF(X58&lt;=0.2,"Muy Baja",IF(X58&lt;=0.4,"Baja",IF(X58&lt;=0.6,"Media",IF(X58&lt;=0.8,"Alta","Muy Alta"))))),"")</f>
        <v/>
      </c>
      <c r="Z58" s="16" t="str">
        <f>+X58</f>
        <v/>
      </c>
      <c r="AA58" s="15" t="str">
        <f>IFERROR(IF(AB58="","",IF(AB58&lt;=0.2,"Leve",IF(AB58&lt;=0.4,"Menor",IF(AB58&lt;=0.6,"Moderado",IF(AB58&lt;=0.8,"Mayor","Catastrófico"))))),"")</f>
        <v/>
      </c>
      <c r="AB58" s="16" t="str">
        <f>IFERROR(IF(Q58="Impacto",(M58-(+M58*T58)),IF(Q58="Probabilidad",M58,"")),"")</f>
        <v/>
      </c>
      <c r="AC58" s="17" t="str">
        <f>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18"/>
      <c r="AE58" s="19"/>
      <c r="AF58" s="21"/>
      <c r="AG58" s="24"/>
      <c r="AH58" s="24"/>
      <c r="AI58" s="19"/>
      <c r="AJ58" s="2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row>
    <row r="59" spans="1:68" ht="151.5" customHeight="1" x14ac:dyDescent="0.3">
      <c r="A59" s="81"/>
      <c r="B59" s="84"/>
      <c r="C59" s="84"/>
      <c r="D59" s="84"/>
      <c r="E59" s="87"/>
      <c r="F59" s="84"/>
      <c r="G59" s="90"/>
      <c r="H59" s="93"/>
      <c r="I59" s="78"/>
      <c r="J59" s="96"/>
      <c r="K59" s="78">
        <f ca="1">IF(NOT(ISERROR(MATCH(J59,_xlfn.ANCHORARRAY(E70),0))),I72&amp;"Por favor no seleccionar los criterios de impacto",J59)</f>
        <v>0</v>
      </c>
      <c r="L59" s="93"/>
      <c r="M59" s="78"/>
      <c r="N59" s="75"/>
      <c r="O59" s="9">
        <v>2</v>
      </c>
      <c r="P59" s="10"/>
      <c r="Q59" s="11" t="str">
        <f>IF(OR(R59="Preventivo",R59="Detectivo"),"Probabilidad",IF(R59="Correctivo","Impacto",""))</f>
        <v/>
      </c>
      <c r="R59" s="12"/>
      <c r="S59" s="12"/>
      <c r="T59" s="13" t="str">
        <f t="shared" ref="T59:T63" si="62">IF(AND(R59="Preventivo",S59="Automático"),"50%",IF(AND(R59="Preventivo",S59="Manual"),"40%",IF(AND(R59="Detectivo",S59="Automático"),"40%",IF(AND(R59="Detectivo",S59="Manual"),"30%",IF(AND(R59="Correctivo",S59="Automático"),"35%",IF(AND(R59="Correctivo",S59="Manual"),"25%",""))))))</f>
        <v/>
      </c>
      <c r="U59" s="12"/>
      <c r="V59" s="12"/>
      <c r="W59" s="12"/>
      <c r="X59" s="14" t="str">
        <f>IFERROR(IF(AND(Q58="Probabilidad",Q59="Probabilidad"),(Z58-(+Z58*T59)),IF(Q59="Probabilidad",(I58-(+I58*T59)),IF(Q59="Impacto",Z58,""))),"")</f>
        <v/>
      </c>
      <c r="Y59" s="15" t="str">
        <f t="shared" si="1"/>
        <v/>
      </c>
      <c r="Z59" s="16" t="str">
        <f t="shared" ref="Z59:Z63" si="63">+X59</f>
        <v/>
      </c>
      <c r="AA59" s="15" t="str">
        <f t="shared" si="3"/>
        <v/>
      </c>
      <c r="AB59" s="16" t="str">
        <f>IFERROR(IF(AND(Q58="Impacto",Q59="Impacto"),(AB52-(+AB52*T59)),IF(Q59="Impacto",($M$58-(+$M$58*T59)),IF(Q59="Probabilidad",AB52,""))),"")</f>
        <v/>
      </c>
      <c r="AC59" s="17" t="str">
        <f t="shared" ref="AC59:AC60" si="64">IFERROR(IF(OR(AND(Y59="Muy Baja",AA59="Leve"),AND(Y59="Muy Baja",AA59="Menor"),AND(Y59="Baja",AA59="Leve")),"Bajo",IF(OR(AND(Y59="Muy baja",AA59="Moderado"),AND(Y59="Baja",AA59="Menor"),AND(Y59="Baja",AA59="Moderado"),AND(Y59="Media",AA59="Leve"),AND(Y59="Media",AA59="Menor"),AND(Y59="Media",AA59="Moderado"),AND(Y59="Alta",AA59="Leve"),AND(Y59="Alta",AA59="Menor")),"Moderado",IF(OR(AND(Y59="Muy Baja",AA59="Mayor"),AND(Y59="Baja",AA59="Mayor"),AND(Y59="Media",AA59="Mayor"),AND(Y59="Alta",AA59="Moderado"),AND(Y59="Alta",AA59="Mayor"),AND(Y59="Muy Alta",AA59="Leve"),AND(Y59="Muy Alta",AA59="Menor"),AND(Y59="Muy Alta",AA59="Moderado"),AND(Y59="Muy Alta",AA59="Mayor")),"Alto",IF(OR(AND(Y59="Muy Baja",AA59="Catastrófico"),AND(Y59="Baja",AA59="Catastrófico"),AND(Y59="Media",AA59="Catastrófico"),AND(Y59="Alta",AA59="Catastrófico"),AND(Y59="Muy Alta",AA59="Catastrófico")),"Extremo","")))),"")</f>
        <v/>
      </c>
      <c r="AD59" s="18"/>
      <c r="AE59" s="19"/>
      <c r="AF59" s="21"/>
      <c r="AG59" s="24"/>
      <c r="AH59" s="24"/>
      <c r="AI59" s="19"/>
      <c r="AJ59" s="2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row>
    <row r="60" spans="1:68" ht="151.5" customHeight="1" x14ac:dyDescent="0.3">
      <c r="A60" s="81"/>
      <c r="B60" s="84"/>
      <c r="C60" s="84"/>
      <c r="D60" s="84"/>
      <c r="E60" s="87"/>
      <c r="F60" s="84"/>
      <c r="G60" s="90"/>
      <c r="H60" s="93"/>
      <c r="I60" s="78"/>
      <c r="J60" s="96"/>
      <c r="K60" s="78">
        <f ca="1">IF(NOT(ISERROR(MATCH(J60,_xlfn.ANCHORARRAY(E71),0))),I73&amp;"Por favor no seleccionar los criterios de impacto",J60)</f>
        <v>0</v>
      </c>
      <c r="L60" s="93"/>
      <c r="M60" s="78"/>
      <c r="N60" s="75"/>
      <c r="O60" s="9">
        <v>3</v>
      </c>
      <c r="P60" s="25"/>
      <c r="Q60" s="11" t="str">
        <f>IF(OR(R60="Preventivo",R60="Detectivo"),"Probabilidad",IF(R60="Correctivo","Impacto",""))</f>
        <v/>
      </c>
      <c r="R60" s="12"/>
      <c r="S60" s="12"/>
      <c r="T60" s="13" t="str">
        <f t="shared" si="62"/>
        <v/>
      </c>
      <c r="U60" s="12"/>
      <c r="V60" s="12"/>
      <c r="W60" s="12"/>
      <c r="X60" s="14" t="str">
        <f>IFERROR(IF(AND(Q59="Probabilidad",Q60="Probabilidad"),(Z59-(+Z59*T60)),IF(AND(Q59="Impacto",Q60="Probabilidad"),(Z58-(+Z58*T60)),IF(Q60="Impacto",Z59,""))),"")</f>
        <v/>
      </c>
      <c r="Y60" s="15" t="str">
        <f t="shared" si="1"/>
        <v/>
      </c>
      <c r="Z60" s="16" t="str">
        <f t="shared" si="63"/>
        <v/>
      </c>
      <c r="AA60" s="15" t="str">
        <f t="shared" si="3"/>
        <v/>
      </c>
      <c r="AB60" s="16" t="str">
        <f>IFERROR(IF(AND(Q59="Impacto",Q60="Impacto"),(AB59-(+AB59*T60)),IF(AND(Q59="Probabilidad",Q60="Impacto"),(AB58-(+AB58*T60)),IF(Q60="Probabilidad",AB59,""))),"")</f>
        <v/>
      </c>
      <c r="AC60" s="17" t="str">
        <f t="shared" si="64"/>
        <v/>
      </c>
      <c r="AD60" s="18"/>
      <c r="AE60" s="19"/>
      <c r="AF60" s="21"/>
      <c r="AG60" s="24"/>
      <c r="AH60" s="24"/>
      <c r="AI60" s="19"/>
      <c r="AJ60" s="2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row>
    <row r="61" spans="1:68" ht="151.5" customHeight="1" x14ac:dyDescent="0.3">
      <c r="A61" s="81"/>
      <c r="B61" s="84"/>
      <c r="C61" s="84"/>
      <c r="D61" s="84"/>
      <c r="E61" s="87"/>
      <c r="F61" s="84"/>
      <c r="G61" s="90"/>
      <c r="H61" s="93"/>
      <c r="I61" s="78"/>
      <c r="J61" s="96"/>
      <c r="K61" s="78">
        <f ca="1">IF(NOT(ISERROR(MATCH(J61,_xlfn.ANCHORARRAY(E72),0))),I74&amp;"Por favor no seleccionar los criterios de impacto",J61)</f>
        <v>0</v>
      </c>
      <c r="L61" s="93"/>
      <c r="M61" s="78"/>
      <c r="N61" s="75"/>
      <c r="O61" s="9">
        <v>4</v>
      </c>
      <c r="P61" s="10"/>
      <c r="Q61" s="11" t="str">
        <f t="shared" ref="Q61:Q63" si="65">IF(OR(R61="Preventivo",R61="Detectivo"),"Probabilidad",IF(R61="Correctivo","Impacto",""))</f>
        <v/>
      </c>
      <c r="R61" s="12"/>
      <c r="S61" s="12"/>
      <c r="T61" s="13" t="str">
        <f t="shared" si="62"/>
        <v/>
      </c>
      <c r="U61" s="12"/>
      <c r="V61" s="12"/>
      <c r="W61" s="12"/>
      <c r="X61" s="14" t="str">
        <f t="shared" ref="X61:X63" si="66">IFERROR(IF(AND(Q60="Probabilidad",Q61="Probabilidad"),(Z60-(+Z60*T61)),IF(AND(Q60="Impacto",Q61="Probabilidad"),(Z59-(+Z59*T61)),IF(Q61="Impacto",Z60,""))),"")</f>
        <v/>
      </c>
      <c r="Y61" s="15" t="str">
        <f t="shared" si="1"/>
        <v/>
      </c>
      <c r="Z61" s="16" t="str">
        <f t="shared" si="63"/>
        <v/>
      </c>
      <c r="AA61" s="15" t="str">
        <f t="shared" si="3"/>
        <v/>
      </c>
      <c r="AB61" s="16" t="str">
        <f t="shared" ref="AB61:AB63" si="67">IFERROR(IF(AND(Q60="Impacto",Q61="Impacto"),(AB60-(+AB60*T61)),IF(AND(Q60="Probabilidad",Q61="Impacto"),(AB59-(+AB59*T61)),IF(Q61="Probabilidad",AB60,""))),"")</f>
        <v/>
      </c>
      <c r="AC61" s="17" t="str">
        <f>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18"/>
      <c r="AE61" s="19"/>
      <c r="AF61" s="21"/>
      <c r="AG61" s="24"/>
      <c r="AH61" s="24"/>
      <c r="AI61" s="19"/>
      <c r="AJ61" s="2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row>
    <row r="62" spans="1:68" ht="151.5" customHeight="1" x14ac:dyDescent="0.3">
      <c r="A62" s="81"/>
      <c r="B62" s="84"/>
      <c r="C62" s="84"/>
      <c r="D62" s="84"/>
      <c r="E62" s="87"/>
      <c r="F62" s="84"/>
      <c r="G62" s="90"/>
      <c r="H62" s="93"/>
      <c r="I62" s="78"/>
      <c r="J62" s="96"/>
      <c r="K62" s="78">
        <f ca="1">IF(NOT(ISERROR(MATCH(J62,_xlfn.ANCHORARRAY(E73),0))),I75&amp;"Por favor no seleccionar los criterios de impacto",J62)</f>
        <v>0</v>
      </c>
      <c r="L62" s="93"/>
      <c r="M62" s="78"/>
      <c r="N62" s="75"/>
      <c r="O62" s="9">
        <v>5</v>
      </c>
      <c r="P62" s="10"/>
      <c r="Q62" s="11" t="str">
        <f t="shared" si="65"/>
        <v/>
      </c>
      <c r="R62" s="12"/>
      <c r="S62" s="12"/>
      <c r="T62" s="13" t="str">
        <f t="shared" si="62"/>
        <v/>
      </c>
      <c r="U62" s="12"/>
      <c r="V62" s="12"/>
      <c r="W62" s="12"/>
      <c r="X62" s="14" t="str">
        <f t="shared" si="66"/>
        <v/>
      </c>
      <c r="Y62" s="15" t="str">
        <f t="shared" si="1"/>
        <v/>
      </c>
      <c r="Z62" s="16" t="str">
        <f t="shared" si="63"/>
        <v/>
      </c>
      <c r="AA62" s="15" t="str">
        <f t="shared" si="3"/>
        <v/>
      </c>
      <c r="AB62" s="16" t="str">
        <f t="shared" si="67"/>
        <v/>
      </c>
      <c r="AC62" s="17" t="str">
        <f t="shared" ref="AC62:AC63" si="68">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18"/>
      <c r="AE62" s="19"/>
      <c r="AF62" s="21"/>
      <c r="AG62" s="24"/>
      <c r="AH62" s="24"/>
      <c r="AI62" s="19"/>
      <c r="AJ62" s="2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row>
    <row r="63" spans="1:68" ht="151.5" customHeight="1" x14ac:dyDescent="0.3">
      <c r="A63" s="82"/>
      <c r="B63" s="85"/>
      <c r="C63" s="85"/>
      <c r="D63" s="85"/>
      <c r="E63" s="88"/>
      <c r="F63" s="85"/>
      <c r="G63" s="91"/>
      <c r="H63" s="94"/>
      <c r="I63" s="79"/>
      <c r="J63" s="97"/>
      <c r="K63" s="79">
        <f ca="1">IF(NOT(ISERROR(MATCH(J63,_xlfn.ANCHORARRAY(E74),0))),I76&amp;"Por favor no seleccionar los criterios de impacto",J63)</f>
        <v>0</v>
      </c>
      <c r="L63" s="94"/>
      <c r="M63" s="79"/>
      <c r="N63" s="76"/>
      <c r="O63" s="9">
        <v>6</v>
      </c>
      <c r="P63" s="10"/>
      <c r="Q63" s="11" t="str">
        <f t="shared" si="65"/>
        <v/>
      </c>
      <c r="R63" s="12"/>
      <c r="S63" s="12"/>
      <c r="T63" s="13" t="str">
        <f t="shared" si="62"/>
        <v/>
      </c>
      <c r="U63" s="12"/>
      <c r="V63" s="12"/>
      <c r="W63" s="12"/>
      <c r="X63" s="14" t="str">
        <f t="shared" si="66"/>
        <v/>
      </c>
      <c r="Y63" s="15" t="str">
        <f t="shared" si="1"/>
        <v/>
      </c>
      <c r="Z63" s="16" t="str">
        <f t="shared" si="63"/>
        <v/>
      </c>
      <c r="AA63" s="15" t="str">
        <f t="shared" si="3"/>
        <v/>
      </c>
      <c r="AB63" s="16" t="str">
        <f t="shared" si="67"/>
        <v/>
      </c>
      <c r="AC63" s="17" t="str">
        <f t="shared" si="68"/>
        <v/>
      </c>
      <c r="AD63" s="18"/>
      <c r="AE63" s="19"/>
      <c r="AF63" s="21"/>
      <c r="AG63" s="24"/>
      <c r="AH63" s="24"/>
      <c r="AI63" s="19"/>
      <c r="AJ63" s="2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row>
    <row r="64" spans="1:68" ht="151.5" customHeight="1" x14ac:dyDescent="0.3">
      <c r="A64" s="80">
        <v>10</v>
      </c>
      <c r="B64" s="83"/>
      <c r="C64" s="83"/>
      <c r="D64" s="83"/>
      <c r="E64" s="86"/>
      <c r="F64" s="83"/>
      <c r="G64" s="89"/>
      <c r="H64" s="92" t="str">
        <f>IF(G64&lt;=0,"",IF(G64&lt;=2,"Muy Baja",IF(G64&lt;=24,"Baja",IF(G64&lt;=500,"Media",IF(G64&lt;=5000,"Alta","Muy Alta")))))</f>
        <v/>
      </c>
      <c r="I64" s="77" t="str">
        <f>IF(H64="","",IF(H64="Muy Baja",0.2,IF(H64="Baja",0.4,IF(H64="Media",0.6,IF(H64="Alta",0.8,IF(H64="Muy Alta",1,))))))</f>
        <v/>
      </c>
      <c r="J64" s="95"/>
      <c r="K64" s="77">
        <f>IF(NOT(ISERROR(MATCH(J64,'[10]Tabla Impacto'!$B$221:$B$223,0))),'[10]Tabla Impacto'!$F$223&amp;"Por favor no seleccionar los criterios de impacto(Afectación Económica o presupuestal y Pérdida Reputacional)",J64)</f>
        <v>0</v>
      </c>
      <c r="L64" s="92" t="str">
        <f>IF(OR(K64='[10]Tabla Impacto'!$C$11,K64='[10]Tabla Impacto'!$D$11),"Leve",IF(OR(K64='[10]Tabla Impacto'!$C$12,K64='[10]Tabla Impacto'!$D$12),"Menor",IF(OR(K64='[10]Tabla Impacto'!$C$13,K64='[10]Tabla Impacto'!$D$13),"Moderado",IF(OR(K64='[10]Tabla Impacto'!$C$14,K64='[10]Tabla Impacto'!$D$14),"Mayor",IF(OR(K64='[10]Tabla Impacto'!$C$15,K64='[10]Tabla Impacto'!$D$15),"Catastrófico","")))))</f>
        <v/>
      </c>
      <c r="M64" s="77" t="str">
        <f>IF(L64="","",IF(L64="Leve",0.2,IF(L64="Menor",0.4,IF(L64="Moderado",0.6,IF(L64="Mayor",0.8,IF(L64="Catastrófico",1,))))))</f>
        <v/>
      </c>
      <c r="N64" s="74" t="str">
        <f>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9">
        <v>1</v>
      </c>
      <c r="P64" s="10"/>
      <c r="Q64" s="11" t="str">
        <f>IF(OR(R64="Preventivo",R64="Detectivo"),"Probabilidad",IF(R64="Correctivo","Impacto",""))</f>
        <v/>
      </c>
      <c r="R64" s="12"/>
      <c r="S64" s="12"/>
      <c r="T64" s="13" t="str">
        <f>IF(AND(R64="Preventivo",S64="Automático"),"50%",IF(AND(R64="Preventivo",S64="Manual"),"40%",IF(AND(R64="Detectivo",S64="Automático"),"40%",IF(AND(R64="Detectivo",S64="Manual"),"30%",IF(AND(R64="Correctivo",S64="Automático"),"35%",IF(AND(R64="Correctivo",S64="Manual"),"25%",""))))))</f>
        <v/>
      </c>
      <c r="U64" s="12"/>
      <c r="V64" s="12"/>
      <c r="W64" s="12"/>
      <c r="X64" s="14" t="str">
        <f>IFERROR(IF(Q64="Probabilidad",(I64-(+I64*T64)),IF(Q64="Impacto",I64,"")),"")</f>
        <v/>
      </c>
      <c r="Y64" s="15" t="str">
        <f>IFERROR(IF(X64="","",IF(X64&lt;=0.2,"Muy Baja",IF(X64&lt;=0.4,"Baja",IF(X64&lt;=0.6,"Media",IF(X64&lt;=0.8,"Alta","Muy Alta"))))),"")</f>
        <v/>
      </c>
      <c r="Z64" s="16" t="str">
        <f>+X64</f>
        <v/>
      </c>
      <c r="AA64" s="15" t="str">
        <f>IFERROR(IF(AB64="","",IF(AB64&lt;=0.2,"Leve",IF(AB64&lt;=0.4,"Menor",IF(AB64&lt;=0.6,"Moderado",IF(AB64&lt;=0.8,"Mayor","Catastrófico"))))),"")</f>
        <v/>
      </c>
      <c r="AB64" s="16" t="str">
        <f>IFERROR(IF(Q64="Impacto",(M64-(+M64*T64)),IF(Q64="Probabilidad",M64,"")),"")</f>
        <v/>
      </c>
      <c r="AC64" s="17"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18"/>
      <c r="AE64" s="19"/>
      <c r="AF64" s="21"/>
      <c r="AG64" s="24"/>
      <c r="AH64" s="24"/>
      <c r="AI64" s="19"/>
      <c r="AJ64" s="2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row>
    <row r="65" spans="1:36" ht="151.5" customHeight="1" x14ac:dyDescent="0.3">
      <c r="A65" s="81"/>
      <c r="B65" s="84"/>
      <c r="C65" s="84"/>
      <c r="D65" s="84"/>
      <c r="E65" s="87"/>
      <c r="F65" s="84"/>
      <c r="G65" s="90"/>
      <c r="H65" s="93"/>
      <c r="I65" s="78"/>
      <c r="J65" s="96"/>
      <c r="K65" s="78">
        <f ca="1">IF(NOT(ISERROR(MATCH(J65,_xlfn.ANCHORARRAY(E76),0))),I78&amp;"Por favor no seleccionar los criterios de impacto",J65)</f>
        <v>0</v>
      </c>
      <c r="L65" s="93"/>
      <c r="M65" s="78"/>
      <c r="N65" s="75"/>
      <c r="O65" s="9">
        <v>2</v>
      </c>
      <c r="P65" s="10"/>
      <c r="Q65" s="11" t="str">
        <f>IF(OR(R65="Preventivo",R65="Detectivo"),"Probabilidad",IF(R65="Correctivo","Impacto",""))</f>
        <v/>
      </c>
      <c r="R65" s="12"/>
      <c r="S65" s="12"/>
      <c r="T65" s="13" t="str">
        <f t="shared" ref="T65:T69" si="69">IF(AND(R65="Preventivo",S65="Automático"),"50%",IF(AND(R65="Preventivo",S65="Manual"),"40%",IF(AND(R65="Detectivo",S65="Automático"),"40%",IF(AND(R65="Detectivo",S65="Manual"),"30%",IF(AND(R65="Correctivo",S65="Automático"),"35%",IF(AND(R65="Correctivo",S65="Manual"),"25%",""))))))</f>
        <v/>
      </c>
      <c r="U65" s="12"/>
      <c r="V65" s="12"/>
      <c r="W65" s="12"/>
      <c r="X65" s="14" t="str">
        <f>IFERROR(IF(AND(Q64="Probabilidad",Q65="Probabilidad"),(Z64-(+Z64*T65)),IF(Q65="Probabilidad",(I64-(+I64*T65)),IF(Q65="Impacto",Z64,""))),"")</f>
        <v/>
      </c>
      <c r="Y65" s="15" t="str">
        <f t="shared" si="1"/>
        <v/>
      </c>
      <c r="Z65" s="16" t="str">
        <f t="shared" ref="Z65:Z69" si="70">+X65</f>
        <v/>
      </c>
      <c r="AA65" s="15" t="str">
        <f t="shared" si="3"/>
        <v/>
      </c>
      <c r="AB65" s="16" t="str">
        <f>IFERROR(IF(AND(Q64="Impacto",Q65="Impacto"),(AB58-(+AB58*T65)),IF(Q65="Impacto",($M$64-(+$M$64*T65)),IF(Q65="Probabilidad",AB58,""))),"")</f>
        <v/>
      </c>
      <c r="AC65" s="17" t="str">
        <f t="shared" ref="AC65:AC66" si="71">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18"/>
      <c r="AE65" s="19"/>
      <c r="AF65" s="21"/>
      <c r="AG65" s="24"/>
      <c r="AH65" s="24"/>
      <c r="AI65" s="19"/>
      <c r="AJ65" s="21"/>
    </row>
    <row r="66" spans="1:36" ht="151.5" customHeight="1" x14ac:dyDescent="0.3">
      <c r="A66" s="81"/>
      <c r="B66" s="84"/>
      <c r="C66" s="84"/>
      <c r="D66" s="84"/>
      <c r="E66" s="87"/>
      <c r="F66" s="84"/>
      <c r="G66" s="90"/>
      <c r="H66" s="93"/>
      <c r="I66" s="78"/>
      <c r="J66" s="96"/>
      <c r="K66" s="78">
        <f ca="1">IF(NOT(ISERROR(MATCH(J66,_xlfn.ANCHORARRAY(E77),0))),I79&amp;"Por favor no seleccionar los criterios de impacto",J66)</f>
        <v>0</v>
      </c>
      <c r="L66" s="93"/>
      <c r="M66" s="78"/>
      <c r="N66" s="75"/>
      <c r="O66" s="9">
        <v>3</v>
      </c>
      <c r="P66" s="25"/>
      <c r="Q66" s="11" t="str">
        <f>IF(OR(R66="Preventivo",R66="Detectivo"),"Probabilidad",IF(R66="Correctivo","Impacto",""))</f>
        <v/>
      </c>
      <c r="R66" s="12"/>
      <c r="S66" s="12"/>
      <c r="T66" s="13" t="str">
        <f t="shared" si="69"/>
        <v/>
      </c>
      <c r="U66" s="12"/>
      <c r="V66" s="12"/>
      <c r="W66" s="12"/>
      <c r="X66" s="14" t="str">
        <f>IFERROR(IF(AND(Q65="Probabilidad",Q66="Probabilidad"),(Z65-(+Z65*T66)),IF(AND(Q65="Impacto",Q66="Probabilidad"),(Z64-(+Z64*T66)),IF(Q66="Impacto",Z65,""))),"")</f>
        <v/>
      </c>
      <c r="Y66" s="15" t="str">
        <f t="shared" si="1"/>
        <v/>
      </c>
      <c r="Z66" s="16" t="str">
        <f t="shared" si="70"/>
        <v/>
      </c>
      <c r="AA66" s="15" t="str">
        <f t="shared" si="3"/>
        <v/>
      </c>
      <c r="AB66" s="16" t="str">
        <f>IFERROR(IF(AND(Q65="Impacto",Q66="Impacto"),(AB65-(+AB65*T66)),IF(AND(Q65="Probabilidad",Q66="Impacto"),(AB64-(+AB64*T66)),IF(Q66="Probabilidad",AB65,""))),"")</f>
        <v/>
      </c>
      <c r="AC66" s="17" t="str">
        <f t="shared" si="71"/>
        <v/>
      </c>
      <c r="AD66" s="18"/>
      <c r="AE66" s="19"/>
      <c r="AF66" s="21"/>
      <c r="AG66" s="24"/>
      <c r="AH66" s="24"/>
      <c r="AI66" s="19"/>
      <c r="AJ66" s="21"/>
    </row>
    <row r="67" spans="1:36" ht="151.5" customHeight="1" x14ac:dyDescent="0.3">
      <c r="A67" s="81"/>
      <c r="B67" s="84"/>
      <c r="C67" s="84"/>
      <c r="D67" s="84"/>
      <c r="E67" s="87"/>
      <c r="F67" s="84"/>
      <c r="G67" s="90"/>
      <c r="H67" s="93"/>
      <c r="I67" s="78"/>
      <c r="J67" s="96"/>
      <c r="K67" s="78">
        <f ca="1">IF(NOT(ISERROR(MATCH(J67,_xlfn.ANCHORARRAY(E78),0))),I80&amp;"Por favor no seleccionar los criterios de impacto",J67)</f>
        <v>0</v>
      </c>
      <c r="L67" s="93"/>
      <c r="M67" s="78"/>
      <c r="N67" s="75"/>
      <c r="O67" s="9">
        <v>4</v>
      </c>
      <c r="P67" s="10"/>
      <c r="Q67" s="11" t="str">
        <f t="shared" ref="Q67:Q69" si="72">IF(OR(R67="Preventivo",R67="Detectivo"),"Probabilidad",IF(R67="Correctivo","Impacto",""))</f>
        <v/>
      </c>
      <c r="R67" s="12"/>
      <c r="S67" s="12"/>
      <c r="T67" s="13" t="str">
        <f t="shared" si="69"/>
        <v/>
      </c>
      <c r="U67" s="12"/>
      <c r="V67" s="12"/>
      <c r="W67" s="12"/>
      <c r="X67" s="14" t="str">
        <f t="shared" ref="X67:X69" si="73">IFERROR(IF(AND(Q66="Probabilidad",Q67="Probabilidad"),(Z66-(+Z66*T67)),IF(AND(Q66="Impacto",Q67="Probabilidad"),(Z65-(+Z65*T67)),IF(Q67="Impacto",Z66,""))),"")</f>
        <v/>
      </c>
      <c r="Y67" s="15" t="str">
        <f t="shared" si="1"/>
        <v/>
      </c>
      <c r="Z67" s="16" t="str">
        <f t="shared" si="70"/>
        <v/>
      </c>
      <c r="AA67" s="15" t="str">
        <f t="shared" si="3"/>
        <v/>
      </c>
      <c r="AB67" s="16" t="str">
        <f t="shared" ref="AB67:AB69" si="74">IFERROR(IF(AND(Q66="Impacto",Q67="Impacto"),(AB66-(+AB66*T67)),IF(AND(Q66="Probabilidad",Q67="Impacto"),(AB65-(+AB65*T67)),IF(Q67="Probabilidad",AB66,""))),"")</f>
        <v/>
      </c>
      <c r="AC67" s="17" t="str">
        <f>IFERROR(IF(OR(AND(Y67="Muy Baja",AA67="Leve"),AND(Y67="Muy Baja",AA67="Menor"),AND(Y67="Baja",AA67="Leve")),"Bajo",IF(OR(AND(Y67="Muy baja",AA67="Moderado"),AND(Y67="Baja",AA67="Menor"),AND(Y67="Baja",AA67="Moderado"),AND(Y67="Media",AA67="Leve"),AND(Y67="Media",AA67="Menor"),AND(Y67="Media",AA67="Moderado"),AND(Y67="Alta",AA67="Leve"),AND(Y67="Alta",AA67="Menor")),"Moderado",IF(OR(AND(Y67="Muy Baja",AA67="Mayor"),AND(Y67="Baja",AA67="Mayor"),AND(Y67="Media",AA67="Mayor"),AND(Y67="Alta",AA67="Moderado"),AND(Y67="Alta",AA67="Mayor"),AND(Y67="Muy Alta",AA67="Leve"),AND(Y67="Muy Alta",AA67="Menor"),AND(Y67="Muy Alta",AA67="Moderado"),AND(Y67="Muy Alta",AA67="Mayor")),"Alto",IF(OR(AND(Y67="Muy Baja",AA67="Catastrófico"),AND(Y67="Baja",AA67="Catastrófico"),AND(Y67="Media",AA67="Catastrófico"),AND(Y67="Alta",AA67="Catastrófico"),AND(Y67="Muy Alta",AA67="Catastrófico")),"Extremo","")))),"")</f>
        <v/>
      </c>
      <c r="AD67" s="18"/>
      <c r="AE67" s="19"/>
      <c r="AF67" s="21"/>
      <c r="AG67" s="24"/>
      <c r="AH67" s="24"/>
      <c r="AI67" s="19"/>
      <c r="AJ67" s="21"/>
    </row>
    <row r="68" spans="1:36" ht="151.5" customHeight="1" x14ac:dyDescent="0.3">
      <c r="A68" s="81"/>
      <c r="B68" s="84"/>
      <c r="C68" s="84"/>
      <c r="D68" s="84"/>
      <c r="E68" s="87"/>
      <c r="F68" s="84"/>
      <c r="G68" s="90"/>
      <c r="H68" s="93"/>
      <c r="I68" s="78"/>
      <c r="J68" s="96"/>
      <c r="K68" s="78">
        <f ca="1">IF(NOT(ISERROR(MATCH(J68,_xlfn.ANCHORARRAY(E79),0))),I81&amp;"Por favor no seleccionar los criterios de impacto",J68)</f>
        <v>0</v>
      </c>
      <c r="L68" s="93"/>
      <c r="M68" s="78"/>
      <c r="N68" s="75"/>
      <c r="O68" s="9">
        <v>5</v>
      </c>
      <c r="P68" s="10"/>
      <c r="Q68" s="11" t="str">
        <f t="shared" si="72"/>
        <v/>
      </c>
      <c r="R68" s="12"/>
      <c r="S68" s="12"/>
      <c r="T68" s="13" t="str">
        <f t="shared" si="69"/>
        <v/>
      </c>
      <c r="U68" s="12"/>
      <c r="V68" s="12"/>
      <c r="W68" s="12"/>
      <c r="X68" s="14" t="str">
        <f t="shared" si="73"/>
        <v/>
      </c>
      <c r="Y68" s="15" t="str">
        <f t="shared" si="1"/>
        <v/>
      </c>
      <c r="Z68" s="16" t="str">
        <f t="shared" si="70"/>
        <v/>
      </c>
      <c r="AA68" s="15" t="str">
        <f t="shared" si="3"/>
        <v/>
      </c>
      <c r="AB68" s="16" t="str">
        <f t="shared" si="74"/>
        <v/>
      </c>
      <c r="AC68" s="17" t="str">
        <f t="shared" ref="AC68:AC69" si="75">IFERROR(IF(OR(AND(Y68="Muy Baja",AA68="Leve"),AND(Y68="Muy Baja",AA68="Menor"),AND(Y68="Baja",AA68="Leve")),"Bajo",IF(OR(AND(Y68="Muy baja",AA68="Moderado"),AND(Y68="Baja",AA68="Menor"),AND(Y68="Baja",AA68="Moderado"),AND(Y68="Media",AA68="Leve"),AND(Y68="Media",AA68="Menor"),AND(Y68="Media",AA68="Moderado"),AND(Y68="Alta",AA68="Leve"),AND(Y68="Alta",AA68="Menor")),"Moderado",IF(OR(AND(Y68="Muy Baja",AA68="Mayor"),AND(Y68="Baja",AA68="Mayor"),AND(Y68="Media",AA68="Mayor"),AND(Y68="Alta",AA68="Moderado"),AND(Y68="Alta",AA68="Mayor"),AND(Y68="Muy Alta",AA68="Leve"),AND(Y68="Muy Alta",AA68="Menor"),AND(Y68="Muy Alta",AA68="Moderado"),AND(Y68="Muy Alta",AA68="Mayor")),"Alto",IF(OR(AND(Y68="Muy Baja",AA68="Catastrófico"),AND(Y68="Baja",AA68="Catastrófico"),AND(Y68="Media",AA68="Catastrófico"),AND(Y68="Alta",AA68="Catastrófico"),AND(Y68="Muy Alta",AA68="Catastrófico")),"Extremo","")))),"")</f>
        <v/>
      </c>
      <c r="AD68" s="18"/>
      <c r="AE68" s="19"/>
      <c r="AF68" s="21"/>
      <c r="AG68" s="24"/>
      <c r="AH68" s="24"/>
      <c r="AI68" s="19"/>
      <c r="AJ68" s="21"/>
    </row>
    <row r="69" spans="1:36" ht="151.5" customHeight="1" x14ac:dyDescent="0.3">
      <c r="A69" s="82"/>
      <c r="B69" s="85"/>
      <c r="C69" s="85"/>
      <c r="D69" s="85"/>
      <c r="E69" s="88"/>
      <c r="F69" s="85"/>
      <c r="G69" s="91"/>
      <c r="H69" s="94"/>
      <c r="I69" s="79"/>
      <c r="J69" s="97"/>
      <c r="K69" s="79">
        <f ca="1">IF(NOT(ISERROR(MATCH(J69,_xlfn.ANCHORARRAY(E80),0))),I82&amp;"Por favor no seleccionar los criterios de impacto",J69)</f>
        <v>0</v>
      </c>
      <c r="L69" s="94"/>
      <c r="M69" s="79"/>
      <c r="N69" s="76"/>
      <c r="O69" s="9">
        <v>6</v>
      </c>
      <c r="P69" s="10"/>
      <c r="Q69" s="11" t="str">
        <f t="shared" si="72"/>
        <v/>
      </c>
      <c r="R69" s="12"/>
      <c r="S69" s="12"/>
      <c r="T69" s="13" t="str">
        <f t="shared" si="69"/>
        <v/>
      </c>
      <c r="U69" s="12"/>
      <c r="V69" s="12"/>
      <c r="W69" s="12"/>
      <c r="X69" s="14" t="str">
        <f t="shared" si="73"/>
        <v/>
      </c>
      <c r="Y69" s="15" t="str">
        <f t="shared" si="1"/>
        <v/>
      </c>
      <c r="Z69" s="16" t="str">
        <f t="shared" si="70"/>
        <v/>
      </c>
      <c r="AA69" s="15" t="str">
        <f t="shared" si="3"/>
        <v/>
      </c>
      <c r="AB69" s="16" t="str">
        <f t="shared" si="74"/>
        <v/>
      </c>
      <c r="AC69" s="17" t="str">
        <f t="shared" si="75"/>
        <v/>
      </c>
      <c r="AD69" s="18"/>
      <c r="AE69" s="19"/>
      <c r="AF69" s="21"/>
      <c r="AG69" s="24"/>
      <c r="AH69" s="24"/>
      <c r="AI69" s="19"/>
      <c r="AJ69" s="21"/>
    </row>
    <row r="70" spans="1:36" ht="49.5" customHeight="1" x14ac:dyDescent="0.3">
      <c r="A70" s="9"/>
      <c r="B70" s="98" t="s">
        <v>74</v>
      </c>
      <c r="C70" s="99"/>
      <c r="D70" s="99"/>
      <c r="E70" s="99"/>
      <c r="F70" s="99"/>
      <c r="G70" s="99"/>
      <c r="H70" s="99"/>
      <c r="I70" s="99"/>
      <c r="J70" s="99"/>
      <c r="K70" s="99"/>
      <c r="L70" s="99"/>
      <c r="M70" s="99"/>
      <c r="N70" s="99"/>
      <c r="O70" s="99"/>
      <c r="P70" s="99"/>
      <c r="Q70" s="99"/>
      <c r="R70" s="99"/>
      <c r="S70" s="99"/>
      <c r="T70" s="99"/>
      <c r="U70" s="99"/>
      <c r="V70" s="99"/>
      <c r="W70" s="99"/>
      <c r="X70" s="99"/>
      <c r="Y70" s="99"/>
      <c r="Z70" s="99"/>
      <c r="AA70" s="99"/>
      <c r="AB70" s="99"/>
      <c r="AC70" s="99"/>
      <c r="AD70" s="99"/>
      <c r="AE70" s="99"/>
      <c r="AF70" s="99"/>
      <c r="AG70" s="99"/>
      <c r="AH70" s="99"/>
      <c r="AI70" s="99"/>
      <c r="AJ70" s="100"/>
    </row>
    <row r="72" spans="1:36" x14ac:dyDescent="0.3">
      <c r="A72" s="2"/>
      <c r="B72" s="28" t="s">
        <v>75</v>
      </c>
      <c r="C72" s="2"/>
      <c r="D72" s="2"/>
      <c r="F72" s="2"/>
    </row>
  </sheetData>
  <sheetProtection algorithmName="SHA-512" hashValue="sVoqu7kJshpFydYKkkW8R62PwbHkQ9zgyUzrQTDSexXBIdbfmbh3HSh+Gofw37b3YGg2PRU2wgjt3LhxsWd93g==" saltValue="gArFcdkKpQaxc61f24i61A==" spinCount="100000" sheet="1" objects="1" scenarios="1"/>
  <dataConsolidate/>
  <mergeCells count="185">
    <mergeCell ref="B70:AJ70"/>
    <mergeCell ref="I64:I69"/>
    <mergeCell ref="J64:J69"/>
    <mergeCell ref="K64:K69"/>
    <mergeCell ref="L64:L69"/>
    <mergeCell ref="M64:M69"/>
    <mergeCell ref="N64:N69"/>
    <mergeCell ref="M58:M63"/>
    <mergeCell ref="N58:N63"/>
    <mergeCell ref="I58:I63"/>
    <mergeCell ref="J58:J63"/>
    <mergeCell ref="K58:K63"/>
    <mergeCell ref="L58:L63"/>
    <mergeCell ref="A64:A69"/>
    <mergeCell ref="B64:B69"/>
    <mergeCell ref="C64:C69"/>
    <mergeCell ref="D64:D69"/>
    <mergeCell ref="E64:E69"/>
    <mergeCell ref="F64:F69"/>
    <mergeCell ref="G64:G69"/>
    <mergeCell ref="H64:H69"/>
    <mergeCell ref="G58:G63"/>
    <mergeCell ref="H58:H63"/>
    <mergeCell ref="A58:A63"/>
    <mergeCell ref="B58:B63"/>
    <mergeCell ref="C58:C63"/>
    <mergeCell ref="D58:D63"/>
    <mergeCell ref="E58:E63"/>
    <mergeCell ref="F58:F63"/>
    <mergeCell ref="I52:I57"/>
    <mergeCell ref="J52:J57"/>
    <mergeCell ref="K52:K57"/>
    <mergeCell ref="L52:L57"/>
    <mergeCell ref="M52:M57"/>
    <mergeCell ref="N52:N57"/>
    <mergeCell ref="M46:M51"/>
    <mergeCell ref="N46:N51"/>
    <mergeCell ref="A52:A57"/>
    <mergeCell ref="B52:B57"/>
    <mergeCell ref="C52:C57"/>
    <mergeCell ref="D52:D57"/>
    <mergeCell ref="E52:E57"/>
    <mergeCell ref="F52:F57"/>
    <mergeCell ref="G52:G57"/>
    <mergeCell ref="H52:H57"/>
    <mergeCell ref="G46:G51"/>
    <mergeCell ref="H46:H51"/>
    <mergeCell ref="I46:I51"/>
    <mergeCell ref="J46:J51"/>
    <mergeCell ref="K46:K51"/>
    <mergeCell ref="L46:L51"/>
    <mergeCell ref="A46:A51"/>
    <mergeCell ref="B46:B51"/>
    <mergeCell ref="C46:C51"/>
    <mergeCell ref="D46:D51"/>
    <mergeCell ref="E46:E51"/>
    <mergeCell ref="F46:F51"/>
    <mergeCell ref="I40:I45"/>
    <mergeCell ref="J40:J45"/>
    <mergeCell ref="K40:K45"/>
    <mergeCell ref="L40:L45"/>
    <mergeCell ref="M40:M45"/>
    <mergeCell ref="N40:N45"/>
    <mergeCell ref="M34:M39"/>
    <mergeCell ref="N34:N39"/>
    <mergeCell ref="A40:A45"/>
    <mergeCell ref="B40:B45"/>
    <mergeCell ref="C40:C45"/>
    <mergeCell ref="D40:D45"/>
    <mergeCell ref="E40:E45"/>
    <mergeCell ref="F40:F45"/>
    <mergeCell ref="G40:G45"/>
    <mergeCell ref="H40:H45"/>
    <mergeCell ref="G34:G39"/>
    <mergeCell ref="H34:H39"/>
    <mergeCell ref="I34:I39"/>
    <mergeCell ref="J34:J39"/>
    <mergeCell ref="K34:K39"/>
    <mergeCell ref="L34:L39"/>
    <mergeCell ref="A34:A39"/>
    <mergeCell ref="B34:B39"/>
    <mergeCell ref="C34:C39"/>
    <mergeCell ref="D34:D39"/>
    <mergeCell ref="E34:E39"/>
    <mergeCell ref="F34:F39"/>
    <mergeCell ref="I28:I33"/>
    <mergeCell ref="J28:J33"/>
    <mergeCell ref="K28:K33"/>
    <mergeCell ref="L28:L33"/>
    <mergeCell ref="M28:M33"/>
    <mergeCell ref="N28:N33"/>
    <mergeCell ref="M22:M27"/>
    <mergeCell ref="N22:N27"/>
    <mergeCell ref="A28:A33"/>
    <mergeCell ref="B28:B33"/>
    <mergeCell ref="C28:C33"/>
    <mergeCell ref="D28:D33"/>
    <mergeCell ref="E28:E33"/>
    <mergeCell ref="F28:F33"/>
    <mergeCell ref="G28:G33"/>
    <mergeCell ref="H28:H33"/>
    <mergeCell ref="G22:G27"/>
    <mergeCell ref="H22:H27"/>
    <mergeCell ref="I22:I27"/>
    <mergeCell ref="J22:J27"/>
    <mergeCell ref="K22:K27"/>
    <mergeCell ref="L22:L27"/>
    <mergeCell ref="A22:A27"/>
    <mergeCell ref="B22:B27"/>
    <mergeCell ref="C22:C27"/>
    <mergeCell ref="D22:D27"/>
    <mergeCell ref="E22:E27"/>
    <mergeCell ref="F22:F27"/>
    <mergeCell ref="I16:I21"/>
    <mergeCell ref="J16:J21"/>
    <mergeCell ref="K16:K21"/>
    <mergeCell ref="L16:L21"/>
    <mergeCell ref="M16:M21"/>
    <mergeCell ref="M10:M15"/>
    <mergeCell ref="N10:N15"/>
    <mergeCell ref="A16:A21"/>
    <mergeCell ref="B16:B21"/>
    <mergeCell ref="C16:C21"/>
    <mergeCell ref="D16:D21"/>
    <mergeCell ref="E16:E21"/>
    <mergeCell ref="F16:F21"/>
    <mergeCell ref="G16:G21"/>
    <mergeCell ref="H16:H21"/>
    <mergeCell ref="G10:G15"/>
    <mergeCell ref="H10:H15"/>
    <mergeCell ref="I10:I15"/>
    <mergeCell ref="J10:J15"/>
    <mergeCell ref="K10:K15"/>
    <mergeCell ref="L10:L15"/>
    <mergeCell ref="A10:A15"/>
    <mergeCell ref="B10:B15"/>
    <mergeCell ref="C10:C15"/>
    <mergeCell ref="D10:D15"/>
    <mergeCell ref="E10:E15"/>
    <mergeCell ref="F10:F15"/>
    <mergeCell ref="AB8:AB9"/>
    <mergeCell ref="AC8:AC9"/>
    <mergeCell ref="P8:P9"/>
    <mergeCell ref="Q8:Q9"/>
    <mergeCell ref="R8:W8"/>
    <mergeCell ref="X8:X9"/>
    <mergeCell ref="Y8:Y9"/>
    <mergeCell ref="Z8:Z9"/>
    <mergeCell ref="N16:N21"/>
    <mergeCell ref="J8:J9"/>
    <mergeCell ref="K8:K9"/>
    <mergeCell ref="L8:L9"/>
    <mergeCell ref="M8:M9"/>
    <mergeCell ref="N8:N9"/>
    <mergeCell ref="O8:O9"/>
    <mergeCell ref="AE7:AJ7"/>
    <mergeCell ref="A8:A9"/>
    <mergeCell ref="B8:B9"/>
    <mergeCell ref="C8:C9"/>
    <mergeCell ref="D8:D9"/>
    <mergeCell ref="E8:E9"/>
    <mergeCell ref="F8:F9"/>
    <mergeCell ref="G8:G9"/>
    <mergeCell ref="H8:H9"/>
    <mergeCell ref="I8:I9"/>
    <mergeCell ref="AG8:AG9"/>
    <mergeCell ref="AH8:AH9"/>
    <mergeCell ref="AI8:AI9"/>
    <mergeCell ref="AJ8:AJ9"/>
    <mergeCell ref="AD8:AD9"/>
    <mergeCell ref="AE8:AE9"/>
    <mergeCell ref="AF8:AF9"/>
    <mergeCell ref="AA8:AA9"/>
    <mergeCell ref="A6:B6"/>
    <mergeCell ref="C6:N6"/>
    <mergeCell ref="A7:G7"/>
    <mergeCell ref="H7:N7"/>
    <mergeCell ref="O7:W7"/>
    <mergeCell ref="X7:AD7"/>
    <mergeCell ref="A1:AJ2"/>
    <mergeCell ref="A4:B4"/>
    <mergeCell ref="C4:N4"/>
    <mergeCell ref="O4:Q4"/>
    <mergeCell ref="A5:B5"/>
    <mergeCell ref="C5:N5"/>
  </mergeCells>
  <conditionalFormatting sqref="H10 H16">
    <cfRule type="cellIs" dxfId="1847" priority="227" operator="equal">
      <formula>"Muy Alta"</formula>
    </cfRule>
    <cfRule type="cellIs" dxfId="1846" priority="228" operator="equal">
      <formula>"Alta"</formula>
    </cfRule>
    <cfRule type="cellIs" dxfId="1845" priority="229" operator="equal">
      <formula>"Media"</formula>
    </cfRule>
    <cfRule type="cellIs" dxfId="1844" priority="230" operator="equal">
      <formula>"Baja"</formula>
    </cfRule>
    <cfRule type="cellIs" dxfId="1843" priority="231" operator="equal">
      <formula>"Muy Baja"</formula>
    </cfRule>
  </conditionalFormatting>
  <conditionalFormatting sqref="L10 L16 L22 L28 L34 L40 L46 L52 L58 L64">
    <cfRule type="cellIs" dxfId="1842" priority="222" operator="equal">
      <formula>"Catastrófico"</formula>
    </cfRule>
    <cfRule type="cellIs" dxfId="1841" priority="223" operator="equal">
      <formula>"Mayor"</formula>
    </cfRule>
    <cfRule type="cellIs" dxfId="1840" priority="224" operator="equal">
      <formula>"Moderado"</formula>
    </cfRule>
    <cfRule type="cellIs" dxfId="1839" priority="225" operator="equal">
      <formula>"Menor"</formula>
    </cfRule>
    <cfRule type="cellIs" dxfId="1838" priority="226" operator="equal">
      <formula>"Leve"</formula>
    </cfRule>
  </conditionalFormatting>
  <conditionalFormatting sqref="N10">
    <cfRule type="cellIs" dxfId="1837" priority="218" operator="equal">
      <formula>"Extremo"</formula>
    </cfRule>
    <cfRule type="cellIs" dxfId="1836" priority="219" operator="equal">
      <formula>"Alto"</formula>
    </cfRule>
    <cfRule type="cellIs" dxfId="1835" priority="220" operator="equal">
      <formula>"Moderado"</formula>
    </cfRule>
    <cfRule type="cellIs" dxfId="1834" priority="221" operator="equal">
      <formula>"Bajo"</formula>
    </cfRule>
  </conditionalFormatting>
  <conditionalFormatting sqref="Y10:Y15">
    <cfRule type="cellIs" dxfId="1833" priority="213" operator="equal">
      <formula>"Muy Alta"</formula>
    </cfRule>
    <cfRule type="cellIs" dxfId="1832" priority="214" operator="equal">
      <formula>"Alta"</formula>
    </cfRule>
    <cfRule type="cellIs" dxfId="1831" priority="215" operator="equal">
      <formula>"Media"</formula>
    </cfRule>
    <cfRule type="cellIs" dxfId="1830" priority="216" operator="equal">
      <formula>"Baja"</formula>
    </cfRule>
    <cfRule type="cellIs" dxfId="1829" priority="217" operator="equal">
      <formula>"Muy Baja"</formula>
    </cfRule>
  </conditionalFormatting>
  <conditionalFormatting sqref="AA10:AA15">
    <cfRule type="cellIs" dxfId="1828" priority="208" operator="equal">
      <formula>"Catastrófico"</formula>
    </cfRule>
    <cfRule type="cellIs" dxfId="1827" priority="209" operator="equal">
      <formula>"Mayor"</formula>
    </cfRule>
    <cfRule type="cellIs" dxfId="1826" priority="210" operator="equal">
      <formula>"Moderado"</formula>
    </cfRule>
    <cfRule type="cellIs" dxfId="1825" priority="211" operator="equal">
      <formula>"Menor"</formula>
    </cfRule>
    <cfRule type="cellIs" dxfId="1824" priority="212" operator="equal">
      <formula>"Leve"</formula>
    </cfRule>
  </conditionalFormatting>
  <conditionalFormatting sqref="AC10:AC15">
    <cfRule type="cellIs" dxfId="1823" priority="204" operator="equal">
      <formula>"Extremo"</formula>
    </cfRule>
    <cfRule type="cellIs" dxfId="1822" priority="205" operator="equal">
      <formula>"Alto"</formula>
    </cfRule>
    <cfRule type="cellIs" dxfId="1821" priority="206" operator="equal">
      <formula>"Moderado"</formula>
    </cfRule>
    <cfRule type="cellIs" dxfId="1820" priority="207" operator="equal">
      <formula>"Bajo"</formula>
    </cfRule>
  </conditionalFormatting>
  <conditionalFormatting sqref="H58">
    <cfRule type="cellIs" dxfId="1819" priority="43" operator="equal">
      <formula>"Muy Alta"</formula>
    </cfRule>
    <cfRule type="cellIs" dxfId="1818" priority="44" operator="equal">
      <formula>"Alta"</formula>
    </cfRule>
    <cfRule type="cellIs" dxfId="1817" priority="45" operator="equal">
      <formula>"Media"</formula>
    </cfRule>
    <cfRule type="cellIs" dxfId="1816" priority="46" operator="equal">
      <formula>"Baja"</formula>
    </cfRule>
    <cfRule type="cellIs" dxfId="1815" priority="47" operator="equal">
      <formula>"Muy Baja"</formula>
    </cfRule>
  </conditionalFormatting>
  <conditionalFormatting sqref="N16">
    <cfRule type="cellIs" dxfId="1814" priority="200" operator="equal">
      <formula>"Extremo"</formula>
    </cfRule>
    <cfRule type="cellIs" dxfId="1813" priority="201" operator="equal">
      <formula>"Alto"</formula>
    </cfRule>
    <cfRule type="cellIs" dxfId="1812" priority="202" operator="equal">
      <formula>"Moderado"</formula>
    </cfRule>
    <cfRule type="cellIs" dxfId="1811" priority="203" operator="equal">
      <formula>"Bajo"</formula>
    </cfRule>
  </conditionalFormatting>
  <conditionalFormatting sqref="Y16:Y21">
    <cfRule type="cellIs" dxfId="1810" priority="195" operator="equal">
      <formula>"Muy Alta"</formula>
    </cfRule>
    <cfRule type="cellIs" dxfId="1809" priority="196" operator="equal">
      <formula>"Alta"</formula>
    </cfRule>
    <cfRule type="cellIs" dxfId="1808" priority="197" operator="equal">
      <formula>"Media"</formula>
    </cfRule>
    <cfRule type="cellIs" dxfId="1807" priority="198" operator="equal">
      <formula>"Baja"</formula>
    </cfRule>
    <cfRule type="cellIs" dxfId="1806" priority="199" operator="equal">
      <formula>"Muy Baja"</formula>
    </cfRule>
  </conditionalFormatting>
  <conditionalFormatting sqref="AA16:AA21">
    <cfRule type="cellIs" dxfId="1805" priority="190" operator="equal">
      <formula>"Catastrófico"</formula>
    </cfRule>
    <cfRule type="cellIs" dxfId="1804" priority="191" operator="equal">
      <formula>"Mayor"</formula>
    </cfRule>
    <cfRule type="cellIs" dxfId="1803" priority="192" operator="equal">
      <formula>"Moderado"</formula>
    </cfRule>
    <cfRule type="cellIs" dxfId="1802" priority="193" operator="equal">
      <formula>"Menor"</formula>
    </cfRule>
    <cfRule type="cellIs" dxfId="1801" priority="194" operator="equal">
      <formula>"Leve"</formula>
    </cfRule>
  </conditionalFormatting>
  <conditionalFormatting sqref="AC16:AC21">
    <cfRule type="cellIs" dxfId="1800" priority="186" operator="equal">
      <formula>"Extremo"</formula>
    </cfRule>
    <cfRule type="cellIs" dxfId="1799" priority="187" operator="equal">
      <formula>"Alto"</formula>
    </cfRule>
    <cfRule type="cellIs" dxfId="1798" priority="188" operator="equal">
      <formula>"Moderado"</formula>
    </cfRule>
    <cfRule type="cellIs" dxfId="1797" priority="189" operator="equal">
      <formula>"Bajo"</formula>
    </cfRule>
  </conditionalFormatting>
  <conditionalFormatting sqref="H22">
    <cfRule type="cellIs" dxfId="1796" priority="181" operator="equal">
      <formula>"Muy Alta"</formula>
    </cfRule>
    <cfRule type="cellIs" dxfId="1795" priority="182" operator="equal">
      <formula>"Alta"</formula>
    </cfRule>
    <cfRule type="cellIs" dxfId="1794" priority="183" operator="equal">
      <formula>"Media"</formula>
    </cfRule>
    <cfRule type="cellIs" dxfId="1793" priority="184" operator="equal">
      <formula>"Baja"</formula>
    </cfRule>
    <cfRule type="cellIs" dxfId="1792" priority="185" operator="equal">
      <formula>"Muy Baja"</formula>
    </cfRule>
  </conditionalFormatting>
  <conditionalFormatting sqref="N22">
    <cfRule type="cellIs" dxfId="1791" priority="177" operator="equal">
      <formula>"Extremo"</formula>
    </cfRule>
    <cfRule type="cellIs" dxfId="1790" priority="178" operator="equal">
      <formula>"Alto"</formula>
    </cfRule>
    <cfRule type="cellIs" dxfId="1789" priority="179" operator="equal">
      <formula>"Moderado"</formula>
    </cfRule>
    <cfRule type="cellIs" dxfId="1788" priority="180" operator="equal">
      <formula>"Bajo"</formula>
    </cfRule>
  </conditionalFormatting>
  <conditionalFormatting sqref="Y22:Y27">
    <cfRule type="cellIs" dxfId="1787" priority="172" operator="equal">
      <formula>"Muy Alta"</formula>
    </cfRule>
    <cfRule type="cellIs" dxfId="1786" priority="173" operator="equal">
      <formula>"Alta"</formula>
    </cfRule>
    <cfRule type="cellIs" dxfId="1785" priority="174" operator="equal">
      <formula>"Media"</formula>
    </cfRule>
    <cfRule type="cellIs" dxfId="1784" priority="175" operator="equal">
      <formula>"Baja"</formula>
    </cfRule>
    <cfRule type="cellIs" dxfId="1783" priority="176" operator="equal">
      <formula>"Muy Baja"</formula>
    </cfRule>
  </conditionalFormatting>
  <conditionalFormatting sqref="AA22:AA27">
    <cfRule type="cellIs" dxfId="1782" priority="167" operator="equal">
      <formula>"Catastrófico"</formula>
    </cfRule>
    <cfRule type="cellIs" dxfId="1781" priority="168" operator="equal">
      <formula>"Mayor"</formula>
    </cfRule>
    <cfRule type="cellIs" dxfId="1780" priority="169" operator="equal">
      <formula>"Moderado"</formula>
    </cfRule>
    <cfRule type="cellIs" dxfId="1779" priority="170" operator="equal">
      <formula>"Menor"</formula>
    </cfRule>
    <cfRule type="cellIs" dxfId="1778" priority="171" operator="equal">
      <formula>"Leve"</formula>
    </cfRule>
  </conditionalFormatting>
  <conditionalFormatting sqref="AC22:AC27">
    <cfRule type="cellIs" dxfId="1777" priority="163" operator="equal">
      <formula>"Extremo"</formula>
    </cfRule>
    <cfRule type="cellIs" dxfId="1776" priority="164" operator="equal">
      <formula>"Alto"</formula>
    </cfRule>
    <cfRule type="cellIs" dxfId="1775" priority="165" operator="equal">
      <formula>"Moderado"</formula>
    </cfRule>
    <cfRule type="cellIs" dxfId="1774" priority="166" operator="equal">
      <formula>"Bajo"</formula>
    </cfRule>
  </conditionalFormatting>
  <conditionalFormatting sqref="H28">
    <cfRule type="cellIs" dxfId="1773" priority="158" operator="equal">
      <formula>"Muy Alta"</formula>
    </cfRule>
    <cfRule type="cellIs" dxfId="1772" priority="159" operator="equal">
      <formula>"Alta"</formula>
    </cfRule>
    <cfRule type="cellIs" dxfId="1771" priority="160" operator="equal">
      <formula>"Media"</formula>
    </cfRule>
    <cfRule type="cellIs" dxfId="1770" priority="161" operator="equal">
      <formula>"Baja"</formula>
    </cfRule>
    <cfRule type="cellIs" dxfId="1769" priority="162" operator="equal">
      <formula>"Muy Baja"</formula>
    </cfRule>
  </conditionalFormatting>
  <conditionalFormatting sqref="N28">
    <cfRule type="cellIs" dxfId="1768" priority="154" operator="equal">
      <formula>"Extremo"</formula>
    </cfRule>
    <cfRule type="cellIs" dxfId="1767" priority="155" operator="equal">
      <formula>"Alto"</formula>
    </cfRule>
    <cfRule type="cellIs" dxfId="1766" priority="156" operator="equal">
      <formula>"Moderado"</formula>
    </cfRule>
    <cfRule type="cellIs" dxfId="1765" priority="157" operator="equal">
      <formula>"Bajo"</formula>
    </cfRule>
  </conditionalFormatting>
  <conditionalFormatting sqref="Y28:Y33">
    <cfRule type="cellIs" dxfId="1764" priority="149" operator="equal">
      <formula>"Muy Alta"</formula>
    </cfRule>
    <cfRule type="cellIs" dxfId="1763" priority="150" operator="equal">
      <formula>"Alta"</formula>
    </cfRule>
    <cfRule type="cellIs" dxfId="1762" priority="151" operator="equal">
      <formula>"Media"</formula>
    </cfRule>
    <cfRule type="cellIs" dxfId="1761" priority="152" operator="equal">
      <formula>"Baja"</formula>
    </cfRule>
    <cfRule type="cellIs" dxfId="1760" priority="153" operator="equal">
      <formula>"Muy Baja"</formula>
    </cfRule>
  </conditionalFormatting>
  <conditionalFormatting sqref="AA28:AA33">
    <cfRule type="cellIs" dxfId="1759" priority="144" operator="equal">
      <formula>"Catastrófico"</formula>
    </cfRule>
    <cfRule type="cellIs" dxfId="1758" priority="145" operator="equal">
      <formula>"Mayor"</formula>
    </cfRule>
    <cfRule type="cellIs" dxfId="1757" priority="146" operator="equal">
      <formula>"Moderado"</formula>
    </cfRule>
    <cfRule type="cellIs" dxfId="1756" priority="147" operator="equal">
      <formula>"Menor"</formula>
    </cfRule>
    <cfRule type="cellIs" dxfId="1755" priority="148" operator="equal">
      <formula>"Leve"</formula>
    </cfRule>
  </conditionalFormatting>
  <conditionalFormatting sqref="AC28:AC33">
    <cfRule type="cellIs" dxfId="1754" priority="140" operator="equal">
      <formula>"Extremo"</formula>
    </cfRule>
    <cfRule type="cellIs" dxfId="1753" priority="141" operator="equal">
      <formula>"Alto"</formula>
    </cfRule>
    <cfRule type="cellIs" dxfId="1752" priority="142" operator="equal">
      <formula>"Moderado"</formula>
    </cfRule>
    <cfRule type="cellIs" dxfId="1751" priority="143" operator="equal">
      <formula>"Bajo"</formula>
    </cfRule>
  </conditionalFormatting>
  <conditionalFormatting sqref="H34">
    <cfRule type="cellIs" dxfId="1750" priority="135" operator="equal">
      <formula>"Muy Alta"</formula>
    </cfRule>
    <cfRule type="cellIs" dxfId="1749" priority="136" operator="equal">
      <formula>"Alta"</formula>
    </cfRule>
    <cfRule type="cellIs" dxfId="1748" priority="137" operator="equal">
      <formula>"Media"</formula>
    </cfRule>
    <cfRule type="cellIs" dxfId="1747" priority="138" operator="equal">
      <formula>"Baja"</formula>
    </cfRule>
    <cfRule type="cellIs" dxfId="1746" priority="139" operator="equal">
      <formula>"Muy Baja"</formula>
    </cfRule>
  </conditionalFormatting>
  <conditionalFormatting sqref="N34">
    <cfRule type="cellIs" dxfId="1745" priority="131" operator="equal">
      <formula>"Extremo"</formula>
    </cfRule>
    <cfRule type="cellIs" dxfId="1744" priority="132" operator="equal">
      <formula>"Alto"</formula>
    </cfRule>
    <cfRule type="cellIs" dxfId="1743" priority="133" operator="equal">
      <formula>"Moderado"</formula>
    </cfRule>
    <cfRule type="cellIs" dxfId="1742" priority="134" operator="equal">
      <formula>"Bajo"</formula>
    </cfRule>
  </conditionalFormatting>
  <conditionalFormatting sqref="Y34:Y39">
    <cfRule type="cellIs" dxfId="1741" priority="126" operator="equal">
      <formula>"Muy Alta"</formula>
    </cfRule>
    <cfRule type="cellIs" dxfId="1740" priority="127" operator="equal">
      <formula>"Alta"</formula>
    </cfRule>
    <cfRule type="cellIs" dxfId="1739" priority="128" operator="equal">
      <formula>"Media"</formula>
    </cfRule>
    <cfRule type="cellIs" dxfId="1738" priority="129" operator="equal">
      <formula>"Baja"</formula>
    </cfRule>
    <cfRule type="cellIs" dxfId="1737" priority="130" operator="equal">
      <formula>"Muy Baja"</formula>
    </cfRule>
  </conditionalFormatting>
  <conditionalFormatting sqref="AA34:AA39">
    <cfRule type="cellIs" dxfId="1736" priority="121" operator="equal">
      <formula>"Catastrófico"</formula>
    </cfRule>
    <cfRule type="cellIs" dxfId="1735" priority="122" operator="equal">
      <formula>"Mayor"</formula>
    </cfRule>
    <cfRule type="cellIs" dxfId="1734" priority="123" operator="equal">
      <formula>"Moderado"</formula>
    </cfRule>
    <cfRule type="cellIs" dxfId="1733" priority="124" operator="equal">
      <formula>"Menor"</formula>
    </cfRule>
    <cfRule type="cellIs" dxfId="1732" priority="125" operator="equal">
      <formula>"Leve"</formula>
    </cfRule>
  </conditionalFormatting>
  <conditionalFormatting sqref="AC34:AC39">
    <cfRule type="cellIs" dxfId="1731" priority="117" operator="equal">
      <formula>"Extremo"</formula>
    </cfRule>
    <cfRule type="cellIs" dxfId="1730" priority="118" operator="equal">
      <formula>"Alto"</formula>
    </cfRule>
    <cfRule type="cellIs" dxfId="1729" priority="119" operator="equal">
      <formula>"Moderado"</formula>
    </cfRule>
    <cfRule type="cellIs" dxfId="1728" priority="120" operator="equal">
      <formula>"Bajo"</formula>
    </cfRule>
  </conditionalFormatting>
  <conditionalFormatting sqref="H40">
    <cfRule type="cellIs" dxfId="1727" priority="112" operator="equal">
      <formula>"Muy Alta"</formula>
    </cfRule>
    <cfRule type="cellIs" dxfId="1726" priority="113" operator="equal">
      <formula>"Alta"</formula>
    </cfRule>
    <cfRule type="cellIs" dxfId="1725" priority="114" operator="equal">
      <formula>"Media"</formula>
    </cfRule>
    <cfRule type="cellIs" dxfId="1724" priority="115" operator="equal">
      <formula>"Baja"</formula>
    </cfRule>
    <cfRule type="cellIs" dxfId="1723" priority="116" operator="equal">
      <formula>"Muy Baja"</formula>
    </cfRule>
  </conditionalFormatting>
  <conditionalFormatting sqref="N40">
    <cfRule type="cellIs" dxfId="1722" priority="108" operator="equal">
      <formula>"Extremo"</formula>
    </cfRule>
    <cfRule type="cellIs" dxfId="1721" priority="109" operator="equal">
      <formula>"Alto"</formula>
    </cfRule>
    <cfRule type="cellIs" dxfId="1720" priority="110" operator="equal">
      <formula>"Moderado"</formula>
    </cfRule>
    <cfRule type="cellIs" dxfId="1719" priority="111" operator="equal">
      <formula>"Bajo"</formula>
    </cfRule>
  </conditionalFormatting>
  <conditionalFormatting sqref="Y40:Y45">
    <cfRule type="cellIs" dxfId="1718" priority="103" operator="equal">
      <formula>"Muy Alta"</formula>
    </cfRule>
    <cfRule type="cellIs" dxfId="1717" priority="104" operator="equal">
      <formula>"Alta"</formula>
    </cfRule>
    <cfRule type="cellIs" dxfId="1716" priority="105" operator="equal">
      <formula>"Media"</formula>
    </cfRule>
    <cfRule type="cellIs" dxfId="1715" priority="106" operator="equal">
      <formula>"Baja"</formula>
    </cfRule>
    <cfRule type="cellIs" dxfId="1714" priority="107" operator="equal">
      <formula>"Muy Baja"</formula>
    </cfRule>
  </conditionalFormatting>
  <conditionalFormatting sqref="AA40:AA45">
    <cfRule type="cellIs" dxfId="1713" priority="98" operator="equal">
      <formula>"Catastrófico"</formula>
    </cfRule>
    <cfRule type="cellIs" dxfId="1712" priority="99" operator="equal">
      <formula>"Mayor"</formula>
    </cfRule>
    <cfRule type="cellIs" dxfId="1711" priority="100" operator="equal">
      <formula>"Moderado"</formula>
    </cfRule>
    <cfRule type="cellIs" dxfId="1710" priority="101" operator="equal">
      <formula>"Menor"</formula>
    </cfRule>
    <cfRule type="cellIs" dxfId="1709" priority="102" operator="equal">
      <formula>"Leve"</formula>
    </cfRule>
  </conditionalFormatting>
  <conditionalFormatting sqref="AC40:AC45">
    <cfRule type="cellIs" dxfId="1708" priority="94" operator="equal">
      <formula>"Extremo"</formula>
    </cfRule>
    <cfRule type="cellIs" dxfId="1707" priority="95" operator="equal">
      <formula>"Alto"</formula>
    </cfRule>
    <cfRule type="cellIs" dxfId="1706" priority="96" operator="equal">
      <formula>"Moderado"</formula>
    </cfRule>
    <cfRule type="cellIs" dxfId="1705" priority="97" operator="equal">
      <formula>"Bajo"</formula>
    </cfRule>
  </conditionalFormatting>
  <conditionalFormatting sqref="H46">
    <cfRule type="cellIs" dxfId="1704" priority="89" operator="equal">
      <formula>"Muy Alta"</formula>
    </cfRule>
    <cfRule type="cellIs" dxfId="1703" priority="90" operator="equal">
      <formula>"Alta"</formula>
    </cfRule>
    <cfRule type="cellIs" dxfId="1702" priority="91" operator="equal">
      <formula>"Media"</formula>
    </cfRule>
    <cfRule type="cellIs" dxfId="1701" priority="92" operator="equal">
      <formula>"Baja"</formula>
    </cfRule>
    <cfRule type="cellIs" dxfId="1700" priority="93" operator="equal">
      <formula>"Muy Baja"</formula>
    </cfRule>
  </conditionalFormatting>
  <conditionalFormatting sqref="N46">
    <cfRule type="cellIs" dxfId="1699" priority="85" operator="equal">
      <formula>"Extremo"</formula>
    </cfRule>
    <cfRule type="cellIs" dxfId="1698" priority="86" operator="equal">
      <formula>"Alto"</formula>
    </cfRule>
    <cfRule type="cellIs" dxfId="1697" priority="87" operator="equal">
      <formula>"Moderado"</formula>
    </cfRule>
    <cfRule type="cellIs" dxfId="1696" priority="88" operator="equal">
      <formula>"Bajo"</formula>
    </cfRule>
  </conditionalFormatting>
  <conditionalFormatting sqref="Y46:Y51">
    <cfRule type="cellIs" dxfId="1695" priority="80" operator="equal">
      <formula>"Muy Alta"</formula>
    </cfRule>
    <cfRule type="cellIs" dxfId="1694" priority="81" operator="equal">
      <formula>"Alta"</formula>
    </cfRule>
    <cfRule type="cellIs" dxfId="1693" priority="82" operator="equal">
      <formula>"Media"</formula>
    </cfRule>
    <cfRule type="cellIs" dxfId="1692" priority="83" operator="equal">
      <formula>"Baja"</formula>
    </cfRule>
    <cfRule type="cellIs" dxfId="1691" priority="84" operator="equal">
      <formula>"Muy Baja"</formula>
    </cfRule>
  </conditionalFormatting>
  <conditionalFormatting sqref="AA46:AA51">
    <cfRule type="cellIs" dxfId="1690" priority="75" operator="equal">
      <formula>"Catastrófico"</formula>
    </cfRule>
    <cfRule type="cellIs" dxfId="1689" priority="76" operator="equal">
      <formula>"Mayor"</formula>
    </cfRule>
    <cfRule type="cellIs" dxfId="1688" priority="77" operator="equal">
      <formula>"Moderado"</formula>
    </cfRule>
    <cfRule type="cellIs" dxfId="1687" priority="78" operator="equal">
      <formula>"Menor"</formula>
    </cfRule>
    <cfRule type="cellIs" dxfId="1686" priority="79" operator="equal">
      <formula>"Leve"</formula>
    </cfRule>
  </conditionalFormatting>
  <conditionalFormatting sqref="AC46:AC51">
    <cfRule type="cellIs" dxfId="1685" priority="71" operator="equal">
      <formula>"Extremo"</formula>
    </cfRule>
    <cfRule type="cellIs" dxfId="1684" priority="72" operator="equal">
      <formula>"Alto"</formula>
    </cfRule>
    <cfRule type="cellIs" dxfId="1683" priority="73" operator="equal">
      <formula>"Moderado"</formula>
    </cfRule>
    <cfRule type="cellIs" dxfId="1682" priority="74" operator="equal">
      <formula>"Bajo"</formula>
    </cfRule>
  </conditionalFormatting>
  <conditionalFormatting sqref="H52">
    <cfRule type="cellIs" dxfId="1681" priority="66" operator="equal">
      <formula>"Muy Alta"</formula>
    </cfRule>
    <cfRule type="cellIs" dxfId="1680" priority="67" operator="equal">
      <formula>"Alta"</formula>
    </cfRule>
    <cfRule type="cellIs" dxfId="1679" priority="68" operator="equal">
      <formula>"Media"</formula>
    </cfRule>
    <cfRule type="cellIs" dxfId="1678" priority="69" operator="equal">
      <formula>"Baja"</formula>
    </cfRule>
    <cfRule type="cellIs" dxfId="1677" priority="70" operator="equal">
      <formula>"Muy Baja"</formula>
    </cfRule>
  </conditionalFormatting>
  <conditionalFormatting sqref="N52">
    <cfRule type="cellIs" dxfId="1676" priority="62" operator="equal">
      <formula>"Extremo"</formula>
    </cfRule>
    <cfRule type="cellIs" dxfId="1675" priority="63" operator="equal">
      <formula>"Alto"</formula>
    </cfRule>
    <cfRule type="cellIs" dxfId="1674" priority="64" operator="equal">
      <formula>"Moderado"</formula>
    </cfRule>
    <cfRule type="cellIs" dxfId="1673" priority="65" operator="equal">
      <formula>"Bajo"</formula>
    </cfRule>
  </conditionalFormatting>
  <conditionalFormatting sqref="Y52:Y57">
    <cfRule type="cellIs" dxfId="1672" priority="57" operator="equal">
      <formula>"Muy Alta"</formula>
    </cfRule>
    <cfRule type="cellIs" dxfId="1671" priority="58" operator="equal">
      <formula>"Alta"</formula>
    </cfRule>
    <cfRule type="cellIs" dxfId="1670" priority="59" operator="equal">
      <formula>"Media"</formula>
    </cfRule>
    <cfRule type="cellIs" dxfId="1669" priority="60" operator="equal">
      <formula>"Baja"</formula>
    </cfRule>
    <cfRule type="cellIs" dxfId="1668" priority="61" operator="equal">
      <formula>"Muy Baja"</formula>
    </cfRule>
  </conditionalFormatting>
  <conditionalFormatting sqref="AA52:AA57">
    <cfRule type="cellIs" dxfId="1667" priority="52" operator="equal">
      <formula>"Catastrófico"</formula>
    </cfRule>
    <cfRule type="cellIs" dxfId="1666" priority="53" operator="equal">
      <formula>"Mayor"</formula>
    </cfRule>
    <cfRule type="cellIs" dxfId="1665" priority="54" operator="equal">
      <formula>"Moderado"</formula>
    </cfRule>
    <cfRule type="cellIs" dxfId="1664" priority="55" operator="equal">
      <formula>"Menor"</formula>
    </cfRule>
    <cfRule type="cellIs" dxfId="1663" priority="56" operator="equal">
      <formula>"Leve"</formula>
    </cfRule>
  </conditionalFormatting>
  <conditionalFormatting sqref="AC52:AC57">
    <cfRule type="cellIs" dxfId="1662" priority="48" operator="equal">
      <formula>"Extremo"</formula>
    </cfRule>
    <cfRule type="cellIs" dxfId="1661" priority="49" operator="equal">
      <formula>"Alto"</formula>
    </cfRule>
    <cfRule type="cellIs" dxfId="1660" priority="50" operator="equal">
      <formula>"Moderado"</formula>
    </cfRule>
    <cfRule type="cellIs" dxfId="1659" priority="51" operator="equal">
      <formula>"Bajo"</formula>
    </cfRule>
  </conditionalFormatting>
  <conditionalFormatting sqref="N58">
    <cfRule type="cellIs" dxfId="1658" priority="39" operator="equal">
      <formula>"Extremo"</formula>
    </cfRule>
    <cfRule type="cellIs" dxfId="1657" priority="40" operator="equal">
      <formula>"Alto"</formula>
    </cfRule>
    <cfRule type="cellIs" dxfId="1656" priority="41" operator="equal">
      <formula>"Moderado"</formula>
    </cfRule>
    <cfRule type="cellIs" dxfId="1655" priority="42" operator="equal">
      <formula>"Bajo"</formula>
    </cfRule>
  </conditionalFormatting>
  <conditionalFormatting sqref="Y58:Y63">
    <cfRule type="cellIs" dxfId="1654" priority="34" operator="equal">
      <formula>"Muy Alta"</formula>
    </cfRule>
    <cfRule type="cellIs" dxfId="1653" priority="35" operator="equal">
      <formula>"Alta"</formula>
    </cfRule>
    <cfRule type="cellIs" dxfId="1652" priority="36" operator="equal">
      <formula>"Media"</formula>
    </cfRule>
    <cfRule type="cellIs" dxfId="1651" priority="37" operator="equal">
      <formula>"Baja"</formula>
    </cfRule>
    <cfRule type="cellIs" dxfId="1650" priority="38" operator="equal">
      <formula>"Muy Baja"</formula>
    </cfRule>
  </conditionalFormatting>
  <conditionalFormatting sqref="AA58:AA63">
    <cfRule type="cellIs" dxfId="1649" priority="29" operator="equal">
      <formula>"Catastrófico"</formula>
    </cfRule>
    <cfRule type="cellIs" dxfId="1648" priority="30" operator="equal">
      <formula>"Mayor"</formula>
    </cfRule>
    <cfRule type="cellIs" dxfId="1647" priority="31" operator="equal">
      <formula>"Moderado"</formula>
    </cfRule>
    <cfRule type="cellIs" dxfId="1646" priority="32" operator="equal">
      <formula>"Menor"</formula>
    </cfRule>
    <cfRule type="cellIs" dxfId="1645" priority="33" operator="equal">
      <formula>"Leve"</formula>
    </cfRule>
  </conditionalFormatting>
  <conditionalFormatting sqref="AC58:AC63">
    <cfRule type="cellIs" dxfId="1644" priority="25" operator="equal">
      <formula>"Extremo"</formula>
    </cfRule>
    <cfRule type="cellIs" dxfId="1643" priority="26" operator="equal">
      <formula>"Alto"</formula>
    </cfRule>
    <cfRule type="cellIs" dxfId="1642" priority="27" operator="equal">
      <formula>"Moderado"</formula>
    </cfRule>
    <cfRule type="cellIs" dxfId="1641" priority="28" operator="equal">
      <formula>"Bajo"</formula>
    </cfRule>
  </conditionalFormatting>
  <conditionalFormatting sqref="H64">
    <cfRule type="cellIs" dxfId="1640" priority="20" operator="equal">
      <formula>"Muy Alta"</formula>
    </cfRule>
    <cfRule type="cellIs" dxfId="1639" priority="21" operator="equal">
      <formula>"Alta"</formula>
    </cfRule>
    <cfRule type="cellIs" dxfId="1638" priority="22" operator="equal">
      <formula>"Media"</formula>
    </cfRule>
    <cfRule type="cellIs" dxfId="1637" priority="23" operator="equal">
      <formula>"Baja"</formula>
    </cfRule>
    <cfRule type="cellIs" dxfId="1636" priority="24" operator="equal">
      <formula>"Muy Baja"</formula>
    </cfRule>
  </conditionalFormatting>
  <conditionalFormatting sqref="N64">
    <cfRule type="cellIs" dxfId="1635" priority="16" operator="equal">
      <formula>"Extremo"</formula>
    </cfRule>
    <cfRule type="cellIs" dxfId="1634" priority="17" operator="equal">
      <formula>"Alto"</formula>
    </cfRule>
    <cfRule type="cellIs" dxfId="1633" priority="18" operator="equal">
      <formula>"Moderado"</formula>
    </cfRule>
    <cfRule type="cellIs" dxfId="1632" priority="19" operator="equal">
      <formula>"Bajo"</formula>
    </cfRule>
  </conditionalFormatting>
  <conditionalFormatting sqref="Y64:Y69">
    <cfRule type="cellIs" dxfId="1631" priority="11" operator="equal">
      <formula>"Muy Alta"</formula>
    </cfRule>
    <cfRule type="cellIs" dxfId="1630" priority="12" operator="equal">
      <formula>"Alta"</formula>
    </cfRule>
    <cfRule type="cellIs" dxfId="1629" priority="13" operator="equal">
      <formula>"Media"</formula>
    </cfRule>
    <cfRule type="cellIs" dxfId="1628" priority="14" operator="equal">
      <formula>"Baja"</formula>
    </cfRule>
    <cfRule type="cellIs" dxfId="1627" priority="15" operator="equal">
      <formula>"Muy Baja"</formula>
    </cfRule>
  </conditionalFormatting>
  <conditionalFormatting sqref="AA64:AA69">
    <cfRule type="cellIs" dxfId="1626" priority="6" operator="equal">
      <formula>"Catastrófico"</formula>
    </cfRule>
    <cfRule type="cellIs" dxfId="1625" priority="7" operator="equal">
      <formula>"Mayor"</formula>
    </cfRule>
    <cfRule type="cellIs" dxfId="1624" priority="8" operator="equal">
      <formula>"Moderado"</formula>
    </cfRule>
    <cfRule type="cellIs" dxfId="1623" priority="9" operator="equal">
      <formula>"Menor"</formula>
    </cfRule>
    <cfRule type="cellIs" dxfId="1622" priority="10" operator="equal">
      <formula>"Leve"</formula>
    </cfRule>
  </conditionalFormatting>
  <conditionalFormatting sqref="AC64:AC69">
    <cfRule type="cellIs" dxfId="1621" priority="2" operator="equal">
      <formula>"Extremo"</formula>
    </cfRule>
    <cfRule type="cellIs" dxfId="1620" priority="3" operator="equal">
      <formula>"Alto"</formula>
    </cfRule>
    <cfRule type="cellIs" dxfId="1619" priority="4" operator="equal">
      <formula>"Moderado"</formula>
    </cfRule>
    <cfRule type="cellIs" dxfId="1618" priority="5" operator="equal">
      <formula>"Bajo"</formula>
    </cfRule>
  </conditionalFormatting>
  <conditionalFormatting sqref="K10:K69">
    <cfRule type="containsText" dxfId="1617" priority="1" operator="containsText" text="❌">
      <formula>NOT(ISERROR(SEARCH("❌",K10)))</formula>
    </cfRule>
  </conditionalFormatting>
  <pageMargins left="0.70866141732283472" right="0.70866141732283472" top="0.9055118110236221" bottom="0.94488188976377963" header="0.31496062992125984" footer="0.31496062992125984"/>
  <pageSetup paperSize="5" scale="19" fitToHeight="0" orientation="landscape" r:id="rId1"/>
  <headerFooter>
    <oddHeader>&amp;L&amp;G&amp;C&amp;"Montserrat,Negrita"&amp;14&amp;K0070C0
MATRIZ RIESGOS DE GESTIÓN 2023&amp;R&amp;G</oddHeader>
    <oddFooter>&amp;L&amp;"Montserrat,Normal"
Dirección: Calle 24A No. 59-42 Torre 4 Piso 3 
Centro Empresarial Sarmiento Angulo
Conmutador: (+601) 307 8038
Línea gratuita: 01 8000 119703&amp;C&amp;P de &amp;N
FOR-SIG-121-024
02/08/2023 Versión: 03
&amp;G&amp;R&amp;G</oddFooter>
  </headerFooter>
  <rowBreaks count="1" manualBreakCount="1">
    <brk id="15" max="35" man="1"/>
  </rowBreaks>
  <legacyDrawingHF r:id="rId2"/>
  <extLst>
    <ext xmlns:x14="http://schemas.microsoft.com/office/spreadsheetml/2009/9/main" uri="{CCE6A557-97BC-4b89-ADB6-D9C93CAAB3DF}">
      <x14:dataValidations xmlns:xm="http://schemas.microsoft.com/office/excel/2006/main" count="8">
        <x14:dataValidation type="custom" allowBlank="1" showInputMessage="1" showErrorMessage="1" error="Recuerde que las acciones se generan bajo la medida de mitigar el riesgo">
          <x14:formula1>
            <xm:f>IF(OR(AD10='https://supervigilanciagovco-my.sharepoint.com/personal/krivera_supervigilancia_gov_co/Documents/Documentos - copia/2023/PLAN DE RIESGOS/RIESGOS DE GESTION 2023/[MATRIZ RIESGOS DE GESTION  DIRECCIONAMIENTO ESTRATÉGICO2023.xlsx]Opciones Tratamiento'!#REF!,AD10='https://supervigilanciagovco-my.sharepoint.com/personal/krivera_supervigilancia_gov_co/Documents/Documentos - copia/2023/PLAN DE RIESGOS/RIESGOS DE GESTION 2023/[MATRIZ RIESGOS DE GESTION  DIRECCIONAMIENTO ESTRATÉGICO2023.xlsx]Opciones Tratamiento'!#REF!,AD10='https://supervigilanciagovco-my.sharepoint.com/personal/krivera_supervigilancia_gov_co/Documents/Documentos - copia/2023/PLAN DE RIESGOS/RIESGOS DE GESTION 2023/[MATRIZ RIESGOS DE GESTION  DIRECCIONAMIENTO ESTRATÉGICO2023.xlsx]Opciones Tratamiento'!#REF!),ISBLANK(AD10),ISTEXT(AD10))</xm:f>
          </x14:formula1>
          <xm:sqref>AG10:AG15 AG17:AG69</xm:sqref>
        </x14:dataValidation>
        <x14:dataValidation type="custom" allowBlank="1" showInputMessage="1" showErrorMessage="1" error="Recuerde que las acciones se generan bajo la medida de mitigar el riesgo">
          <x14:formula1>
            <xm:f>IF(OR(AD10='https://supervigilanciagovco-my.sharepoint.com/personal/krivera_supervigilancia_gov_co/Documents/Documentos - copia/2023/PLAN DE RIESGOS/RIESGOS DE GESTION 2023/[MATRIZ RIESGOS DE GESTION  DIRECCIONAMIENTO ESTRATÉGICO2023.xlsx]Opciones Tratamiento'!#REF!,AD10='https://supervigilanciagovco-my.sharepoint.com/personal/krivera_supervigilancia_gov_co/Documents/Documentos - copia/2023/PLAN DE RIESGOS/RIESGOS DE GESTION 2023/[MATRIZ RIESGOS DE GESTION  DIRECCIONAMIENTO ESTRATÉGICO2023.xlsx]Opciones Tratamiento'!#REF!,AD10='https://supervigilanciagovco-my.sharepoint.com/personal/krivera_supervigilancia_gov_co/Documents/Documentos - copia/2023/PLAN DE RIESGOS/RIESGOS DE GESTION 2023/[MATRIZ RIESGOS DE GESTION  DIRECCIONAMIENTO ESTRATÉGICO2023.xlsx]Opciones Tratamiento'!#REF!),ISBLANK(AD10),ISTEXT(AD10))</xm:f>
          </x14:formula1>
          <xm:sqref>AH26:AH69 AH10:AH23</xm:sqref>
        </x14:dataValidation>
        <x14:dataValidation type="custom" allowBlank="1" showInputMessage="1" showErrorMessage="1" error="Recuerde que las acciones se generan bajo la medida de mitigar el riesgo">
          <x14:formula1>
            <xm:f>IF(OR(AD10='https://supervigilanciagovco-my.sharepoint.com/personal/krivera_supervigilancia_gov_co/Documents/Documentos - copia/2023/PLAN DE RIESGOS/RIESGOS DE GESTION 2023/[MATRIZ RIESGOS DE GESTION  DIRECCIONAMIENTO ESTRATÉGICO2023.xlsx]Opciones Tratamiento'!#REF!,AD10='https://supervigilanciagovco-my.sharepoint.com/personal/krivera_supervigilancia_gov_co/Documents/Documentos - copia/2023/PLAN DE RIESGOS/RIESGOS DE GESTION 2023/[MATRIZ RIESGOS DE GESTION  DIRECCIONAMIENTO ESTRATÉGICO2023.xlsx]Opciones Tratamiento'!#REF!,AD10='https://supervigilanciagovco-my.sharepoint.com/personal/krivera_supervigilancia_gov_co/Documents/Documentos - copia/2023/PLAN DE RIESGOS/RIESGOS DE GESTION 2023/[MATRIZ RIESGOS DE GESTION  DIRECCIONAMIENTO ESTRATÉGICO2023.xlsx]Opciones Tratamiento'!#REF!),ISBLANK(AD10),ISTEXT(AD10))</xm:f>
          </x14:formula1>
          <xm:sqref>AI10:AI69</xm:sqref>
        </x14:dataValidation>
        <x14:dataValidation type="custom" allowBlank="1" showInputMessage="1" showErrorMessage="1" error="Recuerde que las acciones se generan bajo la medida de mitigar el riesgo">
          <x14:formula1>
            <xm:f>IF(OR(AD10='https://supervigilanciagovco-my.sharepoint.com/personal/krivera_supervigilancia_gov_co/Documents/Documentos - copia/2023/PLAN DE RIESGOS/RIESGOS DE GESTION 2023/[MATRIZ RIESGOS DE GESTION  DIRECCIONAMIENTO ESTRATÉGICO2023.xlsx]Opciones Tratamiento'!#REF!,AD10='https://supervigilanciagovco-my.sharepoint.com/personal/krivera_supervigilancia_gov_co/Documents/Documentos - copia/2023/PLAN DE RIESGOS/RIESGOS DE GESTION 2023/[MATRIZ RIESGOS DE GESTION  DIRECCIONAMIENTO ESTRATÉGICO2023.xlsx]Opciones Tratamiento'!#REF!,AD10='https://supervigilanciagovco-my.sharepoint.com/personal/krivera_supervigilancia_gov_co/Documents/Documentos - copia/2023/PLAN DE RIESGOS/RIESGOS DE GESTION 2023/[MATRIZ RIESGOS DE GESTION  DIRECCIONAMIENTO ESTRATÉGICO2023.xlsx]Opciones Tratamiento'!#REF!),ISBLANK(AD10),ISTEXT(AD10))</xm:f>
          </x14:formula1>
          <xm:sqref>AF10:AF69</xm:sqref>
        </x14:dataValidation>
        <x14:dataValidation type="custom" allowBlank="1" showInputMessage="1" showErrorMessage="1" error="Recuerde que las acciones se generan bajo la medida de mitigar el riesgo">
          <x14:formula1>
            <xm:f>IF(OR(AD10='https://supervigilanciagovco-my.sharepoint.com/personal/krivera_supervigilancia_gov_co/Documents/Documentos - copia/2023/PLAN DE RIESGOS/RIESGOS DE GESTION 2023/[MATRIZ RIESGOS DE GESTION  DIRECCIONAMIENTO ESTRATÉGICO2023.xlsx]Opciones Tratamiento'!#REF!,AD10='https://supervigilanciagovco-my.sharepoint.com/personal/krivera_supervigilancia_gov_co/Documents/Documentos - copia/2023/PLAN DE RIESGOS/RIESGOS DE GESTION 2023/[MATRIZ RIESGOS DE GESTION  DIRECCIONAMIENTO ESTRATÉGICO2023.xlsx]Opciones Tratamiento'!#REF!,AD10='https://supervigilanciagovco-my.sharepoint.com/personal/krivera_supervigilancia_gov_co/Documents/Documentos - copia/2023/PLAN DE RIESGOS/RIESGOS DE GESTION 2023/[MATRIZ RIESGOS DE GESTION  DIRECCIONAMIENTO ESTRATÉGICO2023.xlsx]Opciones Tratamiento'!#REF!),ISBLANK(AD10),ISTEXT(AD10))</xm:f>
          </x14:formula1>
          <xm:sqref>AE10:AE17 AE19:AE69</xm:sqref>
        </x14:dataValidation>
        <x14:dataValidation type="list" allowBlank="1" showInputMessage="1" showErrorMessage="1">
          <x14:formula1>
            <xm:f>'https://supervigilanciagovco-my.sharepoint.com/personal/krivera_supervigilancia_gov_co/Documents/Documentos - copia/2023/PLAN DE RIESGOS/RIESGOS DE GESTION 2023/[MATRIZ RIESGOS DE GESTION  DIRECCIONAMIENTO ESTRATÉGICO2023.xlsx]Tabla Impacto'!#REF!</xm:f>
          </x14:formula1>
          <xm:sqref>J10:J69</xm:sqref>
        </x14:dataValidation>
        <x14:dataValidation type="list" allowBlank="1" showInputMessage="1" showErrorMessage="1">
          <x14:formula1>
            <xm:f>'https://supervigilanciagovco-my.sharepoint.com/personal/krivera_supervigilancia_gov_co/Documents/Documentos - copia/2023/PLAN DE RIESGOS/RIESGOS DE GESTION 2023/[MATRIZ RIESGOS DE GESTION  DIRECCIONAMIENTO ESTRATÉGICO2023.xlsx]Opciones Tratamiento'!#REF!</xm:f>
          </x14:formula1>
          <xm:sqref>AD10:AD69 AJ10:AJ11 AJ13:AJ14 AJ16:AJ17 AJ19:AJ20 AJ22:AJ23 AJ25:AJ26 AJ28:AJ29 AJ31:AJ32 AJ34:AJ35 AJ37:AJ38 AJ40:AJ41 AJ43:AJ44 AJ46:AJ47 AJ49:AJ50 AJ52:AJ53 AJ55:AJ56 AJ58:AJ59 AJ61:AJ62 AJ64:AJ65 AJ67:AJ68 F10:F69 B10:B69</xm:sqref>
        </x14:dataValidation>
        <x14:dataValidation type="list" allowBlank="1" showInputMessage="1" showErrorMessage="1">
          <x14:formula1>
            <xm:f>'https://supervigilanciagovco-my.sharepoint.com/personal/krivera_supervigilancia_gov_co/Documents/Documentos - copia/2023/PLAN DE RIESGOS/RIESGOS DE GESTION 2023/[MATRIZ RIESGOS DE GESTION  DIRECCIONAMIENTO ESTRATÉGICO2023.xlsx]Tabla Valoración controles'!#REF!</xm:f>
          </x14:formula1>
          <xm:sqref>R10:S69 U10:W69</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15</vt:i4>
      </vt:variant>
    </vt:vector>
  </HeadingPairs>
  <TitlesOfParts>
    <vt:vector size="31" baseType="lpstr">
      <vt:lpstr>SIG</vt:lpstr>
      <vt:lpstr>SIG.</vt:lpstr>
      <vt:lpstr>SERVICIO</vt:lpstr>
      <vt:lpstr>JURIDICA</vt:lpstr>
      <vt:lpstr>FINANCIERA</vt:lpstr>
      <vt:lpstr>DISCIPLINARIOS</vt:lpstr>
      <vt:lpstr>CONTRACTUAL</vt:lpstr>
      <vt:lpstr>ALIANZA</vt:lpstr>
      <vt:lpstr>DIRECCIONAMIENTO</vt:lpstr>
      <vt:lpstr>CONTROL</vt:lpstr>
      <vt:lpstr>DOCUMENTAL</vt:lpstr>
      <vt:lpstr>OPERACION</vt:lpstr>
      <vt:lpstr>SISTEMAS</vt:lpstr>
      <vt:lpstr>COMUNICACIONES</vt:lpstr>
      <vt:lpstr>ADMINISTRATIVA</vt:lpstr>
      <vt:lpstr>TALENTO HUMANO</vt:lpstr>
      <vt:lpstr>ADMINISTRATIVA!Área_de_impresión</vt:lpstr>
      <vt:lpstr>ALIANZA!Área_de_impresión</vt:lpstr>
      <vt:lpstr>COMUNICACIONES!Área_de_impresión</vt:lpstr>
      <vt:lpstr>CONTRACTUAL!Área_de_impresión</vt:lpstr>
      <vt:lpstr>CONTROL!Área_de_impresión</vt:lpstr>
      <vt:lpstr>DIRECCIONAMIENTO!Área_de_impresión</vt:lpstr>
      <vt:lpstr>DISCIPLINARIOS!Área_de_impresión</vt:lpstr>
      <vt:lpstr>DOCUMENTAL!Área_de_impresión</vt:lpstr>
      <vt:lpstr>FINANCIERA!Área_de_impresión</vt:lpstr>
      <vt:lpstr>JURIDICA!Área_de_impresión</vt:lpstr>
      <vt:lpstr>OPERACION!Área_de_impresión</vt:lpstr>
      <vt:lpstr>SERVICIO!Área_de_impresión</vt:lpstr>
      <vt:lpstr>SIG!Área_de_impresión</vt:lpstr>
      <vt:lpstr>SISTEMAS!Área_de_impresión</vt:lpstr>
      <vt:lpstr>'TALENTO HUMANO'!Área_de_impresión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Karol Tatiana Rivera Torres</dc:creator>
  <cp:keywords/>
  <dc:description/>
  <cp:lastModifiedBy>Juan Diego Cuéllar S</cp:lastModifiedBy>
  <cp:revision/>
  <dcterms:created xsi:type="dcterms:W3CDTF">2023-07-25T16:49:37Z</dcterms:created>
  <dcterms:modified xsi:type="dcterms:W3CDTF">2023-12-05T22:45:55Z</dcterms:modified>
  <cp:category/>
  <cp:contentStatus/>
</cp:coreProperties>
</file>