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vera\OneDrive - Superintendencia de Vigilancia\Documentos - copia\2023\RIESGOS 2023\"/>
    </mc:Choice>
  </mc:AlternateContent>
  <bookViews>
    <workbookView xWindow="0" yWindow="0" windowWidth="28800" windowHeight="11700" activeTab="1"/>
  </bookViews>
  <sheets>
    <sheet name="SIG" sheetId="15" r:id="rId1"/>
    <sheet name="SIG." sheetId="16" r:id="rId2"/>
    <sheet name="SERVICIO" sheetId="14" r:id="rId3"/>
    <sheet name="JURIDICA" sheetId="13" r:id="rId4"/>
    <sheet name="FINANCIERA" sheetId="12" r:id="rId5"/>
    <sheet name="DISCIPLINARIOS" sheetId="11" r:id="rId6"/>
    <sheet name="CONTRACTUAL" sheetId="10" r:id="rId7"/>
    <sheet name="ALIANZA" sheetId="9" r:id="rId8"/>
    <sheet name="DIRECCIONAMIENTO" sheetId="8" r:id="rId9"/>
    <sheet name="CONTROL" sheetId="7" r:id="rId10"/>
    <sheet name="DOCUMENTAL" sheetId="6" r:id="rId11"/>
    <sheet name="OPERACION" sheetId="5" r:id="rId12"/>
    <sheet name="SISTEMAS" sheetId="4" r:id="rId13"/>
    <sheet name="COMUNICACIONES" sheetId="3" r:id="rId14"/>
    <sheet name="ADMINISTRATIVA" sheetId="2" r:id="rId15"/>
    <sheet name="TALENTO HUMANO" sheetId="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4">ADMINISTRATIVA!$A$1:$AJ$27</definedName>
    <definedName name="_xlnm.Print_Area" localSheetId="7">ALIANZA!$A$1:$AJ$15</definedName>
    <definedName name="_xlnm.Print_Area" localSheetId="13">COMUNICACIONES!$A$1:$AJ$19</definedName>
    <definedName name="_xlnm.Print_Area" localSheetId="6">CONTRACTUAL!$A$1:$AJ$27</definedName>
    <definedName name="_xlnm.Print_Area" localSheetId="9">CONTROL!$A$1:$AJ$21</definedName>
    <definedName name="_xlnm.Print_Area" localSheetId="8">DIRECCIONAMIENTO!$A$1:$AJ$21</definedName>
    <definedName name="_xlnm.Print_Area" localSheetId="5">DISCIPLINARIOS!$A$1:$AJ$21</definedName>
    <definedName name="_xlnm.Print_Area" localSheetId="10">DOCUMENTAL!$A$1:$AJ$25</definedName>
    <definedName name="_xlnm.Print_Area" localSheetId="4">FINANCIERA!$A$1:$AJ$25</definedName>
    <definedName name="_xlnm.Print_Area" localSheetId="3">JURIDICA!$A$1:$AJ$37</definedName>
    <definedName name="_xlnm.Print_Area" localSheetId="11">OPERACION!$A$1:$AJ$21</definedName>
    <definedName name="_xlnm.Print_Area" localSheetId="2">SERVICIO!$A$1:$AJ$21</definedName>
    <definedName name="_xlnm.Print_Area" localSheetId="0">SIG!$A$1:$AJ$21</definedName>
    <definedName name="_xlnm.Print_Area" localSheetId="12">SISTEMAS!$A$1:$AJ$27</definedName>
    <definedName name="_xlnm.Print_Area" localSheetId="15">'TALENTO HUMANO'!$A$1:$AJ$27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9" i="16" l="1"/>
  <c r="Q69" i="16"/>
  <c r="AB68" i="16"/>
  <c r="AA68" i="16" s="1"/>
  <c r="X68" i="16"/>
  <c r="T68" i="16"/>
  <c r="Q68" i="16"/>
  <c r="AB69" i="16" s="1"/>
  <c r="AA69" i="16" s="1"/>
  <c r="T67" i="16"/>
  <c r="Q67" i="16"/>
  <c r="T66" i="16"/>
  <c r="Q66" i="16"/>
  <c r="AA65" i="16"/>
  <c r="T65" i="16"/>
  <c r="Q65" i="16"/>
  <c r="AB64" i="16"/>
  <c r="AA64" i="16" s="1"/>
  <c r="X64" i="16"/>
  <c r="T64" i="16"/>
  <c r="Q64" i="16"/>
  <c r="AB65" i="16" s="1"/>
  <c r="M64" i="16"/>
  <c r="L64" i="16"/>
  <c r="K64" i="16"/>
  <c r="H64" i="16"/>
  <c r="T63" i="16"/>
  <c r="Q63" i="16"/>
  <c r="T62" i="16"/>
  <c r="Q62" i="16"/>
  <c r="AB63" i="16" s="1"/>
  <c r="AA63" i="16" s="1"/>
  <c r="AB61" i="16"/>
  <c r="AA61" i="16" s="1"/>
  <c r="X61" i="16"/>
  <c r="T61" i="16"/>
  <c r="Q61" i="16"/>
  <c r="AB62" i="16" s="1"/>
  <c r="AA62" i="16" s="1"/>
  <c r="T60" i="16"/>
  <c r="Q60" i="16"/>
  <c r="T59" i="16"/>
  <c r="Q59" i="16"/>
  <c r="T58" i="16"/>
  <c r="Q58" i="16"/>
  <c r="L58" i="16"/>
  <c r="K58" i="16"/>
  <c r="I58" i="16"/>
  <c r="H58" i="16"/>
  <c r="T57" i="16"/>
  <c r="Q57" i="16"/>
  <c r="T56" i="16"/>
  <c r="Q56" i="16"/>
  <c r="AA55" i="16"/>
  <c r="T55" i="16"/>
  <c r="Q55" i="16"/>
  <c r="AB54" i="16"/>
  <c r="AA54" i="16" s="1"/>
  <c r="X54" i="16"/>
  <c r="T54" i="16"/>
  <c r="Q54" i="16"/>
  <c r="AB55" i="16" s="1"/>
  <c r="T53" i="16"/>
  <c r="Q53" i="16"/>
  <c r="T52" i="16"/>
  <c r="Q52" i="16"/>
  <c r="K52" i="16"/>
  <c r="L52" i="16" s="1"/>
  <c r="I52" i="16"/>
  <c r="H52" i="16"/>
  <c r="AB51" i="16"/>
  <c r="AA51" i="16" s="1"/>
  <c r="X51" i="16"/>
  <c r="T51" i="16"/>
  <c r="Q51" i="16"/>
  <c r="T50" i="16"/>
  <c r="Q50" i="16"/>
  <c r="T49" i="16"/>
  <c r="Q49" i="16"/>
  <c r="T48" i="16"/>
  <c r="Q48" i="16"/>
  <c r="AB49" i="16" s="1"/>
  <c r="AA49" i="16" s="1"/>
  <c r="AB47" i="16"/>
  <c r="AA47" i="16" s="1"/>
  <c r="X47" i="16"/>
  <c r="T47" i="16"/>
  <c r="Q47" i="16"/>
  <c r="AB48" i="16" s="1"/>
  <c r="AA48" i="16" s="1"/>
  <c r="AB46" i="16"/>
  <c r="AA46" i="16" s="1"/>
  <c r="Y46" i="16"/>
  <c r="AC46" i="16" s="1"/>
  <c r="X46" i="16"/>
  <c r="Z46" i="16" s="1"/>
  <c r="T46" i="16"/>
  <c r="Q46" i="16"/>
  <c r="N46" i="16"/>
  <c r="M46" i="16"/>
  <c r="L46" i="16"/>
  <c r="K46" i="16"/>
  <c r="I46" i="16"/>
  <c r="H46" i="16"/>
  <c r="T45" i="16"/>
  <c r="Q45" i="16"/>
  <c r="AB44" i="16"/>
  <c r="AA44" i="16" s="1"/>
  <c r="X44" i="16"/>
  <c r="T44" i="16"/>
  <c r="Q44" i="16"/>
  <c r="AB45" i="16" s="1"/>
  <c r="AA45" i="16" s="1"/>
  <c r="T43" i="16"/>
  <c r="Q43" i="16"/>
  <c r="T42" i="16"/>
  <c r="Q42" i="16"/>
  <c r="AB43" i="16" s="1"/>
  <c r="AA43" i="16" s="1"/>
  <c r="T41" i="16"/>
  <c r="Q41" i="16"/>
  <c r="AB40" i="16"/>
  <c r="AA40" i="16"/>
  <c r="X40" i="16"/>
  <c r="T40" i="16"/>
  <c r="Q40" i="16"/>
  <c r="AB41" i="16" s="1"/>
  <c r="AA41" i="16" s="1"/>
  <c r="L40" i="16"/>
  <c r="M40" i="16" s="1"/>
  <c r="K40" i="16"/>
  <c r="H40" i="16"/>
  <c r="T39" i="16"/>
  <c r="Q39" i="16"/>
  <c r="T38" i="16"/>
  <c r="Q38" i="16"/>
  <c r="AB37" i="16"/>
  <c r="AA37" i="16"/>
  <c r="X37" i="16"/>
  <c r="T37" i="16"/>
  <c r="Q37" i="16"/>
  <c r="AB36" i="16"/>
  <c r="AA36" i="16" s="1"/>
  <c r="T36" i="16"/>
  <c r="Q36" i="16"/>
  <c r="T35" i="16"/>
  <c r="Q35" i="16"/>
  <c r="X36" i="16" s="1"/>
  <c r="T34" i="16"/>
  <c r="Q34" i="16"/>
  <c r="K34" i="16"/>
  <c r="L34" i="16" s="1"/>
  <c r="M34" i="16" s="1"/>
  <c r="H34" i="16"/>
  <c r="AB33" i="16"/>
  <c r="AA33" i="16" s="1"/>
  <c r="T33" i="16"/>
  <c r="Q33" i="16"/>
  <c r="T32" i="16"/>
  <c r="Q32" i="16"/>
  <c r="X33" i="16" s="1"/>
  <c r="T31" i="16"/>
  <c r="Q31" i="16"/>
  <c r="AB30" i="16"/>
  <c r="AA30" i="16"/>
  <c r="X30" i="16"/>
  <c r="T30" i="16"/>
  <c r="Q30" i="16"/>
  <c r="AB31" i="16" s="1"/>
  <c r="AA31" i="16" s="1"/>
  <c r="T29" i="16"/>
  <c r="Q29" i="16"/>
  <c r="T28" i="16"/>
  <c r="Q28" i="16"/>
  <c r="N28" i="16"/>
  <c r="K28" i="16"/>
  <c r="L28" i="16" s="1"/>
  <c r="M28" i="16" s="1"/>
  <c r="I28" i="16"/>
  <c r="H28" i="16"/>
  <c r="AB27" i="16"/>
  <c r="AA27" i="16" s="1"/>
  <c r="X27" i="16"/>
  <c r="T27" i="16"/>
  <c r="Q27" i="16"/>
  <c r="T26" i="16"/>
  <c r="Q26" i="16"/>
  <c r="T25" i="16"/>
  <c r="Q25" i="16"/>
  <c r="X26" i="16" s="1"/>
  <c r="T24" i="16"/>
  <c r="Q24" i="16"/>
  <c r="X23" i="16"/>
  <c r="T23" i="16"/>
  <c r="Q23" i="16"/>
  <c r="AB24" i="16" s="1"/>
  <c r="AA24" i="16" s="1"/>
  <c r="T22" i="16"/>
  <c r="Q22" i="16"/>
  <c r="AB22" i="16" s="1"/>
  <c r="AA22" i="16" s="1"/>
  <c r="K22" i="16"/>
  <c r="L22" i="16" s="1"/>
  <c r="I22" i="16"/>
  <c r="H22" i="16"/>
  <c r="AB21" i="16"/>
  <c r="AA21" i="16"/>
  <c r="X21" i="16"/>
  <c r="Z21" i="16" s="1"/>
  <c r="T21" i="16"/>
  <c r="Q21" i="16"/>
  <c r="AB20" i="16"/>
  <c r="AA20" i="16" s="1"/>
  <c r="X20" i="16"/>
  <c r="Z20" i="16" s="1"/>
  <c r="T20" i="16"/>
  <c r="Q20" i="16"/>
  <c r="T19" i="16"/>
  <c r="Q19" i="16"/>
  <c r="T18" i="16"/>
  <c r="Q18" i="16"/>
  <c r="AB19" i="16" s="1"/>
  <c r="AA19" i="16" s="1"/>
  <c r="AB17" i="16"/>
  <c r="AA17" i="16"/>
  <c r="X17" i="16"/>
  <c r="Z17" i="16" s="1"/>
  <c r="T17" i="16"/>
  <c r="Q17" i="16"/>
  <c r="AB18" i="16" s="1"/>
  <c r="AA18" i="16" s="1"/>
  <c r="AB16" i="16"/>
  <c r="AA16" i="16" s="1"/>
  <c r="X16" i="16"/>
  <c r="Z16" i="16" s="1"/>
  <c r="T16" i="16"/>
  <c r="Q16" i="16"/>
  <c r="K16" i="16"/>
  <c r="L16" i="16" s="1"/>
  <c r="M16" i="16" s="1"/>
  <c r="H16" i="16"/>
  <c r="T15" i="16"/>
  <c r="Q15" i="16"/>
  <c r="AB15" i="16" s="1"/>
  <c r="AA15" i="16" s="1"/>
  <c r="AB14" i="16"/>
  <c r="AA14" i="16"/>
  <c r="X14" i="16"/>
  <c r="Z14" i="16" s="1"/>
  <c r="T14" i="16"/>
  <c r="Q14" i="16"/>
  <c r="AB13" i="16"/>
  <c r="AA13" i="16" s="1"/>
  <c r="X13" i="16"/>
  <c r="Z13" i="16" s="1"/>
  <c r="T13" i="16"/>
  <c r="Q13" i="16"/>
  <c r="T12" i="16"/>
  <c r="Q12" i="16"/>
  <c r="T11" i="16"/>
  <c r="Q11" i="16"/>
  <c r="AB12" i="16" s="1"/>
  <c r="AA12" i="16" s="1"/>
  <c r="T10" i="16"/>
  <c r="Q10" i="16"/>
  <c r="AB11" i="16" s="1"/>
  <c r="AA11" i="16" s="1"/>
  <c r="L10" i="16"/>
  <c r="M10" i="16" s="1"/>
  <c r="AB10" i="16" s="1"/>
  <c r="AA10" i="16" s="1"/>
  <c r="K10" i="16"/>
  <c r="H10" i="16"/>
  <c r="N10" i="16" s="1"/>
  <c r="K69" i="16"/>
  <c r="K65" i="16"/>
  <c r="K62" i="16"/>
  <c r="K55" i="16"/>
  <c r="K48" i="16"/>
  <c r="K45" i="16"/>
  <c r="K41" i="16"/>
  <c r="K38" i="16"/>
  <c r="K31" i="16"/>
  <c r="K24" i="16"/>
  <c r="K68" i="16"/>
  <c r="K61" i="16"/>
  <c r="K54" i="16"/>
  <c r="K51" i="16"/>
  <c r="K47" i="16"/>
  <c r="K44" i="16"/>
  <c r="K37" i="16"/>
  <c r="K30" i="16"/>
  <c r="K27" i="16"/>
  <c r="K66" i="16"/>
  <c r="K63" i="16"/>
  <c r="K59" i="16"/>
  <c r="K56" i="16"/>
  <c r="K49" i="16"/>
  <c r="K60" i="16"/>
  <c r="K42" i="16"/>
  <c r="K25" i="16"/>
  <c r="K18" i="16"/>
  <c r="K15" i="16"/>
  <c r="K11" i="16"/>
  <c r="K36" i="16"/>
  <c r="K50" i="16"/>
  <c r="K35" i="16"/>
  <c r="K32" i="16"/>
  <c r="K29" i="16"/>
  <c r="K21" i="16"/>
  <c r="K17" i="16"/>
  <c r="K14" i="16"/>
  <c r="K67" i="16"/>
  <c r="K19" i="16"/>
  <c r="K12" i="16"/>
  <c r="K53" i="16"/>
  <c r="K43" i="16"/>
  <c r="K26" i="16"/>
  <c r="K23" i="16"/>
  <c r="K20" i="16"/>
  <c r="K13" i="16"/>
  <c r="K57" i="16"/>
  <c r="K39" i="16"/>
  <c r="K33" i="16"/>
  <c r="Z36" i="16" l="1"/>
  <c r="Y36" i="16"/>
  <c r="AC36" i="16" s="1"/>
  <c r="Z26" i="16"/>
  <c r="Y26" i="16"/>
  <c r="AC26" i="16" s="1"/>
  <c r="N16" i="16"/>
  <c r="M22" i="16"/>
  <c r="N22" i="16"/>
  <c r="Z33" i="16"/>
  <c r="Y33" i="16"/>
  <c r="AC33" i="16" s="1"/>
  <c r="Z40" i="16"/>
  <c r="Y40" i="16"/>
  <c r="AC40" i="16" s="1"/>
  <c r="Z54" i="16"/>
  <c r="Y54" i="16"/>
  <c r="AC54" i="16" s="1"/>
  <c r="Z64" i="16"/>
  <c r="Y64" i="16"/>
  <c r="AC64" i="16" s="1"/>
  <c r="Y13" i="16"/>
  <c r="AC13" i="16" s="1"/>
  <c r="I16" i="16"/>
  <c r="Y16" i="16"/>
  <c r="AC16" i="16" s="1"/>
  <c r="Y20" i="16"/>
  <c r="AC20" i="16" s="1"/>
  <c r="AB28" i="16"/>
  <c r="AA28" i="16" s="1"/>
  <c r="X28" i="16"/>
  <c r="X29" i="16"/>
  <c r="Z37" i="16"/>
  <c r="Y37" i="16"/>
  <c r="AC37" i="16" s="1"/>
  <c r="Z51" i="16"/>
  <c r="Y51" i="16"/>
  <c r="AC51" i="16" s="1"/>
  <c r="M52" i="16"/>
  <c r="N52" i="16"/>
  <c r="AB57" i="16"/>
  <c r="AA57" i="16" s="1"/>
  <c r="X57" i="16"/>
  <c r="AB59" i="16"/>
  <c r="AA59" i="16" s="1"/>
  <c r="AB67" i="16"/>
  <c r="AA67" i="16" s="1"/>
  <c r="X67" i="16"/>
  <c r="Z23" i="16"/>
  <c r="Y23" i="16"/>
  <c r="X43" i="16"/>
  <c r="N58" i="16"/>
  <c r="M58" i="16"/>
  <c r="AB60" i="16"/>
  <c r="AA60" i="16" s="1"/>
  <c r="X60" i="16"/>
  <c r="I10" i="16"/>
  <c r="X10" i="16" s="1"/>
  <c r="X11" i="16"/>
  <c r="Y14" i="16"/>
  <c r="AC14" i="16" s="1"/>
  <c r="X15" i="16"/>
  <c r="Y17" i="16"/>
  <c r="AC17" i="16" s="1"/>
  <c r="X18" i="16"/>
  <c r="Y21" i="16"/>
  <c r="AC21" i="16" s="1"/>
  <c r="AB23" i="16"/>
  <c r="AA23" i="16" s="1"/>
  <c r="AB26" i="16"/>
  <c r="AA26" i="16" s="1"/>
  <c r="Z27" i="16"/>
  <c r="Y27" i="16"/>
  <c r="AC27" i="16" s="1"/>
  <c r="AB32" i="16"/>
  <c r="AA32" i="16" s="1"/>
  <c r="X32" i="16"/>
  <c r="AB35" i="16"/>
  <c r="AA35" i="16" s="1"/>
  <c r="X35" i="16"/>
  <c r="AB34" i="16"/>
  <c r="AA34" i="16" s="1"/>
  <c r="X34" i="16"/>
  <c r="N40" i="16"/>
  <c r="I40" i="16"/>
  <c r="Z44" i="16"/>
  <c r="Y44" i="16"/>
  <c r="AC44" i="16" s="1"/>
  <c r="Z47" i="16"/>
  <c r="Y47" i="16"/>
  <c r="AC47" i="16" s="1"/>
  <c r="AB52" i="16"/>
  <c r="AA52" i="16" s="1"/>
  <c r="X52" i="16"/>
  <c r="AB53" i="16"/>
  <c r="AA53" i="16" s="1"/>
  <c r="X53" i="16"/>
  <c r="AB56" i="16"/>
  <c r="AA56" i="16" s="1"/>
  <c r="Z61" i="16"/>
  <c r="Y61" i="16"/>
  <c r="AC61" i="16" s="1"/>
  <c r="N64" i="16"/>
  <c r="I64" i="16"/>
  <c r="AB66" i="16"/>
  <c r="AA66" i="16" s="1"/>
  <c r="AB39" i="16"/>
  <c r="AA39" i="16" s="1"/>
  <c r="X39" i="16"/>
  <c r="X12" i="16"/>
  <c r="X19" i="16"/>
  <c r="X22" i="16"/>
  <c r="AB25" i="16"/>
  <c r="AA25" i="16" s="1"/>
  <c r="X25" i="16"/>
  <c r="AB29" i="16"/>
  <c r="AA29" i="16" s="1"/>
  <c r="Z30" i="16"/>
  <c r="Y30" i="16"/>
  <c r="AC30" i="16" s="1"/>
  <c r="N34" i="16"/>
  <c r="AB38" i="16"/>
  <c r="AA38" i="16" s="1"/>
  <c r="AB42" i="16"/>
  <c r="AA42" i="16" s="1"/>
  <c r="X42" i="16"/>
  <c r="AB50" i="16"/>
  <c r="AA50" i="16" s="1"/>
  <c r="X50" i="16"/>
  <c r="Z68" i="16"/>
  <c r="Y68" i="16"/>
  <c r="AC68" i="16" s="1"/>
  <c r="X24" i="16"/>
  <c r="X31" i="16"/>
  <c r="X38" i="16"/>
  <c r="X41" i="16"/>
  <c r="X45" i="16"/>
  <c r="X48" i="16"/>
  <c r="X55" i="16"/>
  <c r="X58" i="16"/>
  <c r="AB58" i="16"/>
  <c r="AA58" i="16" s="1"/>
  <c r="X62" i="16"/>
  <c r="X65" i="16"/>
  <c r="X69" i="16"/>
  <c r="I34" i="16"/>
  <c r="X49" i="16"/>
  <c r="X56" i="16"/>
  <c r="X59" i="16"/>
  <c r="X63" i="16"/>
  <c r="X66" i="16"/>
  <c r="T69" i="15"/>
  <c r="Q69" i="15"/>
  <c r="T68" i="15"/>
  <c r="Q68" i="15"/>
  <c r="AB69" i="15" s="1"/>
  <c r="AA69" i="15" s="1"/>
  <c r="T67" i="15"/>
  <c r="Q67" i="15"/>
  <c r="AB68" i="15" s="1"/>
  <c r="AA68" i="15" s="1"/>
  <c r="T66" i="15"/>
  <c r="Q66" i="15"/>
  <c r="T65" i="15"/>
  <c r="Q65" i="15"/>
  <c r="T64" i="15"/>
  <c r="Q64" i="15"/>
  <c r="K64" i="15"/>
  <c r="L64" i="15" s="1"/>
  <c r="H64" i="15"/>
  <c r="I64" i="15" s="1"/>
  <c r="T63" i="15"/>
  <c r="Q63" i="15"/>
  <c r="T62" i="15"/>
  <c r="Q62" i="15"/>
  <c r="T61" i="15"/>
  <c r="Q61" i="15"/>
  <c r="AB62" i="15" s="1"/>
  <c r="AA62" i="15" s="1"/>
  <c r="T60" i="15"/>
  <c r="Q60" i="15"/>
  <c r="AB61" i="15" s="1"/>
  <c r="AA61" i="15" s="1"/>
  <c r="T59" i="15"/>
  <c r="Q59" i="15"/>
  <c r="T58" i="15"/>
  <c r="Q58" i="15"/>
  <c r="K58" i="15"/>
  <c r="L58" i="15" s="1"/>
  <c r="H58" i="15"/>
  <c r="I58" i="15" s="1"/>
  <c r="T57" i="15"/>
  <c r="Q57" i="15"/>
  <c r="T56" i="15"/>
  <c r="Q56" i="15"/>
  <c r="T55" i="15"/>
  <c r="Q55" i="15"/>
  <c r="T54" i="15"/>
  <c r="Q54" i="15"/>
  <c r="AB55" i="15" s="1"/>
  <c r="AA55" i="15" s="1"/>
  <c r="T53" i="15"/>
  <c r="Q53" i="15"/>
  <c r="AB54" i="15" s="1"/>
  <c r="AA54" i="15" s="1"/>
  <c r="T52" i="15"/>
  <c r="Q52" i="15"/>
  <c r="K52" i="15"/>
  <c r="L52" i="15" s="1"/>
  <c r="H52" i="15"/>
  <c r="I52" i="15" s="1"/>
  <c r="T51" i="15"/>
  <c r="Q51" i="15"/>
  <c r="T50" i="15"/>
  <c r="Q50" i="15"/>
  <c r="AB51" i="15" s="1"/>
  <c r="AA51" i="15" s="1"/>
  <c r="T49" i="15"/>
  <c r="Q49" i="15"/>
  <c r="T48" i="15"/>
  <c r="Q48" i="15"/>
  <c r="T47" i="15"/>
  <c r="Q47" i="15"/>
  <c r="AB48" i="15" s="1"/>
  <c r="AA48" i="15" s="1"/>
  <c r="T46" i="15"/>
  <c r="Q46" i="15"/>
  <c r="K46" i="15"/>
  <c r="L46" i="15" s="1"/>
  <c r="M46" i="15" s="1"/>
  <c r="H46" i="15"/>
  <c r="T45" i="15"/>
  <c r="Q45" i="15"/>
  <c r="T44" i="15"/>
  <c r="Q44" i="15"/>
  <c r="AB45" i="15" s="1"/>
  <c r="AA45" i="15" s="1"/>
  <c r="T43" i="15"/>
  <c r="Q43" i="15"/>
  <c r="AB44" i="15" s="1"/>
  <c r="AA44" i="15" s="1"/>
  <c r="T42" i="15"/>
  <c r="Q42" i="15"/>
  <c r="T41" i="15"/>
  <c r="Q41" i="15"/>
  <c r="T40" i="15"/>
  <c r="Q40" i="15"/>
  <c r="K40" i="15"/>
  <c r="L40" i="15" s="1"/>
  <c r="H40" i="15"/>
  <c r="I40" i="15" s="1"/>
  <c r="T39" i="15"/>
  <c r="Q39" i="15"/>
  <c r="T38" i="15"/>
  <c r="Q38" i="15"/>
  <c r="T37" i="15"/>
  <c r="Q37" i="15"/>
  <c r="AB38" i="15" s="1"/>
  <c r="AA38" i="15" s="1"/>
  <c r="T36" i="15"/>
  <c r="Q36" i="15"/>
  <c r="AB37" i="15" s="1"/>
  <c r="AA37" i="15" s="1"/>
  <c r="T35" i="15"/>
  <c r="Q35" i="15"/>
  <c r="T34" i="15"/>
  <c r="Q34" i="15"/>
  <c r="K34" i="15"/>
  <c r="L34" i="15" s="1"/>
  <c r="H34" i="15"/>
  <c r="I34" i="15" s="1"/>
  <c r="T33" i="15"/>
  <c r="Q33" i="15"/>
  <c r="T32" i="15"/>
  <c r="Q32" i="15"/>
  <c r="T31" i="15"/>
  <c r="Q31" i="15"/>
  <c r="T30" i="15"/>
  <c r="Q30" i="15"/>
  <c r="AB31" i="15" s="1"/>
  <c r="AA31" i="15" s="1"/>
  <c r="T29" i="15"/>
  <c r="Q29" i="15"/>
  <c r="AB30" i="15" s="1"/>
  <c r="AA30" i="15" s="1"/>
  <c r="T28" i="15"/>
  <c r="Q28" i="15"/>
  <c r="K28" i="15"/>
  <c r="L28" i="15" s="1"/>
  <c r="H28" i="15"/>
  <c r="I28" i="15" s="1"/>
  <c r="T27" i="15"/>
  <c r="Q27" i="15"/>
  <c r="T26" i="15"/>
  <c r="Q26" i="15"/>
  <c r="T25" i="15"/>
  <c r="Q25" i="15"/>
  <c r="T24" i="15"/>
  <c r="Q24" i="15"/>
  <c r="T23" i="15"/>
  <c r="Q23" i="15"/>
  <c r="X24" i="15" s="1"/>
  <c r="T22" i="15"/>
  <c r="Q22" i="15"/>
  <c r="K22" i="15"/>
  <c r="L22" i="15" s="1"/>
  <c r="H22" i="15"/>
  <c r="I22" i="15" s="1"/>
  <c r="T21" i="15"/>
  <c r="Q21" i="15"/>
  <c r="T20" i="15"/>
  <c r="Q20" i="15"/>
  <c r="AB21" i="15" s="1"/>
  <c r="AA21" i="15" s="1"/>
  <c r="T19" i="15"/>
  <c r="Q19" i="15"/>
  <c r="AB20" i="15" s="1"/>
  <c r="AA20" i="15" s="1"/>
  <c r="T18" i="15"/>
  <c r="Q18" i="15"/>
  <c r="AB19" i="15" s="1"/>
  <c r="AA19" i="15" s="1"/>
  <c r="T17" i="15"/>
  <c r="Q17" i="15"/>
  <c r="T16" i="15"/>
  <c r="Q16" i="15"/>
  <c r="K16" i="15"/>
  <c r="L16" i="15" s="1"/>
  <c r="M16" i="15" s="1"/>
  <c r="H16" i="15"/>
  <c r="T15" i="15"/>
  <c r="Q15" i="15"/>
  <c r="T14" i="15"/>
  <c r="Q14" i="15"/>
  <c r="T13" i="15"/>
  <c r="Q13" i="15"/>
  <c r="AB14" i="15" s="1"/>
  <c r="AA14" i="15" s="1"/>
  <c r="T12" i="15"/>
  <c r="Q12" i="15"/>
  <c r="T11" i="15"/>
  <c r="Q11" i="15"/>
  <c r="AB12" i="15" s="1"/>
  <c r="AA12" i="15" s="1"/>
  <c r="T10" i="15"/>
  <c r="Q10" i="15"/>
  <c r="K10" i="15"/>
  <c r="L10" i="15" s="1"/>
  <c r="M10" i="15" s="1"/>
  <c r="AB10" i="15" s="1"/>
  <c r="H10" i="15"/>
  <c r="I10" i="15" s="1"/>
  <c r="X10" i="15" s="1"/>
  <c r="K44" i="15"/>
  <c r="K24" i="15"/>
  <c r="K49" i="15"/>
  <c r="K31" i="15"/>
  <c r="K18" i="15"/>
  <c r="K13" i="15"/>
  <c r="K39" i="15"/>
  <c r="K54" i="15"/>
  <c r="K59" i="15"/>
  <c r="K45" i="15"/>
  <c r="K53" i="15"/>
  <c r="K26" i="15"/>
  <c r="K32" i="15"/>
  <c r="K36" i="15"/>
  <c r="K66" i="15"/>
  <c r="K17" i="15"/>
  <c r="K62" i="15"/>
  <c r="K27" i="15"/>
  <c r="K43" i="15"/>
  <c r="K38" i="15"/>
  <c r="K61" i="15"/>
  <c r="K42" i="15"/>
  <c r="K63" i="15"/>
  <c r="K41" i="15"/>
  <c r="K33" i="15"/>
  <c r="K57" i="15"/>
  <c r="K51" i="15"/>
  <c r="K14" i="15"/>
  <c r="K20" i="15"/>
  <c r="K50" i="15"/>
  <c r="K30" i="15"/>
  <c r="K56" i="15"/>
  <c r="K12" i="15"/>
  <c r="K25" i="15"/>
  <c r="K15" i="15"/>
  <c r="K29" i="15"/>
  <c r="K48" i="15"/>
  <c r="K67" i="15"/>
  <c r="K65" i="15"/>
  <c r="K55" i="15"/>
  <c r="K47" i="15"/>
  <c r="K68" i="15"/>
  <c r="K23" i="15"/>
  <c r="K11" i="15"/>
  <c r="K19" i="15"/>
  <c r="K69" i="15"/>
  <c r="K21" i="15"/>
  <c r="K37" i="15"/>
  <c r="K60" i="15"/>
  <c r="K35" i="15"/>
  <c r="Y63" i="16" l="1"/>
  <c r="AC63" i="16" s="1"/>
  <c r="Z63" i="16"/>
  <c r="Y24" i="16"/>
  <c r="AC24" i="16" s="1"/>
  <c r="Z24" i="16"/>
  <c r="Z25" i="16"/>
  <c r="Y25" i="16"/>
  <c r="AC25" i="16" s="1"/>
  <c r="Y59" i="16"/>
  <c r="AC59" i="16" s="1"/>
  <c r="Z59" i="16"/>
  <c r="Y69" i="16"/>
  <c r="AC69" i="16" s="1"/>
  <c r="Z69" i="16"/>
  <c r="Y58" i="16"/>
  <c r="AC58" i="16" s="1"/>
  <c r="Z58" i="16"/>
  <c r="Y41" i="16"/>
  <c r="AC41" i="16" s="1"/>
  <c r="Z41" i="16"/>
  <c r="Z42" i="16"/>
  <c r="Y42" i="16"/>
  <c r="AC42" i="16" s="1"/>
  <c r="Y39" i="16"/>
  <c r="AC39" i="16" s="1"/>
  <c r="Z39" i="16"/>
  <c r="Z53" i="16"/>
  <c r="Y53" i="16"/>
  <c r="AC53" i="16" s="1"/>
  <c r="Z35" i="16"/>
  <c r="Y35" i="16"/>
  <c r="AC35" i="16" s="1"/>
  <c r="AC23" i="16"/>
  <c r="Z60" i="16"/>
  <c r="Y60" i="16"/>
  <c r="AC60" i="16" s="1"/>
  <c r="Y56" i="16"/>
  <c r="AC56" i="16" s="1"/>
  <c r="Z56" i="16"/>
  <c r="Y65" i="16"/>
  <c r="AC65" i="16" s="1"/>
  <c r="Z65" i="16"/>
  <c r="Y55" i="16"/>
  <c r="AC55" i="16" s="1"/>
  <c r="Z55" i="16"/>
  <c r="Y38" i="16"/>
  <c r="AC38" i="16" s="1"/>
  <c r="Z38" i="16"/>
  <c r="Y22" i="16"/>
  <c r="AC22" i="16" s="1"/>
  <c r="Z22" i="16"/>
  <c r="Y18" i="16"/>
  <c r="AC18" i="16" s="1"/>
  <c r="Z18" i="16"/>
  <c r="Y11" i="16"/>
  <c r="AC11" i="16" s="1"/>
  <c r="Z11" i="16"/>
  <c r="Z57" i="16"/>
  <c r="Y57" i="16"/>
  <c r="AC57" i="16" s="1"/>
  <c r="Z29" i="16"/>
  <c r="Y29" i="16"/>
  <c r="AC29" i="16" s="1"/>
  <c r="Y45" i="16"/>
  <c r="AC45" i="16" s="1"/>
  <c r="Z45" i="16"/>
  <c r="Z12" i="16"/>
  <c r="Y12" i="16"/>
  <c r="AC12" i="16" s="1"/>
  <c r="Y15" i="16"/>
  <c r="AC15" i="16" s="1"/>
  <c r="Z15" i="16"/>
  <c r="Z43" i="16"/>
  <c r="Y43" i="16"/>
  <c r="AC43" i="16" s="1"/>
  <c r="Y66" i="16"/>
  <c r="AC66" i="16" s="1"/>
  <c r="Z66" i="16"/>
  <c r="Y49" i="16"/>
  <c r="AC49" i="16" s="1"/>
  <c r="Z49" i="16"/>
  <c r="Y62" i="16"/>
  <c r="AC62" i="16" s="1"/>
  <c r="Z62" i="16"/>
  <c r="Y48" i="16"/>
  <c r="AC48" i="16" s="1"/>
  <c r="Z48" i="16"/>
  <c r="Y31" i="16"/>
  <c r="AC31" i="16" s="1"/>
  <c r="Z31" i="16"/>
  <c r="Z50" i="16"/>
  <c r="Y50" i="16"/>
  <c r="AC50" i="16" s="1"/>
  <c r="Z19" i="16"/>
  <c r="Y19" i="16"/>
  <c r="AC19" i="16" s="1"/>
  <c r="Y52" i="16"/>
  <c r="AC52" i="16" s="1"/>
  <c r="Z52" i="16"/>
  <c r="Y34" i="16"/>
  <c r="AC34" i="16" s="1"/>
  <c r="Z34" i="16"/>
  <c r="Z32" i="16"/>
  <c r="Y32" i="16"/>
  <c r="AC32" i="16" s="1"/>
  <c r="Z10" i="16"/>
  <c r="Y10" i="16"/>
  <c r="AC10" i="16" s="1"/>
  <c r="Z67" i="16"/>
  <c r="Y67" i="16"/>
  <c r="AC67" i="16" s="1"/>
  <c r="Y28" i="16"/>
  <c r="AC28" i="16" s="1"/>
  <c r="Z28" i="16"/>
  <c r="AB15" i="15"/>
  <c r="AA15" i="15" s="1"/>
  <c r="X15" i="15"/>
  <c r="Z15" i="15" s="1"/>
  <c r="AB18" i="15"/>
  <c r="AA18" i="15" s="1"/>
  <c r="X18" i="15"/>
  <c r="Z18" i="15" s="1"/>
  <c r="N22" i="15"/>
  <c r="X22" i="15"/>
  <c r="AB22" i="15"/>
  <c r="AA22" i="15" s="1"/>
  <c r="AB25" i="15"/>
  <c r="AA25" i="15" s="1"/>
  <c r="X25" i="15"/>
  <c r="N28" i="15"/>
  <c r="AB29" i="15"/>
  <c r="AA29" i="15" s="1"/>
  <c r="X29" i="15"/>
  <c r="AB28" i="15"/>
  <c r="AA28" i="15" s="1"/>
  <c r="X28" i="15"/>
  <c r="AB33" i="15"/>
  <c r="AA33" i="15" s="1"/>
  <c r="X33" i="15"/>
  <c r="AB36" i="15"/>
  <c r="AA36" i="15" s="1"/>
  <c r="X36" i="15"/>
  <c r="AB43" i="15"/>
  <c r="AA43" i="15" s="1"/>
  <c r="X43" i="15"/>
  <c r="AB47" i="15"/>
  <c r="AA47" i="15" s="1"/>
  <c r="AB46" i="15"/>
  <c r="AA46" i="15" s="1"/>
  <c r="X46" i="15"/>
  <c r="AB50" i="15"/>
  <c r="AA50" i="15" s="1"/>
  <c r="X50" i="15"/>
  <c r="N52" i="15"/>
  <c r="AB53" i="15"/>
  <c r="AA53" i="15" s="1"/>
  <c r="X53" i="15"/>
  <c r="AB52" i="15"/>
  <c r="AA52" i="15" s="1"/>
  <c r="X52" i="15"/>
  <c r="AB57" i="15"/>
  <c r="AA57" i="15" s="1"/>
  <c r="X57" i="15"/>
  <c r="AB60" i="15"/>
  <c r="AA60" i="15" s="1"/>
  <c r="X60" i="15"/>
  <c r="AB67" i="15"/>
  <c r="AA67" i="15" s="1"/>
  <c r="X67" i="15"/>
  <c r="AB17" i="15"/>
  <c r="AA17" i="15" s="1"/>
  <c r="N16" i="15"/>
  <c r="N10" i="15"/>
  <c r="M52" i="15"/>
  <c r="Z24" i="15"/>
  <c r="Y24" i="15"/>
  <c r="AA10" i="15"/>
  <c r="AB11" i="15"/>
  <c r="AA11" i="15" s="1"/>
  <c r="Y22" i="15"/>
  <c r="AC22" i="15" s="1"/>
  <c r="Z22" i="15"/>
  <c r="Z10" i="15"/>
  <c r="X11" i="15" s="1"/>
  <c r="Y10" i="15"/>
  <c r="AC10" i="15" s="1"/>
  <c r="AB27" i="15"/>
  <c r="AA27" i="15" s="1"/>
  <c r="X27" i="15"/>
  <c r="AB35" i="15"/>
  <c r="AA35" i="15" s="1"/>
  <c r="X35" i="15"/>
  <c r="AB34" i="15"/>
  <c r="AA34" i="15" s="1"/>
  <c r="X34" i="15"/>
  <c r="Z43" i="15"/>
  <c r="Y43" i="15"/>
  <c r="AC43" i="15" s="1"/>
  <c r="N46" i="15"/>
  <c r="I46" i="15"/>
  <c r="Z53" i="15"/>
  <c r="Y53" i="15"/>
  <c r="AC53" i="15" s="1"/>
  <c r="AB59" i="15"/>
  <c r="AA59" i="15" s="1"/>
  <c r="X59" i="15"/>
  <c r="AB58" i="15"/>
  <c r="AA58" i="15" s="1"/>
  <c r="X58" i="15"/>
  <c r="Z67" i="15"/>
  <c r="Y67" i="15"/>
  <c r="X12" i="15"/>
  <c r="Y15" i="15"/>
  <c r="AC15" i="15" s="1"/>
  <c r="Y18" i="15"/>
  <c r="X19" i="15"/>
  <c r="M22" i="15"/>
  <c r="AB26" i="15"/>
  <c r="AA26" i="15" s="1"/>
  <c r="M28" i="15"/>
  <c r="AB32" i="15"/>
  <c r="AA32" i="15" s="1"/>
  <c r="X32" i="15"/>
  <c r="Z50" i="15"/>
  <c r="Y50" i="15"/>
  <c r="AC50" i="15" s="1"/>
  <c r="AB56" i="15"/>
  <c r="AA56" i="15" s="1"/>
  <c r="X56" i="15"/>
  <c r="X13" i="15"/>
  <c r="AB13" i="15"/>
  <c r="AA13" i="15" s="1"/>
  <c r="AB16" i="15"/>
  <c r="AA16" i="15" s="1"/>
  <c r="X20" i="15"/>
  <c r="AB24" i="15"/>
  <c r="AA24" i="15" s="1"/>
  <c r="X26" i="15"/>
  <c r="Z36" i="15"/>
  <c r="Y36" i="15"/>
  <c r="AC36" i="15" s="1"/>
  <c r="N40" i="15"/>
  <c r="M40" i="15"/>
  <c r="AB42" i="15"/>
  <c r="AA42" i="15" s="1"/>
  <c r="X42" i="15"/>
  <c r="Z46" i="15"/>
  <c r="Y46" i="15"/>
  <c r="AC46" i="15" s="1"/>
  <c r="Z60" i="15"/>
  <c r="Y60" i="15"/>
  <c r="AC60" i="15" s="1"/>
  <c r="N64" i="15"/>
  <c r="M64" i="15"/>
  <c r="AB66" i="15"/>
  <c r="AA66" i="15" s="1"/>
  <c r="X66" i="15"/>
  <c r="X14" i="15"/>
  <c r="I16" i="15"/>
  <c r="X16" i="15" s="1"/>
  <c r="X21" i="15"/>
  <c r="AB23" i="15"/>
  <c r="AA23" i="15" s="1"/>
  <c r="X23" i="15"/>
  <c r="Z29" i="15"/>
  <c r="Y29" i="15"/>
  <c r="AC29" i="15" s="1"/>
  <c r="Z33" i="15"/>
  <c r="Y33" i="15"/>
  <c r="AC33" i="15" s="1"/>
  <c r="N34" i="15"/>
  <c r="M34" i="15"/>
  <c r="AB39" i="15"/>
  <c r="AA39" i="15" s="1"/>
  <c r="X39" i="15"/>
  <c r="AB41" i="15"/>
  <c r="AA41" i="15" s="1"/>
  <c r="AB49" i="15"/>
  <c r="AA49" i="15" s="1"/>
  <c r="X49" i="15"/>
  <c r="Z57" i="15"/>
  <c r="Y57" i="15"/>
  <c r="AC57" i="15" s="1"/>
  <c r="N58" i="15"/>
  <c r="M58" i="15"/>
  <c r="AB63" i="15"/>
  <c r="AA63" i="15" s="1"/>
  <c r="X63" i="15"/>
  <c r="AB65" i="15"/>
  <c r="AA65" i="15" s="1"/>
  <c r="X30" i="15"/>
  <c r="X37" i="15"/>
  <c r="X40" i="15"/>
  <c r="AB40" i="15"/>
  <c r="AA40" i="15" s="1"/>
  <c r="X44" i="15"/>
  <c r="X47" i="15"/>
  <c r="X51" i="15"/>
  <c r="X54" i="15"/>
  <c r="X61" i="15"/>
  <c r="X64" i="15"/>
  <c r="AB64" i="15"/>
  <c r="AA64" i="15" s="1"/>
  <c r="X68" i="15"/>
  <c r="X31" i="15"/>
  <c r="X38" i="15"/>
  <c r="X41" i="15"/>
  <c r="X45" i="15"/>
  <c r="X48" i="15"/>
  <c r="X55" i="15"/>
  <c r="X62" i="15"/>
  <c r="X65" i="15"/>
  <c r="X69" i="15"/>
  <c r="AC67" i="15" l="1"/>
  <c r="AC18" i="15"/>
  <c r="Z52" i="15"/>
  <c r="Y52" i="15"/>
  <c r="AC52" i="15" s="1"/>
  <c r="Z28" i="15"/>
  <c r="Y28" i="15"/>
  <c r="AC28" i="15"/>
  <c r="Z25" i="15"/>
  <c r="Y25" i="15"/>
  <c r="AC25" i="15" s="1"/>
  <c r="Y16" i="15"/>
  <c r="AC16" i="15" s="1"/>
  <c r="Z16" i="15"/>
  <c r="X17" i="15" s="1"/>
  <c r="Z42" i="15"/>
  <c r="Y42" i="15"/>
  <c r="AC42" i="15" s="1"/>
  <c r="Y58" i="15"/>
  <c r="AC58" i="15" s="1"/>
  <c r="Z58" i="15"/>
  <c r="Z35" i="15"/>
  <c r="Y35" i="15"/>
  <c r="AC35" i="15" s="1"/>
  <c r="Y62" i="15"/>
  <c r="AC62" i="15" s="1"/>
  <c r="Z62" i="15"/>
  <c r="Y41" i="15"/>
  <c r="AC41" i="15" s="1"/>
  <c r="Z41" i="15"/>
  <c r="Z51" i="15"/>
  <c r="Y51" i="15"/>
  <c r="AC51" i="15" s="1"/>
  <c r="Z40" i="15"/>
  <c r="Y40" i="15"/>
  <c r="AC40" i="15" s="1"/>
  <c r="Z63" i="15"/>
  <c r="Y63" i="15"/>
  <c r="AC63" i="15" s="1"/>
  <c r="Z56" i="15"/>
  <c r="Y56" i="15"/>
  <c r="AC56" i="15" s="1"/>
  <c r="Z32" i="15"/>
  <c r="Y32" i="15"/>
  <c r="AC32" i="15" s="1"/>
  <c r="Z12" i="15"/>
  <c r="Y12" i="15"/>
  <c r="AC12" i="15" s="1"/>
  <c r="Z11" i="15"/>
  <c r="Y11" i="15"/>
  <c r="AC11" i="15" s="1"/>
  <c r="Y65" i="15"/>
  <c r="AC65" i="15" s="1"/>
  <c r="Z65" i="15"/>
  <c r="Z68" i="15"/>
  <c r="Y68" i="15"/>
  <c r="AC68" i="15" s="1"/>
  <c r="Z54" i="15"/>
  <c r="Y54" i="15"/>
  <c r="AC54" i="15" s="1"/>
  <c r="Z21" i="15"/>
  <c r="Y21" i="15"/>
  <c r="AC21" i="15" s="1"/>
  <c r="Y20" i="15"/>
  <c r="AC20" i="15" s="1"/>
  <c r="Z20" i="15"/>
  <c r="Y13" i="15"/>
  <c r="AC13" i="15" s="1"/>
  <c r="Z13" i="15"/>
  <c r="Y55" i="15"/>
  <c r="AC55" i="15" s="1"/>
  <c r="Z55" i="15"/>
  <c r="Y38" i="15"/>
  <c r="AC38" i="15" s="1"/>
  <c r="Z38" i="15"/>
  <c r="Z64" i="15"/>
  <c r="Y64" i="15"/>
  <c r="AC64" i="15" s="1"/>
  <c r="Z47" i="15"/>
  <c r="Y47" i="15"/>
  <c r="AC47" i="15" s="1"/>
  <c r="Z37" i="15"/>
  <c r="Y37" i="15"/>
  <c r="AC37" i="15" s="1"/>
  <c r="Z39" i="15"/>
  <c r="Y39" i="15"/>
  <c r="AC39" i="15" s="1"/>
  <c r="Y23" i="15"/>
  <c r="AC23" i="15" s="1"/>
  <c r="Z23" i="15"/>
  <c r="Y26" i="15"/>
  <c r="AC26" i="15" s="1"/>
  <c r="Z26" i="15"/>
  <c r="Z19" i="15"/>
  <c r="Y19" i="15"/>
  <c r="AC19" i="15" s="1"/>
  <c r="Z59" i="15"/>
  <c r="Y59" i="15"/>
  <c r="AC59" i="15" s="1"/>
  <c r="Y34" i="15"/>
  <c r="AC34" i="15" s="1"/>
  <c r="Z34" i="15"/>
  <c r="Z27" i="15"/>
  <c r="Y27" i="15"/>
  <c r="AC27" i="15" s="1"/>
  <c r="AC24" i="15"/>
  <c r="Y45" i="15"/>
  <c r="AC45" i="15" s="1"/>
  <c r="Z45" i="15"/>
  <c r="Z66" i="15"/>
  <c r="Y66" i="15"/>
  <c r="AC66" i="15" s="1"/>
  <c r="Y69" i="15"/>
  <c r="AC69" i="15" s="1"/>
  <c r="Z69" i="15"/>
  <c r="Y48" i="15"/>
  <c r="AC48" i="15" s="1"/>
  <c r="Z48" i="15"/>
  <c r="Y31" i="15"/>
  <c r="AC31" i="15" s="1"/>
  <c r="Z31" i="15"/>
  <c r="Z61" i="15"/>
  <c r="Y61" i="15"/>
  <c r="AC61" i="15" s="1"/>
  <c r="Z44" i="15"/>
  <c r="Y44" i="15"/>
  <c r="AC44" i="15" s="1"/>
  <c r="Z30" i="15"/>
  <c r="Y30" i="15"/>
  <c r="AC30" i="15" s="1"/>
  <c r="Z49" i="15"/>
  <c r="Y49" i="15"/>
  <c r="AC49" i="15" s="1"/>
  <c r="Y14" i="15"/>
  <c r="AC14" i="15" s="1"/>
  <c r="Z14" i="15"/>
  <c r="Z17" i="15" l="1"/>
  <c r="Y17" i="15"/>
  <c r="AC17" i="15" s="1"/>
  <c r="T69" i="14" l="1"/>
  <c r="Q69" i="14"/>
  <c r="T68" i="14"/>
  <c r="Q68" i="14"/>
  <c r="AB69" i="14" s="1"/>
  <c r="AA69" i="14" s="1"/>
  <c r="T67" i="14"/>
  <c r="Q67" i="14"/>
  <c r="AB68" i="14" s="1"/>
  <c r="AA68" i="14" s="1"/>
  <c r="T66" i="14"/>
  <c r="Q66" i="14"/>
  <c r="T65" i="14"/>
  <c r="Q65" i="14"/>
  <c r="T64" i="14"/>
  <c r="Q64" i="14"/>
  <c r="AB65" i="14" s="1"/>
  <c r="AA65" i="14" s="1"/>
  <c r="K64" i="14"/>
  <c r="L64" i="14" s="1"/>
  <c r="H64" i="14"/>
  <c r="I64" i="14" s="1"/>
  <c r="T63" i="14"/>
  <c r="Q63" i="14"/>
  <c r="T62" i="14"/>
  <c r="Q62" i="14"/>
  <c r="T61" i="14"/>
  <c r="Q61" i="14"/>
  <c r="T60" i="14"/>
  <c r="Q60" i="14"/>
  <c r="AB61" i="14" s="1"/>
  <c r="AA61" i="14" s="1"/>
  <c r="T59" i="14"/>
  <c r="Q59" i="14"/>
  <c r="T58" i="14"/>
  <c r="Q58" i="14"/>
  <c r="K58" i="14"/>
  <c r="L58" i="14" s="1"/>
  <c r="H58" i="14"/>
  <c r="I58" i="14" s="1"/>
  <c r="T57" i="14"/>
  <c r="Q57" i="14"/>
  <c r="T56" i="14"/>
  <c r="Q56" i="14"/>
  <c r="T55" i="14"/>
  <c r="Q55" i="14"/>
  <c r="T54" i="14"/>
  <c r="Q54" i="14"/>
  <c r="AB55" i="14" s="1"/>
  <c r="AA55" i="14" s="1"/>
  <c r="T53" i="14"/>
  <c r="Q53" i="14"/>
  <c r="AB54" i="14" s="1"/>
  <c r="AA54" i="14" s="1"/>
  <c r="T52" i="14"/>
  <c r="Q52" i="14"/>
  <c r="K52" i="14"/>
  <c r="L52" i="14" s="1"/>
  <c r="H52" i="14"/>
  <c r="I52" i="14" s="1"/>
  <c r="T51" i="14"/>
  <c r="Q51" i="14"/>
  <c r="T50" i="14"/>
  <c r="Q50" i="14"/>
  <c r="AB51" i="14" s="1"/>
  <c r="AA51" i="14" s="1"/>
  <c r="T49" i="14"/>
  <c r="Q49" i="14"/>
  <c r="T48" i="14"/>
  <c r="Q48" i="14"/>
  <c r="T47" i="14"/>
  <c r="Q47" i="14"/>
  <c r="T46" i="14"/>
  <c r="Q46" i="14"/>
  <c r="K46" i="14"/>
  <c r="L46" i="14" s="1"/>
  <c r="M46" i="14" s="1"/>
  <c r="H46" i="14"/>
  <c r="T45" i="14"/>
  <c r="Q45" i="14"/>
  <c r="T44" i="14"/>
  <c r="Q44" i="14"/>
  <c r="AB45" i="14" s="1"/>
  <c r="AA45" i="14" s="1"/>
  <c r="T43" i="14"/>
  <c r="Q43" i="14"/>
  <c r="AB44" i="14" s="1"/>
  <c r="AA44" i="14" s="1"/>
  <c r="T42" i="14"/>
  <c r="Q42" i="14"/>
  <c r="T41" i="14"/>
  <c r="Q41" i="14"/>
  <c r="T40" i="14"/>
  <c r="Q40" i="14"/>
  <c r="AB41" i="14" s="1"/>
  <c r="AA41" i="14" s="1"/>
  <c r="K40" i="14"/>
  <c r="L40" i="14" s="1"/>
  <c r="H40" i="14"/>
  <c r="I40" i="14" s="1"/>
  <c r="T39" i="14"/>
  <c r="Q39" i="14"/>
  <c r="T38" i="14"/>
  <c r="Q38" i="14"/>
  <c r="T37" i="14"/>
  <c r="Q37" i="14"/>
  <c r="T36" i="14"/>
  <c r="Q36" i="14"/>
  <c r="AB37" i="14" s="1"/>
  <c r="AA37" i="14" s="1"/>
  <c r="T35" i="14"/>
  <c r="Q35" i="14"/>
  <c r="T34" i="14"/>
  <c r="Q34" i="14"/>
  <c r="K34" i="14"/>
  <c r="L34" i="14" s="1"/>
  <c r="H34" i="14"/>
  <c r="I34" i="14" s="1"/>
  <c r="T33" i="14"/>
  <c r="Q33" i="14"/>
  <c r="T32" i="14"/>
  <c r="Q32" i="14"/>
  <c r="T31" i="14"/>
  <c r="Q31" i="14"/>
  <c r="T30" i="14"/>
  <c r="Q30" i="14"/>
  <c r="AB31" i="14" s="1"/>
  <c r="AA31" i="14" s="1"/>
  <c r="T29" i="14"/>
  <c r="Q29" i="14"/>
  <c r="AB30" i="14" s="1"/>
  <c r="AA30" i="14" s="1"/>
  <c r="T28" i="14"/>
  <c r="Q28" i="14"/>
  <c r="K28" i="14"/>
  <c r="L28" i="14" s="1"/>
  <c r="H28" i="14"/>
  <c r="I28" i="14" s="1"/>
  <c r="T27" i="14"/>
  <c r="Q27" i="14"/>
  <c r="T26" i="14"/>
  <c r="Q26" i="14"/>
  <c r="T25" i="14"/>
  <c r="Q25" i="14"/>
  <c r="T24" i="14"/>
  <c r="Q24" i="14"/>
  <c r="T23" i="14"/>
  <c r="Q23" i="14"/>
  <c r="T22" i="14"/>
  <c r="Q22" i="14"/>
  <c r="X22" i="14" s="1"/>
  <c r="K22" i="14"/>
  <c r="L22" i="14" s="1"/>
  <c r="H22" i="14"/>
  <c r="I22" i="14" s="1"/>
  <c r="T21" i="14"/>
  <c r="Q21" i="14"/>
  <c r="T20" i="14"/>
  <c r="Q20" i="14"/>
  <c r="T19" i="14"/>
  <c r="Q19" i="14"/>
  <c r="AB20" i="14" s="1"/>
  <c r="AA20" i="14" s="1"/>
  <c r="T18" i="14"/>
  <c r="Q18" i="14"/>
  <c r="AB19" i="14" s="1"/>
  <c r="AA19" i="14" s="1"/>
  <c r="T17" i="14"/>
  <c r="Q17" i="14"/>
  <c r="T16" i="14"/>
  <c r="Q16" i="14"/>
  <c r="K16" i="14"/>
  <c r="L16" i="14" s="1"/>
  <c r="H16" i="14"/>
  <c r="I16" i="14" s="1"/>
  <c r="T15" i="14"/>
  <c r="Q15" i="14"/>
  <c r="T14" i="14"/>
  <c r="Q14" i="14"/>
  <c r="T13" i="14"/>
  <c r="Q13" i="14"/>
  <c r="T12" i="14"/>
  <c r="Q12" i="14"/>
  <c r="AB13" i="14" s="1"/>
  <c r="AA13" i="14" s="1"/>
  <c r="T11" i="14"/>
  <c r="Q11" i="14"/>
  <c r="AB12" i="14" s="1"/>
  <c r="AA12" i="14" s="1"/>
  <c r="T10" i="14"/>
  <c r="Q10" i="14"/>
  <c r="K10" i="14"/>
  <c r="L10" i="14" s="1"/>
  <c r="M10" i="14" s="1"/>
  <c r="AB10" i="14" s="1"/>
  <c r="H10" i="14"/>
  <c r="I10" i="14" s="1"/>
  <c r="X10" i="14" s="1"/>
  <c r="K31" i="14"/>
  <c r="K36" i="14"/>
  <c r="K27" i="14"/>
  <c r="K20" i="14"/>
  <c r="K54" i="14"/>
  <c r="K62" i="14"/>
  <c r="K59" i="14"/>
  <c r="K44" i="14"/>
  <c r="K21" i="14"/>
  <c r="K13" i="14"/>
  <c r="K66" i="14"/>
  <c r="K45" i="14"/>
  <c r="K29" i="14"/>
  <c r="K43" i="14"/>
  <c r="K69" i="14"/>
  <c r="K53" i="14"/>
  <c r="K56" i="14"/>
  <c r="K55" i="14"/>
  <c r="K67" i="14"/>
  <c r="K11" i="14"/>
  <c r="K49" i="14"/>
  <c r="K19" i="14"/>
  <c r="K65" i="14"/>
  <c r="K50" i="14"/>
  <c r="K23" i="14"/>
  <c r="K35" i="14"/>
  <c r="K30" i="14"/>
  <c r="K15" i="14"/>
  <c r="K37" i="14"/>
  <c r="K68" i="14"/>
  <c r="K63" i="14"/>
  <c r="K47" i="14"/>
  <c r="K41" i="14"/>
  <c r="K24" i="14"/>
  <c r="K61" i="14"/>
  <c r="K33" i="14"/>
  <c r="K57" i="14"/>
  <c r="K42" i="14"/>
  <c r="K48" i="14"/>
  <c r="K38" i="14"/>
  <c r="K32" i="14"/>
  <c r="K25" i="14"/>
  <c r="K12" i="14"/>
  <c r="K18" i="14"/>
  <c r="K60" i="14"/>
  <c r="K14" i="14"/>
  <c r="K39" i="14"/>
  <c r="K26" i="14"/>
  <c r="K51" i="14"/>
  <c r="K17" i="14"/>
  <c r="AB14" i="14" l="1"/>
  <c r="AA14" i="14" s="1"/>
  <c r="X14" i="14"/>
  <c r="Z14" i="14" s="1"/>
  <c r="AB15" i="14"/>
  <c r="AA15" i="14" s="1"/>
  <c r="X15" i="14"/>
  <c r="Z15" i="14" s="1"/>
  <c r="AB21" i="14"/>
  <c r="AA21" i="14" s="1"/>
  <c r="X21" i="14"/>
  <c r="Z21" i="14" s="1"/>
  <c r="AB24" i="14"/>
  <c r="AA24" i="14" s="1"/>
  <c r="X24" i="14"/>
  <c r="Z24" i="14" s="1"/>
  <c r="AB25" i="14"/>
  <c r="AA25" i="14" s="1"/>
  <c r="X25" i="14"/>
  <c r="Z25" i="14" s="1"/>
  <c r="N28" i="14"/>
  <c r="AB29" i="14"/>
  <c r="AA29" i="14" s="1"/>
  <c r="X29" i="14"/>
  <c r="AB28" i="14"/>
  <c r="AA28" i="14" s="1"/>
  <c r="X28" i="14"/>
  <c r="AB33" i="14"/>
  <c r="AA33" i="14" s="1"/>
  <c r="X33" i="14"/>
  <c r="AB36" i="14"/>
  <c r="AA36" i="14" s="1"/>
  <c r="X36" i="14"/>
  <c r="AB43" i="14"/>
  <c r="AA43" i="14" s="1"/>
  <c r="X43" i="14"/>
  <c r="AB47" i="14"/>
  <c r="AA47" i="14" s="1"/>
  <c r="AB46" i="14"/>
  <c r="AA46" i="14" s="1"/>
  <c r="X46" i="14"/>
  <c r="AB50" i="14"/>
  <c r="AA50" i="14" s="1"/>
  <c r="X50" i="14"/>
  <c r="AB53" i="14"/>
  <c r="AA53" i="14" s="1"/>
  <c r="X53" i="14"/>
  <c r="AB52" i="14"/>
  <c r="AA52" i="14" s="1"/>
  <c r="X52" i="14"/>
  <c r="AB57" i="14"/>
  <c r="AA57" i="14" s="1"/>
  <c r="X57" i="14"/>
  <c r="AB60" i="14"/>
  <c r="AA60" i="14" s="1"/>
  <c r="X60" i="14"/>
  <c r="AB67" i="14"/>
  <c r="AA67" i="14" s="1"/>
  <c r="X67" i="14"/>
  <c r="N52" i="14"/>
  <c r="M52" i="14"/>
  <c r="M28" i="14"/>
  <c r="Y22" i="14"/>
  <c r="Z22" i="14"/>
  <c r="AA10" i="14"/>
  <c r="AB11" i="14"/>
  <c r="AA11" i="14" s="1"/>
  <c r="AB17" i="14"/>
  <c r="M16" i="14"/>
  <c r="N16" i="14"/>
  <c r="Y10" i="14"/>
  <c r="Z10" i="14"/>
  <c r="X11" i="14" s="1"/>
  <c r="AB16" i="14"/>
  <c r="AA16" i="14" s="1"/>
  <c r="N22" i="14"/>
  <c r="M22" i="14"/>
  <c r="Z33" i="14"/>
  <c r="Y33" i="14"/>
  <c r="AC33" i="14" s="1"/>
  <c r="AB49" i="14"/>
  <c r="AA49" i="14" s="1"/>
  <c r="X49" i="14"/>
  <c r="Z57" i="14"/>
  <c r="Y57" i="14"/>
  <c r="AC57" i="14" s="1"/>
  <c r="AB63" i="14"/>
  <c r="AA63" i="14" s="1"/>
  <c r="X63" i="14"/>
  <c r="N10" i="14"/>
  <c r="Y14" i="14"/>
  <c r="AC14" i="14" s="1"/>
  <c r="Y21" i="14"/>
  <c r="AC21" i="14" s="1"/>
  <c r="AB22" i="14"/>
  <c r="AA22" i="14" s="1"/>
  <c r="Y24" i="14"/>
  <c r="AC24" i="14" s="1"/>
  <c r="Y25" i="14"/>
  <c r="AC25" i="14" s="1"/>
  <c r="AB27" i="14"/>
  <c r="AA27" i="14" s="1"/>
  <c r="X27" i="14"/>
  <c r="AB35" i="14"/>
  <c r="AA35" i="14" s="1"/>
  <c r="X35" i="14"/>
  <c r="AB34" i="14"/>
  <c r="AA34" i="14" s="1"/>
  <c r="X34" i="14"/>
  <c r="AB38" i="14"/>
  <c r="AA38" i="14" s="1"/>
  <c r="Z43" i="14"/>
  <c r="Y43" i="14"/>
  <c r="AC43" i="14" s="1"/>
  <c r="N46" i="14"/>
  <c r="I46" i="14"/>
  <c r="AB48" i="14"/>
  <c r="AA48" i="14" s="1"/>
  <c r="Z53" i="14"/>
  <c r="Y53" i="14"/>
  <c r="AC53" i="14" s="1"/>
  <c r="AB59" i="14"/>
  <c r="AA59" i="14" s="1"/>
  <c r="X59" i="14"/>
  <c r="AB58" i="14"/>
  <c r="AA58" i="14" s="1"/>
  <c r="X58" i="14"/>
  <c r="AB62" i="14"/>
  <c r="AA62" i="14" s="1"/>
  <c r="Z67" i="14"/>
  <c r="Y67" i="14"/>
  <c r="AC67" i="14" s="1"/>
  <c r="X12" i="14"/>
  <c r="Y15" i="14"/>
  <c r="AC15" i="14" s="1"/>
  <c r="X19" i="14"/>
  <c r="AB26" i="14"/>
  <c r="AA26" i="14" s="1"/>
  <c r="AB32" i="14"/>
  <c r="AA32" i="14" s="1"/>
  <c r="X32" i="14"/>
  <c r="Z50" i="14"/>
  <c r="Y50" i="14"/>
  <c r="AC50" i="14" s="1"/>
  <c r="AB56" i="14"/>
  <c r="AA56" i="14" s="1"/>
  <c r="X56" i="14"/>
  <c r="AB23" i="14"/>
  <c r="AA23" i="14" s="1"/>
  <c r="X23" i="14"/>
  <c r="Z29" i="14"/>
  <c r="Y29" i="14"/>
  <c r="AC29" i="14" s="1"/>
  <c r="N34" i="14"/>
  <c r="M34" i="14"/>
  <c r="AB39" i="14"/>
  <c r="AA39" i="14" s="1"/>
  <c r="X39" i="14"/>
  <c r="N58" i="14"/>
  <c r="M58" i="14"/>
  <c r="X13" i="14"/>
  <c r="X16" i="14"/>
  <c r="X20" i="14"/>
  <c r="X26" i="14"/>
  <c r="Z36" i="14"/>
  <c r="Y36" i="14"/>
  <c r="AC36" i="14" s="1"/>
  <c r="N40" i="14"/>
  <c r="M40" i="14"/>
  <c r="AB42" i="14"/>
  <c r="AA42" i="14" s="1"/>
  <c r="X42" i="14"/>
  <c r="Z46" i="14"/>
  <c r="Y46" i="14"/>
  <c r="AC46" i="14" s="1"/>
  <c r="Z60" i="14"/>
  <c r="Y60" i="14"/>
  <c r="AC60" i="14" s="1"/>
  <c r="N64" i="14"/>
  <c r="M64" i="14"/>
  <c r="AB66" i="14"/>
  <c r="AA66" i="14" s="1"/>
  <c r="X66" i="14"/>
  <c r="X30" i="14"/>
  <c r="X37" i="14"/>
  <c r="X40" i="14"/>
  <c r="AB40" i="14"/>
  <c r="AA40" i="14" s="1"/>
  <c r="X44" i="14"/>
  <c r="X47" i="14"/>
  <c r="X51" i="14"/>
  <c r="X54" i="14"/>
  <c r="X61" i="14"/>
  <c r="X64" i="14"/>
  <c r="AB64" i="14"/>
  <c r="AA64" i="14" s="1"/>
  <c r="X68" i="14"/>
  <c r="X31" i="14"/>
  <c r="X38" i="14"/>
  <c r="X41" i="14"/>
  <c r="X45" i="14"/>
  <c r="X48" i="14"/>
  <c r="X55" i="14"/>
  <c r="X62" i="14"/>
  <c r="X65" i="14"/>
  <c r="X69" i="14"/>
  <c r="Z52" i="14" l="1"/>
  <c r="Y52" i="14"/>
  <c r="AC52" i="14" s="1"/>
  <c r="Z28" i="14"/>
  <c r="Y28" i="14"/>
  <c r="AC28" i="14"/>
  <c r="AC10" i="14"/>
  <c r="Y41" i="14"/>
  <c r="AC41" i="14" s="1"/>
  <c r="Z41" i="14"/>
  <c r="Z51" i="14"/>
  <c r="Y51" i="14"/>
  <c r="AC51" i="14" s="1"/>
  <c r="Y12" i="14"/>
  <c r="AC12" i="14" s="1"/>
  <c r="Z12" i="14"/>
  <c r="Y58" i="14"/>
  <c r="AC58" i="14" s="1"/>
  <c r="Z58" i="14"/>
  <c r="Y55" i="14"/>
  <c r="AC55" i="14" s="1"/>
  <c r="Z55" i="14"/>
  <c r="Y38" i="14"/>
  <c r="AC38" i="14" s="1"/>
  <c r="Z38" i="14"/>
  <c r="Z64" i="14"/>
  <c r="Y64" i="14"/>
  <c r="AC64" i="14" s="1"/>
  <c r="Z47" i="14"/>
  <c r="Y47" i="14"/>
  <c r="AC47" i="14" s="1"/>
  <c r="Z37" i="14"/>
  <c r="Y37" i="14"/>
  <c r="AC37" i="14" s="1"/>
  <c r="Y26" i="14"/>
  <c r="AC26" i="14" s="1"/>
  <c r="Z26" i="14"/>
  <c r="Z23" i="14"/>
  <c r="Y23" i="14"/>
  <c r="AC23" i="14" s="1"/>
  <c r="Y62" i="14"/>
  <c r="AC62" i="14" s="1"/>
  <c r="Z62" i="14"/>
  <c r="Z13" i="14"/>
  <c r="Y13" i="14"/>
  <c r="AC13" i="14" s="1"/>
  <c r="Y69" i="14"/>
  <c r="AC69" i="14" s="1"/>
  <c r="Z69" i="14"/>
  <c r="Y48" i="14"/>
  <c r="AC48" i="14" s="1"/>
  <c r="Z48" i="14"/>
  <c r="Y31" i="14"/>
  <c r="AC31" i="14" s="1"/>
  <c r="Z31" i="14"/>
  <c r="Z61" i="14"/>
  <c r="Y61" i="14"/>
  <c r="AC61" i="14" s="1"/>
  <c r="Z44" i="14"/>
  <c r="Y44" i="14"/>
  <c r="AC44" i="14" s="1"/>
  <c r="Z30" i="14"/>
  <c r="Y30" i="14"/>
  <c r="AC30" i="14" s="1"/>
  <c r="Z20" i="14"/>
  <c r="Y20" i="14"/>
  <c r="AC20" i="14" s="1"/>
  <c r="Y19" i="14"/>
  <c r="AC19" i="14" s="1"/>
  <c r="Z19" i="14"/>
  <c r="Z59" i="14"/>
  <c r="Y59" i="14"/>
  <c r="AC59" i="14" s="1"/>
  <c r="Z35" i="14"/>
  <c r="Y35" i="14"/>
  <c r="AC35" i="14" s="1"/>
  <c r="Z40" i="14"/>
  <c r="Y40" i="14"/>
  <c r="AC40" i="14" s="1"/>
  <c r="Y34" i="14"/>
  <c r="AC34" i="14" s="1"/>
  <c r="Z34" i="14"/>
  <c r="Z27" i="14"/>
  <c r="Y27" i="14"/>
  <c r="AC27" i="14" s="1"/>
  <c r="Z63" i="14"/>
  <c r="Y63" i="14"/>
  <c r="AC63" i="14" s="1"/>
  <c r="Z49" i="14"/>
  <c r="Y49" i="14"/>
  <c r="AC49" i="14" s="1"/>
  <c r="Y65" i="14"/>
  <c r="AC65" i="14" s="1"/>
  <c r="Z65" i="14"/>
  <c r="Y45" i="14"/>
  <c r="AC45" i="14" s="1"/>
  <c r="Z45" i="14"/>
  <c r="Z68" i="14"/>
  <c r="Y68" i="14"/>
  <c r="AC68" i="14" s="1"/>
  <c r="Z54" i="14"/>
  <c r="Y54" i="14"/>
  <c r="AC54" i="14" s="1"/>
  <c r="Z66" i="14"/>
  <c r="Y66" i="14"/>
  <c r="AC66" i="14" s="1"/>
  <c r="Z42" i="14"/>
  <c r="Y42" i="14"/>
  <c r="AC42" i="14" s="1"/>
  <c r="Z16" i="14"/>
  <c r="X17" i="14" s="1"/>
  <c r="Y16" i="14"/>
  <c r="AC16" i="14" s="1"/>
  <c r="Z39" i="14"/>
  <c r="Y39" i="14"/>
  <c r="AC39" i="14" s="1"/>
  <c r="Z56" i="14"/>
  <c r="Y56" i="14"/>
  <c r="AC56" i="14" s="1"/>
  <c r="Z32" i="14"/>
  <c r="Y32" i="14"/>
  <c r="AC32" i="14" s="1"/>
  <c r="Z11" i="14"/>
  <c r="Y11" i="14"/>
  <c r="AC11" i="14" s="1"/>
  <c r="AA17" i="14"/>
  <c r="AB18" i="14"/>
  <c r="AA18" i="14" s="1"/>
  <c r="AC22" i="14"/>
  <c r="Z17" i="14" l="1"/>
  <c r="X18" i="14" s="1"/>
  <c r="Y17" i="14"/>
  <c r="AC17" i="14" s="1"/>
  <c r="Z18" i="14" l="1"/>
  <c r="Y18" i="14"/>
  <c r="AC18" i="14" s="1"/>
  <c r="T69" i="13" l="1"/>
  <c r="Q69" i="13"/>
  <c r="T68" i="13"/>
  <c r="Q68" i="13"/>
  <c r="AB69" i="13" s="1"/>
  <c r="AA69" i="13" s="1"/>
  <c r="T67" i="13"/>
  <c r="Q67" i="13"/>
  <c r="AB68" i="13" s="1"/>
  <c r="AA68" i="13" s="1"/>
  <c r="T66" i="13"/>
  <c r="Q66" i="13"/>
  <c r="T65" i="13"/>
  <c r="Q65" i="13"/>
  <c r="T64" i="13"/>
  <c r="Q64" i="13"/>
  <c r="K64" i="13"/>
  <c r="L64" i="13" s="1"/>
  <c r="H64" i="13"/>
  <c r="I64" i="13" s="1"/>
  <c r="T63" i="13"/>
  <c r="Q63" i="13"/>
  <c r="T62" i="13"/>
  <c r="Q62" i="13"/>
  <c r="T61" i="13"/>
  <c r="Q61" i="13"/>
  <c r="AB62" i="13" s="1"/>
  <c r="AA62" i="13" s="1"/>
  <c r="T60" i="13"/>
  <c r="Q60" i="13"/>
  <c r="AB61" i="13" s="1"/>
  <c r="AA61" i="13" s="1"/>
  <c r="T59" i="13"/>
  <c r="Q59" i="13"/>
  <c r="T58" i="13"/>
  <c r="Q58" i="13"/>
  <c r="K58" i="13"/>
  <c r="L58" i="13" s="1"/>
  <c r="H58" i="13"/>
  <c r="I58" i="13" s="1"/>
  <c r="T57" i="13"/>
  <c r="Q57" i="13"/>
  <c r="T56" i="13"/>
  <c r="Q56" i="13"/>
  <c r="T55" i="13"/>
  <c r="Q55" i="13"/>
  <c r="T54" i="13"/>
  <c r="Q54" i="13"/>
  <c r="AB55" i="13" s="1"/>
  <c r="AA55" i="13" s="1"/>
  <c r="T53" i="13"/>
  <c r="Q53" i="13"/>
  <c r="AB54" i="13" s="1"/>
  <c r="AA54" i="13" s="1"/>
  <c r="T52" i="13"/>
  <c r="Q52" i="13"/>
  <c r="K52" i="13"/>
  <c r="L52" i="13" s="1"/>
  <c r="H52" i="13"/>
  <c r="I52" i="13" s="1"/>
  <c r="T51" i="13"/>
  <c r="Q51" i="13"/>
  <c r="T50" i="13"/>
  <c r="Q50" i="13"/>
  <c r="AB51" i="13" s="1"/>
  <c r="AA51" i="13" s="1"/>
  <c r="T49" i="13"/>
  <c r="Q49" i="13"/>
  <c r="T48" i="13"/>
  <c r="Q48" i="13"/>
  <c r="T47" i="13"/>
  <c r="Q47" i="13"/>
  <c r="AB48" i="13" s="1"/>
  <c r="AA48" i="13" s="1"/>
  <c r="T46" i="13"/>
  <c r="Q46" i="13"/>
  <c r="K46" i="13"/>
  <c r="L46" i="13" s="1"/>
  <c r="M46" i="13" s="1"/>
  <c r="H46" i="13"/>
  <c r="T45" i="13"/>
  <c r="Q45" i="13"/>
  <c r="T44" i="13"/>
  <c r="Q44" i="13"/>
  <c r="AB45" i="13" s="1"/>
  <c r="AA45" i="13" s="1"/>
  <c r="T43" i="13"/>
  <c r="Q43" i="13"/>
  <c r="AB44" i="13" s="1"/>
  <c r="AA44" i="13" s="1"/>
  <c r="T42" i="13"/>
  <c r="Q42" i="13"/>
  <c r="T41" i="13"/>
  <c r="Q41" i="13"/>
  <c r="T40" i="13"/>
  <c r="Q40" i="13"/>
  <c r="K40" i="13"/>
  <c r="L40" i="13" s="1"/>
  <c r="H40" i="13"/>
  <c r="I40" i="13" s="1"/>
  <c r="T39" i="13"/>
  <c r="Q39" i="13"/>
  <c r="T38" i="13"/>
  <c r="Q38" i="13"/>
  <c r="T37" i="13"/>
  <c r="Q37" i="13"/>
  <c r="AB38" i="13" s="1"/>
  <c r="AA38" i="13" s="1"/>
  <c r="T36" i="13"/>
  <c r="Q36" i="13"/>
  <c r="AB37" i="13" s="1"/>
  <c r="AA37" i="13" s="1"/>
  <c r="T35" i="13"/>
  <c r="Q35" i="13"/>
  <c r="T34" i="13"/>
  <c r="Q34" i="13"/>
  <c r="K34" i="13"/>
  <c r="L34" i="13" s="1"/>
  <c r="M34" i="13" s="1"/>
  <c r="H34" i="13"/>
  <c r="T33" i="13"/>
  <c r="Q33" i="13"/>
  <c r="T32" i="13"/>
  <c r="Q32" i="13"/>
  <c r="T31" i="13"/>
  <c r="Q31" i="13"/>
  <c r="T30" i="13"/>
  <c r="Q30" i="13"/>
  <c r="AB31" i="13" s="1"/>
  <c r="AA31" i="13" s="1"/>
  <c r="T29" i="13"/>
  <c r="Q29" i="13"/>
  <c r="AB30" i="13" s="1"/>
  <c r="AA30" i="13" s="1"/>
  <c r="T28" i="13"/>
  <c r="Q28" i="13"/>
  <c r="K28" i="13"/>
  <c r="L28" i="13" s="1"/>
  <c r="H28" i="13"/>
  <c r="I28" i="13" s="1"/>
  <c r="X28" i="13" s="1"/>
  <c r="Z28" i="13" s="1"/>
  <c r="T27" i="13"/>
  <c r="Q27" i="13"/>
  <c r="T26" i="13"/>
  <c r="Q26" i="13"/>
  <c r="T25" i="13"/>
  <c r="Q25" i="13"/>
  <c r="T24" i="13"/>
  <c r="Q24" i="13"/>
  <c r="T23" i="13"/>
  <c r="Q23" i="13"/>
  <c r="T22" i="13"/>
  <c r="Q22" i="13"/>
  <c r="K22" i="13"/>
  <c r="L22" i="13" s="1"/>
  <c r="M22" i="13" s="1"/>
  <c r="AB22" i="13" s="1"/>
  <c r="AA22" i="13" s="1"/>
  <c r="H22" i="13"/>
  <c r="I22" i="13" s="1"/>
  <c r="X22" i="13" s="1"/>
  <c r="T21" i="13"/>
  <c r="Q21" i="13"/>
  <c r="T20" i="13"/>
  <c r="Q20" i="13"/>
  <c r="AB21" i="13" s="1"/>
  <c r="AA21" i="13" s="1"/>
  <c r="T19" i="13"/>
  <c r="Q19" i="13"/>
  <c r="T18" i="13"/>
  <c r="Q18" i="13"/>
  <c r="AB19" i="13" s="1"/>
  <c r="AA19" i="13" s="1"/>
  <c r="T17" i="13"/>
  <c r="Q17" i="13"/>
  <c r="T16" i="13"/>
  <c r="Q16" i="13"/>
  <c r="AB17" i="13" s="1"/>
  <c r="AA17" i="13" s="1"/>
  <c r="K16" i="13"/>
  <c r="L16" i="13" s="1"/>
  <c r="M16" i="13" s="1"/>
  <c r="AB16" i="13" s="1"/>
  <c r="AA16" i="13" s="1"/>
  <c r="H16" i="13"/>
  <c r="T15" i="13"/>
  <c r="Q15" i="13"/>
  <c r="T14" i="13"/>
  <c r="Q14" i="13"/>
  <c r="T13" i="13"/>
  <c r="Q13" i="13"/>
  <c r="AB14" i="13" s="1"/>
  <c r="AA14" i="13" s="1"/>
  <c r="T12" i="13"/>
  <c r="Q12" i="13"/>
  <c r="T11" i="13"/>
  <c r="Q11" i="13"/>
  <c r="AB12" i="13" s="1"/>
  <c r="AA12" i="13" s="1"/>
  <c r="T10" i="13"/>
  <c r="Q10" i="13"/>
  <c r="K10" i="13"/>
  <c r="L10" i="13" s="1"/>
  <c r="H10" i="13"/>
  <c r="I10" i="13" s="1"/>
  <c r="K56" i="13"/>
  <c r="K63" i="13"/>
  <c r="K26" i="13"/>
  <c r="K11" i="13"/>
  <c r="K57" i="13"/>
  <c r="K41" i="13"/>
  <c r="K48" i="13"/>
  <c r="K47" i="13"/>
  <c r="K62" i="13"/>
  <c r="K19" i="13"/>
  <c r="K17" i="13"/>
  <c r="K23" i="13"/>
  <c r="K60" i="13"/>
  <c r="K66" i="13"/>
  <c r="K43" i="13"/>
  <c r="K49" i="13"/>
  <c r="K44" i="13"/>
  <c r="K21" i="13"/>
  <c r="K50" i="13"/>
  <c r="K37" i="13"/>
  <c r="K20" i="13"/>
  <c r="K13" i="13"/>
  <c r="K14" i="13"/>
  <c r="K67" i="13"/>
  <c r="K69" i="13"/>
  <c r="K24" i="13"/>
  <c r="K55" i="13"/>
  <c r="K68" i="13"/>
  <c r="K35" i="13"/>
  <c r="K53" i="13"/>
  <c r="K27" i="13"/>
  <c r="K51" i="13"/>
  <c r="K39" i="13"/>
  <c r="K59" i="13"/>
  <c r="K61" i="13"/>
  <c r="K33" i="13"/>
  <c r="K38" i="13"/>
  <c r="K36" i="13"/>
  <c r="K32" i="13"/>
  <c r="K29" i="13"/>
  <c r="K12" i="13"/>
  <c r="K31" i="13"/>
  <c r="K15" i="13"/>
  <c r="K54" i="13"/>
  <c r="K18" i="13"/>
  <c r="K30" i="13"/>
  <c r="K65" i="13"/>
  <c r="K25" i="13"/>
  <c r="K42" i="13"/>
  <c r="K45" i="13"/>
  <c r="N10" i="13" l="1"/>
  <c r="AB13" i="13"/>
  <c r="AA13" i="13" s="1"/>
  <c r="X13" i="13"/>
  <c r="Z13" i="13" s="1"/>
  <c r="AB15" i="13"/>
  <c r="AA15" i="13" s="1"/>
  <c r="AB20" i="13"/>
  <c r="AA20" i="13" s="1"/>
  <c r="X20" i="13"/>
  <c r="Z20" i="13" s="1"/>
  <c r="AB29" i="13"/>
  <c r="AA29" i="13" s="1"/>
  <c r="X29" i="13"/>
  <c r="AB33" i="13"/>
  <c r="AA33" i="13" s="1"/>
  <c r="X33" i="13"/>
  <c r="AB36" i="13"/>
  <c r="AA36" i="13" s="1"/>
  <c r="X36" i="13"/>
  <c r="AB43" i="13"/>
  <c r="AA43" i="13" s="1"/>
  <c r="X43" i="13"/>
  <c r="AB47" i="13"/>
  <c r="AA47" i="13" s="1"/>
  <c r="AB46" i="13"/>
  <c r="AA46" i="13" s="1"/>
  <c r="X46" i="13"/>
  <c r="AB50" i="13"/>
  <c r="AA50" i="13" s="1"/>
  <c r="X50" i="13"/>
  <c r="AB53" i="13"/>
  <c r="AA53" i="13" s="1"/>
  <c r="X53" i="13"/>
  <c r="AB52" i="13"/>
  <c r="AA52" i="13" s="1"/>
  <c r="X52" i="13"/>
  <c r="AB57" i="13"/>
  <c r="AA57" i="13" s="1"/>
  <c r="X57" i="13"/>
  <c r="AB60" i="13"/>
  <c r="AA60" i="13" s="1"/>
  <c r="X60" i="13"/>
  <c r="AB67" i="13"/>
  <c r="AA67" i="13" s="1"/>
  <c r="X67" i="13"/>
  <c r="N52" i="13"/>
  <c r="M52" i="13"/>
  <c r="M28" i="13"/>
  <c r="AB28" i="13" s="1"/>
  <c r="AA28" i="13" s="1"/>
  <c r="N28" i="13"/>
  <c r="N22" i="13"/>
  <c r="N16" i="13"/>
  <c r="Y22" i="13"/>
  <c r="AC22" i="13" s="1"/>
  <c r="Z22" i="13"/>
  <c r="AB27" i="13"/>
  <c r="AA27" i="13" s="1"/>
  <c r="X27" i="13"/>
  <c r="AB26" i="13"/>
  <c r="AA26" i="13" s="1"/>
  <c r="Z33" i="13"/>
  <c r="Y33" i="13"/>
  <c r="AC33" i="13" s="1"/>
  <c r="AB35" i="13"/>
  <c r="AA35" i="13" s="1"/>
  <c r="X35" i="13"/>
  <c r="AB34" i="13"/>
  <c r="AA34" i="13" s="1"/>
  <c r="Z43" i="13"/>
  <c r="Y43" i="13"/>
  <c r="AC43" i="13" s="1"/>
  <c r="N46" i="13"/>
  <c r="I46" i="13"/>
  <c r="Z53" i="13"/>
  <c r="Y53" i="13"/>
  <c r="AC53" i="13" s="1"/>
  <c r="AB59" i="13"/>
  <c r="AA59" i="13" s="1"/>
  <c r="X59" i="13"/>
  <c r="AB58" i="13"/>
  <c r="AA58" i="13" s="1"/>
  <c r="X58" i="13"/>
  <c r="Z67" i="13"/>
  <c r="Y67" i="13"/>
  <c r="M10" i="13"/>
  <c r="AB10" i="13" s="1"/>
  <c r="X10" i="13"/>
  <c r="Y13" i="13"/>
  <c r="AC13" i="13" s="1"/>
  <c r="X14" i="13"/>
  <c r="I16" i="13"/>
  <c r="X16" i="13" s="1"/>
  <c r="X17" i="13"/>
  <c r="Y20" i="13"/>
  <c r="AC20" i="13" s="1"/>
  <c r="X21" i="13"/>
  <c r="AB23" i="13"/>
  <c r="AA23" i="13" s="1"/>
  <c r="X23" i="13"/>
  <c r="AB25" i="13"/>
  <c r="AA25" i="13" s="1"/>
  <c r="X25" i="13"/>
  <c r="AB24" i="13"/>
  <c r="AA24" i="13" s="1"/>
  <c r="Y28" i="13"/>
  <c r="AC28" i="13" s="1"/>
  <c r="Z29" i="13"/>
  <c r="Y29" i="13"/>
  <c r="AC29" i="13" s="1"/>
  <c r="Z50" i="13"/>
  <c r="Y50" i="13"/>
  <c r="AC50" i="13" s="1"/>
  <c r="AB56" i="13"/>
  <c r="AA56" i="13" s="1"/>
  <c r="X56" i="13"/>
  <c r="X15" i="13"/>
  <c r="X18" i="13"/>
  <c r="AB18" i="13"/>
  <c r="AA18" i="13" s="1"/>
  <c r="X26" i="13"/>
  <c r="AB32" i="13"/>
  <c r="AA32" i="13" s="1"/>
  <c r="X32" i="13"/>
  <c r="N34" i="13"/>
  <c r="Z36" i="13"/>
  <c r="Y36" i="13"/>
  <c r="AC36" i="13" s="1"/>
  <c r="N40" i="13"/>
  <c r="M40" i="13"/>
  <c r="AB42" i="13"/>
  <c r="AA42" i="13" s="1"/>
  <c r="X42" i="13"/>
  <c r="Z46" i="13"/>
  <c r="Y46" i="13"/>
  <c r="AC46" i="13" s="1"/>
  <c r="Z60" i="13"/>
  <c r="Y60" i="13"/>
  <c r="AC60" i="13" s="1"/>
  <c r="N64" i="13"/>
  <c r="M64" i="13"/>
  <c r="AB66" i="13"/>
  <c r="AA66" i="13" s="1"/>
  <c r="X66" i="13"/>
  <c r="X12" i="13"/>
  <c r="X19" i="13"/>
  <c r="AB39" i="13"/>
  <c r="AA39" i="13" s="1"/>
  <c r="X39" i="13"/>
  <c r="AB41" i="13"/>
  <c r="AA41" i="13" s="1"/>
  <c r="AB49" i="13"/>
  <c r="AA49" i="13" s="1"/>
  <c r="X49" i="13"/>
  <c r="Z57" i="13"/>
  <c r="Y57" i="13"/>
  <c r="AC57" i="13" s="1"/>
  <c r="N58" i="13"/>
  <c r="M58" i="13"/>
  <c r="AB63" i="13"/>
  <c r="AA63" i="13" s="1"/>
  <c r="X63" i="13"/>
  <c r="AB65" i="13"/>
  <c r="AA65" i="13" s="1"/>
  <c r="X30" i="13"/>
  <c r="X37" i="13"/>
  <c r="X40" i="13"/>
  <c r="AB40" i="13"/>
  <c r="AA40" i="13" s="1"/>
  <c r="X44" i="13"/>
  <c r="X47" i="13"/>
  <c r="X51" i="13"/>
  <c r="X54" i="13"/>
  <c r="X61" i="13"/>
  <c r="X64" i="13"/>
  <c r="AB64" i="13"/>
  <c r="AA64" i="13" s="1"/>
  <c r="X68" i="13"/>
  <c r="X31" i="13"/>
  <c r="X38" i="13"/>
  <c r="X41" i="13"/>
  <c r="X45" i="13"/>
  <c r="X48" i="13"/>
  <c r="X55" i="13"/>
  <c r="X62" i="13"/>
  <c r="X65" i="13"/>
  <c r="X69" i="13"/>
  <c r="I34" i="13"/>
  <c r="X34" i="13" s="1"/>
  <c r="AC67" i="13" l="1"/>
  <c r="Z52" i="13"/>
  <c r="Y52" i="13"/>
  <c r="AC52" i="13" s="1"/>
  <c r="AA10" i="13"/>
  <c r="AB11" i="13"/>
  <c r="AA11" i="13" s="1"/>
  <c r="Y34" i="13"/>
  <c r="AC34" i="13" s="1"/>
  <c r="Z34" i="13"/>
  <c r="Y48" i="13"/>
  <c r="AC48" i="13" s="1"/>
  <c r="Z48" i="13"/>
  <c r="Z61" i="13"/>
  <c r="Y61" i="13"/>
  <c r="AC61" i="13" s="1"/>
  <c r="Z30" i="13"/>
  <c r="Y30" i="13"/>
  <c r="AC30" i="13" s="1"/>
  <c r="Z49" i="13"/>
  <c r="Y49" i="13"/>
  <c r="AC49" i="13" s="1"/>
  <c r="Z32" i="13"/>
  <c r="Y32" i="13"/>
  <c r="AC32" i="13" s="1"/>
  <c r="Z23" i="13"/>
  <c r="X24" i="13" s="1"/>
  <c r="Y23" i="13"/>
  <c r="AC23" i="13" s="1"/>
  <c r="Z17" i="13"/>
  <c r="Y17" i="13"/>
  <c r="AC17" i="13" s="1"/>
  <c r="Z10" i="13"/>
  <c r="X11" i="13" s="1"/>
  <c r="Y10" i="13"/>
  <c r="AC10" i="13" s="1"/>
  <c r="Y58" i="13"/>
  <c r="AC58" i="13" s="1"/>
  <c r="Z58" i="13"/>
  <c r="Z35" i="13"/>
  <c r="Y35" i="13"/>
  <c r="AC35" i="13" s="1"/>
  <c r="Y65" i="13"/>
  <c r="AC65" i="13" s="1"/>
  <c r="Z65" i="13"/>
  <c r="Y45" i="13"/>
  <c r="AC45" i="13" s="1"/>
  <c r="Z45" i="13"/>
  <c r="Z68" i="13"/>
  <c r="Y68" i="13"/>
  <c r="AC68" i="13" s="1"/>
  <c r="Z54" i="13"/>
  <c r="Y54" i="13"/>
  <c r="AC54" i="13" s="1"/>
  <c r="Z19" i="13"/>
  <c r="Y19" i="13"/>
  <c r="AC19" i="13" s="1"/>
  <c r="Z66" i="13"/>
  <c r="Y66" i="13"/>
  <c r="AC66" i="13" s="1"/>
  <c r="Z42" i="13"/>
  <c r="Y42" i="13"/>
  <c r="AC42" i="13" s="1"/>
  <c r="Y15" i="13"/>
  <c r="AC15" i="13" s="1"/>
  <c r="Z15" i="13"/>
  <c r="Z16" i="13"/>
  <c r="Y16" i="13"/>
  <c r="AC16" i="13" s="1"/>
  <c r="Z27" i="13"/>
  <c r="Y27" i="13"/>
  <c r="AC27" i="13" s="1"/>
  <c r="Y69" i="13"/>
  <c r="AC69" i="13" s="1"/>
  <c r="Z69" i="13"/>
  <c r="Z44" i="13"/>
  <c r="Y44" i="13"/>
  <c r="AC44" i="13" s="1"/>
  <c r="Y62" i="13"/>
  <c r="AC62" i="13" s="1"/>
  <c r="Z62" i="13"/>
  <c r="Z40" i="13"/>
  <c r="Y40" i="13"/>
  <c r="AC40" i="13" s="1"/>
  <c r="Z12" i="13"/>
  <c r="Y12" i="13"/>
  <c r="AC12" i="13" s="1"/>
  <c r="Y26" i="13"/>
  <c r="AC26" i="13" s="1"/>
  <c r="Z26" i="13"/>
  <c r="Z56" i="13"/>
  <c r="Y56" i="13"/>
  <c r="AC56" i="13" s="1"/>
  <c r="Z25" i="13"/>
  <c r="Y25" i="13"/>
  <c r="AC25" i="13" s="1"/>
  <c r="Z21" i="13"/>
  <c r="Y21" i="13"/>
  <c r="AC21" i="13" s="1"/>
  <c r="Z14" i="13"/>
  <c r="Y14" i="13"/>
  <c r="AC14" i="13" s="1"/>
  <c r="Z59" i="13"/>
  <c r="Y59" i="13"/>
  <c r="AC59" i="13" s="1"/>
  <c r="Y31" i="13"/>
  <c r="AC31" i="13" s="1"/>
  <c r="Z31" i="13"/>
  <c r="Y18" i="13"/>
  <c r="AC18" i="13" s="1"/>
  <c r="Z18" i="13"/>
  <c r="Y41" i="13"/>
  <c r="AC41" i="13" s="1"/>
  <c r="Z41" i="13"/>
  <c r="Z51" i="13"/>
  <c r="Y51" i="13"/>
  <c r="AC51" i="13" s="1"/>
  <c r="Z63" i="13"/>
  <c r="Y63" i="13"/>
  <c r="AC63" i="13" s="1"/>
  <c r="Y55" i="13"/>
  <c r="AC55" i="13" s="1"/>
  <c r="Z55" i="13"/>
  <c r="Y38" i="13"/>
  <c r="AC38" i="13" s="1"/>
  <c r="Z38" i="13"/>
  <c r="Z64" i="13"/>
  <c r="Y64" i="13"/>
  <c r="AC64" i="13" s="1"/>
  <c r="Z47" i="13"/>
  <c r="Y47" i="13"/>
  <c r="AC47" i="13" s="1"/>
  <c r="Z37" i="13"/>
  <c r="Y37" i="13"/>
  <c r="AC37" i="13" s="1"/>
  <c r="Z39" i="13"/>
  <c r="Y39" i="13"/>
  <c r="AC39" i="13" s="1"/>
  <c r="Y11" i="13" l="1"/>
  <c r="AC11" i="13" s="1"/>
  <c r="Z11" i="13"/>
  <c r="Y24" i="13"/>
  <c r="AC24" i="13" s="1"/>
  <c r="Z24" i="13"/>
  <c r="T69" i="12" l="1"/>
  <c r="Q69" i="12"/>
  <c r="T68" i="12"/>
  <c r="Q68" i="12"/>
  <c r="AB69" i="12" s="1"/>
  <c r="AA69" i="12" s="1"/>
  <c r="T67" i="12"/>
  <c r="Q67" i="12"/>
  <c r="AB68" i="12" s="1"/>
  <c r="AA68" i="12" s="1"/>
  <c r="T66" i="12"/>
  <c r="Q66" i="12"/>
  <c r="T65" i="12"/>
  <c r="Q65" i="12"/>
  <c r="T64" i="12"/>
  <c r="Q64" i="12"/>
  <c r="K64" i="12"/>
  <c r="L64" i="12" s="1"/>
  <c r="H64" i="12"/>
  <c r="I64" i="12" s="1"/>
  <c r="T63" i="12"/>
  <c r="Q63" i="12"/>
  <c r="T62" i="12"/>
  <c r="Q62" i="12"/>
  <c r="T61" i="12"/>
  <c r="Q61" i="12"/>
  <c r="AB62" i="12" s="1"/>
  <c r="AA62" i="12" s="1"/>
  <c r="T60" i="12"/>
  <c r="Q60" i="12"/>
  <c r="AB61" i="12" s="1"/>
  <c r="AA61" i="12" s="1"/>
  <c r="T59" i="12"/>
  <c r="Q59" i="12"/>
  <c r="T58" i="12"/>
  <c r="Q58" i="12"/>
  <c r="K58" i="12"/>
  <c r="L58" i="12" s="1"/>
  <c r="H58" i="12"/>
  <c r="I58" i="12" s="1"/>
  <c r="T57" i="12"/>
  <c r="Q57" i="12"/>
  <c r="T56" i="12"/>
  <c r="Q56" i="12"/>
  <c r="T55" i="12"/>
  <c r="Q55" i="12"/>
  <c r="T54" i="12"/>
  <c r="Q54" i="12"/>
  <c r="AB55" i="12" s="1"/>
  <c r="AA55" i="12" s="1"/>
  <c r="T53" i="12"/>
  <c r="Q53" i="12"/>
  <c r="AB54" i="12" s="1"/>
  <c r="AA54" i="12" s="1"/>
  <c r="T52" i="12"/>
  <c r="Q52" i="12"/>
  <c r="K52" i="12"/>
  <c r="L52" i="12" s="1"/>
  <c r="H52" i="12"/>
  <c r="I52" i="12" s="1"/>
  <c r="T51" i="12"/>
  <c r="Q51" i="12"/>
  <c r="T50" i="12"/>
  <c r="Q50" i="12"/>
  <c r="AB51" i="12" s="1"/>
  <c r="AA51" i="12" s="1"/>
  <c r="T49" i="12"/>
  <c r="Q49" i="12"/>
  <c r="T48" i="12"/>
  <c r="Q48" i="12"/>
  <c r="T47" i="12"/>
  <c r="Q47" i="12"/>
  <c r="AB48" i="12" s="1"/>
  <c r="AA48" i="12" s="1"/>
  <c r="T46" i="12"/>
  <c r="Q46" i="12"/>
  <c r="K46" i="12"/>
  <c r="L46" i="12" s="1"/>
  <c r="M46" i="12" s="1"/>
  <c r="H46" i="12"/>
  <c r="T45" i="12"/>
  <c r="Q45" i="12"/>
  <c r="T44" i="12"/>
  <c r="Q44" i="12"/>
  <c r="AB45" i="12" s="1"/>
  <c r="AA45" i="12" s="1"/>
  <c r="T43" i="12"/>
  <c r="Q43" i="12"/>
  <c r="AB44" i="12" s="1"/>
  <c r="AA44" i="12" s="1"/>
  <c r="T42" i="12"/>
  <c r="Q42" i="12"/>
  <c r="T41" i="12"/>
  <c r="Q41" i="12"/>
  <c r="T40" i="12"/>
  <c r="Q40" i="12"/>
  <c r="K40" i="12"/>
  <c r="L40" i="12" s="1"/>
  <c r="H40" i="12"/>
  <c r="I40" i="12" s="1"/>
  <c r="T39" i="12"/>
  <c r="Q39" i="12"/>
  <c r="T38" i="12"/>
  <c r="Q38" i="12"/>
  <c r="T37" i="12"/>
  <c r="Q37" i="12"/>
  <c r="AB38" i="12" s="1"/>
  <c r="AA38" i="12" s="1"/>
  <c r="T36" i="12"/>
  <c r="Q36" i="12"/>
  <c r="AB37" i="12" s="1"/>
  <c r="AA37" i="12" s="1"/>
  <c r="T35" i="12"/>
  <c r="Q35" i="12"/>
  <c r="T34" i="12"/>
  <c r="Q34" i="12"/>
  <c r="K34" i="12"/>
  <c r="L34" i="12" s="1"/>
  <c r="H34" i="12"/>
  <c r="I34" i="12" s="1"/>
  <c r="T33" i="12"/>
  <c r="Q33" i="12"/>
  <c r="T32" i="12"/>
  <c r="Q32" i="12"/>
  <c r="T31" i="12"/>
  <c r="Q31" i="12"/>
  <c r="T30" i="12"/>
  <c r="Q30" i="12"/>
  <c r="T29" i="12"/>
  <c r="Q29" i="12"/>
  <c r="AB30" i="12" s="1"/>
  <c r="AA30" i="12" s="1"/>
  <c r="T28" i="12"/>
  <c r="Q28" i="12"/>
  <c r="K28" i="12"/>
  <c r="L28" i="12" s="1"/>
  <c r="M28" i="12" s="1"/>
  <c r="H28" i="12"/>
  <c r="T27" i="12"/>
  <c r="Q27" i="12"/>
  <c r="T26" i="12"/>
  <c r="Q26" i="12"/>
  <c r="T25" i="12"/>
  <c r="Q25" i="12"/>
  <c r="AB26" i="12" s="1"/>
  <c r="AA26" i="12" s="1"/>
  <c r="T24" i="12"/>
  <c r="Q24" i="12"/>
  <c r="X25" i="12" s="1"/>
  <c r="T23" i="12"/>
  <c r="Q23" i="12"/>
  <c r="AB24" i="12" s="1"/>
  <c r="AA24" i="12" s="1"/>
  <c r="T22" i="12"/>
  <c r="Q22" i="12"/>
  <c r="K22" i="12"/>
  <c r="L22" i="12" s="1"/>
  <c r="M22" i="12" s="1"/>
  <c r="H22" i="12"/>
  <c r="T21" i="12"/>
  <c r="Q21" i="12"/>
  <c r="T20" i="12"/>
  <c r="Q20" i="12"/>
  <c r="T19" i="12"/>
  <c r="Q19" i="12"/>
  <c r="AB20" i="12" s="1"/>
  <c r="AA20" i="12" s="1"/>
  <c r="T18" i="12"/>
  <c r="Q18" i="12"/>
  <c r="T17" i="12"/>
  <c r="Q17" i="12"/>
  <c r="AB18" i="12" s="1"/>
  <c r="AA18" i="12" s="1"/>
  <c r="T16" i="12"/>
  <c r="Q16" i="12"/>
  <c r="K16" i="12"/>
  <c r="L16" i="12" s="1"/>
  <c r="H16" i="12"/>
  <c r="I16" i="12" s="1"/>
  <c r="T15" i="12"/>
  <c r="Q15" i="12"/>
  <c r="T14" i="12"/>
  <c r="Q14" i="12"/>
  <c r="AB15" i="12" s="1"/>
  <c r="AA15" i="12" s="1"/>
  <c r="T13" i="12"/>
  <c r="Q13" i="12"/>
  <c r="T12" i="12"/>
  <c r="Q12" i="12"/>
  <c r="AB13" i="12" s="1"/>
  <c r="AA13" i="12" s="1"/>
  <c r="T11" i="12"/>
  <c r="Q11" i="12"/>
  <c r="T10" i="12"/>
  <c r="Q10" i="12"/>
  <c r="K10" i="12"/>
  <c r="L10" i="12" s="1"/>
  <c r="M10" i="12" s="1"/>
  <c r="H10" i="12"/>
  <c r="K56" i="12"/>
  <c r="K25" i="12"/>
  <c r="K31" i="12"/>
  <c r="K20" i="12"/>
  <c r="K15" i="12"/>
  <c r="K67" i="12"/>
  <c r="K36" i="12"/>
  <c r="K23" i="12"/>
  <c r="K62" i="12"/>
  <c r="K63" i="12"/>
  <c r="K59" i="12"/>
  <c r="K66" i="12"/>
  <c r="K38" i="12"/>
  <c r="K32" i="12"/>
  <c r="K17" i="12"/>
  <c r="K39" i="12"/>
  <c r="K21" i="12"/>
  <c r="K50" i="12"/>
  <c r="K27" i="12"/>
  <c r="K37" i="12"/>
  <c r="K14" i="12"/>
  <c r="K41" i="12"/>
  <c r="K51" i="12"/>
  <c r="K53" i="12"/>
  <c r="K61" i="12"/>
  <c r="K43" i="12"/>
  <c r="K49" i="12"/>
  <c r="K69" i="12"/>
  <c r="K68" i="12"/>
  <c r="K48" i="12"/>
  <c r="K11" i="12"/>
  <c r="K42" i="12"/>
  <c r="K35" i="12"/>
  <c r="K24" i="12"/>
  <c r="K65" i="12"/>
  <c r="K44" i="12"/>
  <c r="K12" i="12"/>
  <c r="K29" i="12"/>
  <c r="K47" i="12"/>
  <c r="K26" i="12"/>
  <c r="K45" i="12"/>
  <c r="K19" i="12"/>
  <c r="K13" i="12"/>
  <c r="K57" i="12"/>
  <c r="K30" i="12"/>
  <c r="K54" i="12"/>
  <c r="K33" i="12"/>
  <c r="K18" i="12"/>
  <c r="K60" i="12"/>
  <c r="K55" i="12"/>
  <c r="AB12" i="12" l="1"/>
  <c r="AA12" i="12" s="1"/>
  <c r="X12" i="12"/>
  <c r="Z12" i="12" s="1"/>
  <c r="N16" i="12"/>
  <c r="AB19" i="12"/>
  <c r="AA19" i="12" s="1"/>
  <c r="X19" i="12"/>
  <c r="Z19" i="12" s="1"/>
  <c r="AB21" i="12"/>
  <c r="AA21" i="12" s="1"/>
  <c r="X26" i="12"/>
  <c r="AB29" i="12"/>
  <c r="AA29" i="12" s="1"/>
  <c r="X29" i="12"/>
  <c r="AB28" i="12"/>
  <c r="AA28" i="12" s="1"/>
  <c r="X28" i="12"/>
  <c r="Z28" i="12" s="1"/>
  <c r="AB33" i="12"/>
  <c r="AA33" i="12" s="1"/>
  <c r="X33" i="12"/>
  <c r="AB36" i="12"/>
  <c r="AA36" i="12" s="1"/>
  <c r="X36" i="12"/>
  <c r="AB43" i="12"/>
  <c r="AA43" i="12" s="1"/>
  <c r="X43" i="12"/>
  <c r="AB47" i="12"/>
  <c r="AA47" i="12" s="1"/>
  <c r="AB46" i="12"/>
  <c r="AA46" i="12" s="1"/>
  <c r="X46" i="12"/>
  <c r="AB50" i="12"/>
  <c r="AA50" i="12" s="1"/>
  <c r="X50" i="12"/>
  <c r="AB53" i="12"/>
  <c r="AA53" i="12" s="1"/>
  <c r="X53" i="12"/>
  <c r="AB52" i="12"/>
  <c r="AA52" i="12" s="1"/>
  <c r="X52" i="12"/>
  <c r="AB57" i="12"/>
  <c r="AA57" i="12" s="1"/>
  <c r="X57" i="12"/>
  <c r="AB60" i="12"/>
  <c r="AA60" i="12" s="1"/>
  <c r="X60" i="12"/>
  <c r="AB67" i="12"/>
  <c r="AA67" i="12" s="1"/>
  <c r="X67" i="12"/>
  <c r="N52" i="12"/>
  <c r="M52" i="12"/>
  <c r="N10" i="12"/>
  <c r="N28" i="12"/>
  <c r="Z25" i="12"/>
  <c r="Y25" i="12"/>
  <c r="Y26" i="12"/>
  <c r="AC26" i="12" s="1"/>
  <c r="Z26" i="12"/>
  <c r="N22" i="12"/>
  <c r="AB35" i="12"/>
  <c r="AA35" i="12" s="1"/>
  <c r="X35" i="12"/>
  <c r="AB34" i="12"/>
  <c r="AA34" i="12" s="1"/>
  <c r="X34" i="12"/>
  <c r="Z43" i="12"/>
  <c r="Y43" i="12"/>
  <c r="AC43" i="12" s="1"/>
  <c r="N46" i="12"/>
  <c r="I46" i="12"/>
  <c r="Z53" i="12"/>
  <c r="Y53" i="12"/>
  <c r="AC53" i="12" s="1"/>
  <c r="AB59" i="12"/>
  <c r="AA59" i="12" s="1"/>
  <c r="X59" i="12"/>
  <c r="AB58" i="12"/>
  <c r="AA58" i="12" s="1"/>
  <c r="X58" i="12"/>
  <c r="Z67" i="12"/>
  <c r="Y67" i="12"/>
  <c r="Y12" i="12"/>
  <c r="AC12" i="12" s="1"/>
  <c r="X13" i="12"/>
  <c r="M16" i="12"/>
  <c r="AB16" i="12" s="1"/>
  <c r="X16" i="12"/>
  <c r="Y19" i="12"/>
  <c r="AC19" i="12" s="1"/>
  <c r="X20" i="12"/>
  <c r="I22" i="12"/>
  <c r="X22" i="12" s="1"/>
  <c r="AB25" i="12"/>
  <c r="AA25" i="12" s="1"/>
  <c r="I28" i="12"/>
  <c r="Y28" i="12"/>
  <c r="AC28" i="12" s="1"/>
  <c r="AB31" i="12"/>
  <c r="AA31" i="12" s="1"/>
  <c r="X31" i="12"/>
  <c r="AB32" i="12"/>
  <c r="AA32" i="12" s="1"/>
  <c r="X32" i="12"/>
  <c r="Z50" i="12"/>
  <c r="Y50" i="12"/>
  <c r="AC50" i="12" s="1"/>
  <c r="AB56" i="12"/>
  <c r="AA56" i="12" s="1"/>
  <c r="X56" i="12"/>
  <c r="AB10" i="12"/>
  <c r="AA10" i="12" s="1"/>
  <c r="X14" i="12"/>
  <c r="AB14" i="12"/>
  <c r="AA14" i="12" s="1"/>
  <c r="X17" i="12"/>
  <c r="AB17" i="12"/>
  <c r="AA17" i="12" s="1"/>
  <c r="X21" i="12"/>
  <c r="X24" i="12"/>
  <c r="Z29" i="12"/>
  <c r="Y29" i="12"/>
  <c r="AC29" i="12" s="1"/>
  <c r="Z36" i="12"/>
  <c r="Y36" i="12"/>
  <c r="AC36" i="12" s="1"/>
  <c r="N40" i="12"/>
  <c r="M40" i="12"/>
  <c r="AB42" i="12"/>
  <c r="AA42" i="12" s="1"/>
  <c r="X42" i="12"/>
  <c r="Z46" i="12"/>
  <c r="Y46" i="12"/>
  <c r="AC46" i="12" s="1"/>
  <c r="Z60" i="12"/>
  <c r="Y60" i="12"/>
  <c r="AC60" i="12" s="1"/>
  <c r="N64" i="12"/>
  <c r="M64" i="12"/>
  <c r="AB66" i="12"/>
  <c r="AA66" i="12" s="1"/>
  <c r="X66" i="12"/>
  <c r="I10" i="12"/>
  <c r="X10" i="12" s="1"/>
  <c r="X15" i="12"/>
  <c r="X18" i="12"/>
  <c r="AB22" i="12"/>
  <c r="AA22" i="12" s="1"/>
  <c r="AB27" i="12"/>
  <c r="AA27" i="12" s="1"/>
  <c r="X27" i="12"/>
  <c r="Z33" i="12"/>
  <c r="Y33" i="12"/>
  <c r="AC33" i="12" s="1"/>
  <c r="N34" i="12"/>
  <c r="M34" i="12"/>
  <c r="AB39" i="12"/>
  <c r="AA39" i="12" s="1"/>
  <c r="X39" i="12"/>
  <c r="AB41" i="12"/>
  <c r="AA41" i="12" s="1"/>
  <c r="AB49" i="12"/>
  <c r="AA49" i="12" s="1"/>
  <c r="X49" i="12"/>
  <c r="Z57" i="12"/>
  <c r="Y57" i="12"/>
  <c r="AC57" i="12" s="1"/>
  <c r="N58" i="12"/>
  <c r="M58" i="12"/>
  <c r="AB63" i="12"/>
  <c r="AA63" i="12" s="1"/>
  <c r="X63" i="12"/>
  <c r="AB65" i="12"/>
  <c r="AA65" i="12" s="1"/>
  <c r="X30" i="12"/>
  <c r="X37" i="12"/>
  <c r="X40" i="12"/>
  <c r="AB40" i="12"/>
  <c r="AA40" i="12" s="1"/>
  <c r="X44" i="12"/>
  <c r="X47" i="12"/>
  <c r="X51" i="12"/>
  <c r="X54" i="12"/>
  <c r="X61" i="12"/>
  <c r="X64" i="12"/>
  <c r="AB64" i="12"/>
  <c r="AA64" i="12" s="1"/>
  <c r="X68" i="12"/>
  <c r="X38" i="12"/>
  <c r="X41" i="12"/>
  <c r="X45" i="12"/>
  <c r="X48" i="12"/>
  <c r="X55" i="12"/>
  <c r="X62" i="12"/>
  <c r="X65" i="12"/>
  <c r="X69" i="12"/>
  <c r="AC67" i="12" l="1"/>
  <c r="Z52" i="12"/>
  <c r="Y52" i="12"/>
  <c r="AC52" i="12" s="1"/>
  <c r="AB11" i="12"/>
  <c r="AA11" i="12" s="1"/>
  <c r="Y10" i="12"/>
  <c r="AC10" i="12" s="1"/>
  <c r="Z10" i="12"/>
  <c r="X11" i="12" s="1"/>
  <c r="AA16" i="12"/>
  <c r="AB23" i="12"/>
  <c r="AA23" i="12" s="1"/>
  <c r="Y41" i="12"/>
  <c r="AC41" i="12" s="1"/>
  <c r="Z41" i="12"/>
  <c r="Z64" i="12"/>
  <c r="Y64" i="12"/>
  <c r="AC64" i="12" s="1"/>
  <c r="Z37" i="12"/>
  <c r="Y37" i="12"/>
  <c r="AC37" i="12" s="1"/>
  <c r="Y21" i="12"/>
  <c r="AC21" i="12" s="1"/>
  <c r="Z21" i="12"/>
  <c r="Y14" i="12"/>
  <c r="AC14" i="12" s="1"/>
  <c r="Z14" i="12"/>
  <c r="Y55" i="12"/>
  <c r="AC55" i="12" s="1"/>
  <c r="Z55" i="12"/>
  <c r="Y38" i="12"/>
  <c r="AC38" i="12" s="1"/>
  <c r="Z38" i="12"/>
  <c r="Z61" i="12"/>
  <c r="Y61" i="12"/>
  <c r="AC61" i="12" s="1"/>
  <c r="Z44" i="12"/>
  <c r="Y44" i="12"/>
  <c r="AC44" i="12" s="1"/>
  <c r="Y30" i="12"/>
  <c r="AC30" i="12" s="1"/>
  <c r="Z30" i="12"/>
  <c r="Z49" i="12"/>
  <c r="Y49" i="12"/>
  <c r="AC49" i="12" s="1"/>
  <c r="Z18" i="12"/>
  <c r="Y18" i="12"/>
  <c r="AC18" i="12" s="1"/>
  <c r="Z66" i="12"/>
  <c r="Y66" i="12"/>
  <c r="AC66" i="12" s="1"/>
  <c r="Z42" i="12"/>
  <c r="Y42" i="12"/>
  <c r="AC42" i="12" s="1"/>
  <c r="Y24" i="12"/>
  <c r="AC24" i="12" s="1"/>
  <c r="Z24" i="12"/>
  <c r="Y31" i="12"/>
  <c r="AC31" i="12" s="1"/>
  <c r="Z31" i="12"/>
  <c r="Z16" i="12"/>
  <c r="Y16" i="12"/>
  <c r="Z59" i="12"/>
  <c r="Y59" i="12"/>
  <c r="AC59" i="12" s="1"/>
  <c r="Y34" i="12"/>
  <c r="AC34" i="12" s="1"/>
  <c r="Z34" i="12"/>
  <c r="AC25" i="12"/>
  <c r="Y69" i="12"/>
  <c r="AC69" i="12" s="1"/>
  <c r="Z69" i="12"/>
  <c r="Y48" i="12"/>
  <c r="AC48" i="12" s="1"/>
  <c r="Z48" i="12"/>
  <c r="Z68" i="12"/>
  <c r="Y68" i="12"/>
  <c r="AC68" i="12" s="1"/>
  <c r="Z54" i="12"/>
  <c r="Y54" i="12"/>
  <c r="AC54" i="12" s="1"/>
  <c r="Z27" i="12"/>
  <c r="Y27" i="12"/>
  <c r="AC27" i="12" s="1"/>
  <c r="Y15" i="12"/>
  <c r="AC15" i="12" s="1"/>
  <c r="Z15" i="12"/>
  <c r="Y17" i="12"/>
  <c r="AC17" i="12" s="1"/>
  <c r="Z17" i="12"/>
  <c r="Y22" i="12"/>
  <c r="AC22" i="12" s="1"/>
  <c r="Z22" i="12"/>
  <c r="X23" i="12" s="1"/>
  <c r="Y62" i="12"/>
  <c r="AC62" i="12" s="1"/>
  <c r="Z62" i="12"/>
  <c r="Z47" i="12"/>
  <c r="Y47" i="12"/>
  <c r="AC47" i="12" s="1"/>
  <c r="Z39" i="12"/>
  <c r="Y39" i="12"/>
  <c r="AC39" i="12" s="1"/>
  <c r="Y65" i="12"/>
  <c r="AC65" i="12" s="1"/>
  <c r="Z65" i="12"/>
  <c r="Y45" i="12"/>
  <c r="AC45" i="12" s="1"/>
  <c r="Z45" i="12"/>
  <c r="Z51" i="12"/>
  <c r="Y51" i="12"/>
  <c r="AC51" i="12" s="1"/>
  <c r="Z40" i="12"/>
  <c r="Y40" i="12"/>
  <c r="AC40" i="12" s="1"/>
  <c r="Z63" i="12"/>
  <c r="Y63" i="12"/>
  <c r="AC63" i="12" s="1"/>
  <c r="Z56" i="12"/>
  <c r="Y56" i="12"/>
  <c r="AC56" i="12" s="1"/>
  <c r="Z32" i="12"/>
  <c r="Y32" i="12"/>
  <c r="AC32" i="12" s="1"/>
  <c r="Z20" i="12"/>
  <c r="Y20" i="12"/>
  <c r="AC20" i="12" s="1"/>
  <c r="Z13" i="12"/>
  <c r="Y13" i="12"/>
  <c r="AC13" i="12" s="1"/>
  <c r="Y58" i="12"/>
  <c r="AC58" i="12" s="1"/>
  <c r="Z58" i="12"/>
  <c r="Z35" i="12"/>
  <c r="Y35" i="12"/>
  <c r="AC35" i="12" s="1"/>
  <c r="AC16" i="12" l="1"/>
  <c r="Y23" i="12"/>
  <c r="AC23" i="12" s="1"/>
  <c r="Z23" i="12"/>
  <c r="Z11" i="12"/>
  <c r="Y11" i="12"/>
  <c r="AC11" i="12" s="1"/>
  <c r="T69" i="11" l="1"/>
  <c r="Q69" i="11"/>
  <c r="T68" i="11"/>
  <c r="Q68" i="11"/>
  <c r="AB69" i="11" s="1"/>
  <c r="AA69" i="11" s="1"/>
  <c r="T67" i="11"/>
  <c r="Q67" i="11"/>
  <c r="AB68" i="11" s="1"/>
  <c r="AA68" i="11" s="1"/>
  <c r="T66" i="11"/>
  <c r="Q66" i="11"/>
  <c r="T65" i="11"/>
  <c r="Q65" i="11"/>
  <c r="T64" i="11"/>
  <c r="Q64" i="11"/>
  <c r="K64" i="11"/>
  <c r="L64" i="11" s="1"/>
  <c r="H64" i="11"/>
  <c r="I64" i="11" s="1"/>
  <c r="T63" i="11"/>
  <c r="Q63" i="11"/>
  <c r="T62" i="11"/>
  <c r="Q62" i="11"/>
  <c r="T61" i="11"/>
  <c r="Q61" i="11"/>
  <c r="AB62" i="11" s="1"/>
  <c r="AA62" i="11" s="1"/>
  <c r="T60" i="11"/>
  <c r="Q60" i="11"/>
  <c r="AB61" i="11" s="1"/>
  <c r="AA61" i="11" s="1"/>
  <c r="T59" i="11"/>
  <c r="Q59" i="11"/>
  <c r="T58" i="11"/>
  <c r="Q58" i="11"/>
  <c r="K58" i="11"/>
  <c r="L58" i="11" s="1"/>
  <c r="H58" i="11"/>
  <c r="I58" i="11" s="1"/>
  <c r="T57" i="11"/>
  <c r="Q57" i="11"/>
  <c r="T56" i="11"/>
  <c r="Q56" i="11"/>
  <c r="T55" i="11"/>
  <c r="Q55" i="11"/>
  <c r="T54" i="11"/>
  <c r="Q54" i="11"/>
  <c r="AB55" i="11" s="1"/>
  <c r="AA55" i="11" s="1"/>
  <c r="T53" i="11"/>
  <c r="Q53" i="11"/>
  <c r="AB54" i="11" s="1"/>
  <c r="AA54" i="11" s="1"/>
  <c r="T52" i="11"/>
  <c r="Q52" i="11"/>
  <c r="K52" i="11"/>
  <c r="L52" i="11" s="1"/>
  <c r="H52" i="11"/>
  <c r="I52" i="11" s="1"/>
  <c r="T51" i="11"/>
  <c r="Q51" i="11"/>
  <c r="T50" i="11"/>
  <c r="Q50" i="11"/>
  <c r="AB51" i="11" s="1"/>
  <c r="AA51" i="11" s="1"/>
  <c r="T49" i="11"/>
  <c r="Q49" i="11"/>
  <c r="T48" i="11"/>
  <c r="Q48" i="11"/>
  <c r="T47" i="11"/>
  <c r="Q47" i="11"/>
  <c r="AB48" i="11" s="1"/>
  <c r="AA48" i="11" s="1"/>
  <c r="T46" i="11"/>
  <c r="Q46" i="11"/>
  <c r="K46" i="11"/>
  <c r="L46" i="11" s="1"/>
  <c r="M46" i="11" s="1"/>
  <c r="H46" i="11"/>
  <c r="T45" i="11"/>
  <c r="Q45" i="11"/>
  <c r="T44" i="11"/>
  <c r="Q44" i="11"/>
  <c r="AB45" i="11" s="1"/>
  <c r="AA45" i="11" s="1"/>
  <c r="T43" i="11"/>
  <c r="Q43" i="11"/>
  <c r="AB44" i="11" s="1"/>
  <c r="AA44" i="11" s="1"/>
  <c r="T42" i="11"/>
  <c r="Q42" i="11"/>
  <c r="T41" i="11"/>
  <c r="Q41" i="11"/>
  <c r="T40" i="11"/>
  <c r="Q40" i="11"/>
  <c r="K40" i="11"/>
  <c r="L40" i="11" s="1"/>
  <c r="H40" i="11"/>
  <c r="I40" i="11" s="1"/>
  <c r="T39" i="11"/>
  <c r="Q39" i="11"/>
  <c r="T38" i="11"/>
  <c r="Q38" i="11"/>
  <c r="T37" i="11"/>
  <c r="Q37" i="11"/>
  <c r="AB38" i="11" s="1"/>
  <c r="AA38" i="11" s="1"/>
  <c r="T36" i="11"/>
  <c r="Q36" i="11"/>
  <c r="AB37" i="11" s="1"/>
  <c r="AA37" i="11" s="1"/>
  <c r="T35" i="11"/>
  <c r="Q35" i="11"/>
  <c r="T34" i="11"/>
  <c r="Q34" i="11"/>
  <c r="K34" i="11"/>
  <c r="L34" i="11" s="1"/>
  <c r="H34" i="11"/>
  <c r="I34" i="11" s="1"/>
  <c r="T33" i="11"/>
  <c r="Q33" i="11"/>
  <c r="T32" i="11"/>
  <c r="Q32" i="11"/>
  <c r="T31" i="11"/>
  <c r="Q31" i="11"/>
  <c r="AB32" i="11" s="1"/>
  <c r="AA32" i="11" s="1"/>
  <c r="T30" i="11"/>
  <c r="Q30" i="11"/>
  <c r="X31" i="11" s="1"/>
  <c r="T29" i="11"/>
  <c r="Q29" i="11"/>
  <c r="T28" i="11"/>
  <c r="Q28" i="11"/>
  <c r="K28" i="11"/>
  <c r="L28" i="11" s="1"/>
  <c r="M28" i="11" s="1"/>
  <c r="H28" i="11"/>
  <c r="T27" i="11"/>
  <c r="Q27" i="11"/>
  <c r="T26" i="11"/>
  <c r="Q26" i="11"/>
  <c r="T25" i="11"/>
  <c r="Q25" i="11"/>
  <c r="AB26" i="11" s="1"/>
  <c r="AA26" i="11" s="1"/>
  <c r="T24" i="11"/>
  <c r="Q24" i="11"/>
  <c r="X25" i="11" s="1"/>
  <c r="T23" i="11"/>
  <c r="Q23" i="11"/>
  <c r="AB24" i="11" s="1"/>
  <c r="AA24" i="11" s="1"/>
  <c r="T22" i="11"/>
  <c r="Q22" i="11"/>
  <c r="K22" i="11"/>
  <c r="L22" i="11" s="1"/>
  <c r="M22" i="11" s="1"/>
  <c r="H22" i="11"/>
  <c r="T21" i="11"/>
  <c r="Q21" i="11"/>
  <c r="T20" i="11"/>
  <c r="Q20" i="11"/>
  <c r="AB21" i="11" s="1"/>
  <c r="AA21" i="11" s="1"/>
  <c r="T19" i="11"/>
  <c r="Q19" i="11"/>
  <c r="AB20" i="11" s="1"/>
  <c r="AA20" i="11" s="1"/>
  <c r="T18" i="11"/>
  <c r="Q18" i="11"/>
  <c r="T17" i="11"/>
  <c r="Q17" i="11"/>
  <c r="AB18" i="11" s="1"/>
  <c r="AA18" i="11" s="1"/>
  <c r="T16" i="11"/>
  <c r="Q16" i="11"/>
  <c r="AB17" i="11" s="1"/>
  <c r="AA17" i="11" s="1"/>
  <c r="K16" i="11"/>
  <c r="L16" i="11" s="1"/>
  <c r="H16" i="11"/>
  <c r="I16" i="11" s="1"/>
  <c r="T15" i="11"/>
  <c r="Q15" i="11"/>
  <c r="T14" i="11"/>
  <c r="Q14" i="11"/>
  <c r="AB15" i="11" s="1"/>
  <c r="AA15" i="11" s="1"/>
  <c r="T13" i="11"/>
  <c r="Q13" i="11"/>
  <c r="AB14" i="11" s="1"/>
  <c r="AA14" i="11" s="1"/>
  <c r="T12" i="11"/>
  <c r="Q12" i="11"/>
  <c r="AB13" i="11" s="1"/>
  <c r="AA13" i="11" s="1"/>
  <c r="T11" i="11"/>
  <c r="Q11" i="11"/>
  <c r="T10" i="11"/>
  <c r="Q10" i="11"/>
  <c r="AB11" i="11" s="1"/>
  <c r="AA11" i="11" s="1"/>
  <c r="K10" i="11"/>
  <c r="L10" i="11" s="1"/>
  <c r="H10" i="11"/>
  <c r="I10" i="11" s="1"/>
  <c r="K47" i="11"/>
  <c r="K20" i="11"/>
  <c r="K45" i="11"/>
  <c r="K62" i="11"/>
  <c r="K35" i="11"/>
  <c r="K43" i="11"/>
  <c r="K36" i="11"/>
  <c r="K14" i="11"/>
  <c r="K18" i="11"/>
  <c r="K66" i="11"/>
  <c r="K32" i="11"/>
  <c r="K68" i="11"/>
  <c r="K69" i="11"/>
  <c r="K41" i="11"/>
  <c r="K11" i="11"/>
  <c r="K23" i="11"/>
  <c r="K38" i="11"/>
  <c r="K12" i="11"/>
  <c r="K13" i="11"/>
  <c r="K65" i="11"/>
  <c r="K30" i="11"/>
  <c r="K39" i="11"/>
  <c r="K44" i="11"/>
  <c r="K51" i="11"/>
  <c r="K54" i="11"/>
  <c r="K42" i="11"/>
  <c r="K21" i="11"/>
  <c r="K17" i="11"/>
  <c r="K59" i="11"/>
  <c r="K63" i="11"/>
  <c r="K50" i="11"/>
  <c r="K49" i="11"/>
  <c r="K37" i="11"/>
  <c r="K53" i="11"/>
  <c r="K26" i="11"/>
  <c r="K29" i="11"/>
  <c r="K60" i="11"/>
  <c r="K56" i="11"/>
  <c r="K57" i="11"/>
  <c r="K19" i="11"/>
  <c r="K48" i="11"/>
  <c r="K31" i="11"/>
  <c r="K25" i="11"/>
  <c r="K67" i="11"/>
  <c r="K55" i="11"/>
  <c r="K61" i="11"/>
  <c r="K33" i="11"/>
  <c r="K27" i="11"/>
  <c r="K15" i="11"/>
  <c r="K24" i="11"/>
  <c r="AB12" i="11" l="1"/>
  <c r="AA12" i="11" s="1"/>
  <c r="X12" i="11"/>
  <c r="Z12" i="11" s="1"/>
  <c r="N16" i="11"/>
  <c r="AB19" i="11"/>
  <c r="AA19" i="11" s="1"/>
  <c r="X19" i="11"/>
  <c r="Z19" i="11" s="1"/>
  <c r="AB22" i="11"/>
  <c r="AA22" i="11" s="1"/>
  <c r="X22" i="11"/>
  <c r="Y22" i="11" s="1"/>
  <c r="X26" i="11"/>
  <c r="AB29" i="11"/>
  <c r="AA29" i="11" s="1"/>
  <c r="X29" i="11"/>
  <c r="AB28" i="11"/>
  <c r="AA28" i="11" s="1"/>
  <c r="X28" i="11"/>
  <c r="Z28" i="11" s="1"/>
  <c r="AB33" i="11"/>
  <c r="AA33" i="11" s="1"/>
  <c r="X33" i="11"/>
  <c r="AB36" i="11"/>
  <c r="AA36" i="11" s="1"/>
  <c r="X36" i="11"/>
  <c r="AB43" i="11"/>
  <c r="AA43" i="11" s="1"/>
  <c r="X43" i="11"/>
  <c r="AB47" i="11"/>
  <c r="AA47" i="11" s="1"/>
  <c r="AB46" i="11"/>
  <c r="AA46" i="11" s="1"/>
  <c r="X46" i="11"/>
  <c r="AB50" i="11"/>
  <c r="AA50" i="11" s="1"/>
  <c r="X50" i="11"/>
  <c r="AB53" i="11"/>
  <c r="AA53" i="11" s="1"/>
  <c r="X53" i="11"/>
  <c r="AB52" i="11"/>
  <c r="AA52" i="11" s="1"/>
  <c r="X52" i="11"/>
  <c r="AB57" i="11"/>
  <c r="AA57" i="11" s="1"/>
  <c r="X57" i="11"/>
  <c r="AB60" i="11"/>
  <c r="AA60" i="11" s="1"/>
  <c r="X60" i="11"/>
  <c r="AB67" i="11"/>
  <c r="AA67" i="11" s="1"/>
  <c r="X67" i="11"/>
  <c r="N52" i="11"/>
  <c r="M52" i="11"/>
  <c r="N28" i="11"/>
  <c r="N22" i="11"/>
  <c r="Z31" i="11"/>
  <c r="Y31" i="11"/>
  <c r="N10" i="11"/>
  <c r="M10" i="11"/>
  <c r="AB10" i="11" s="1"/>
  <c r="AA10" i="11" s="1"/>
  <c r="Z25" i="11"/>
  <c r="Y25" i="11"/>
  <c r="Y26" i="11"/>
  <c r="AC26" i="11" s="1"/>
  <c r="Z26" i="11"/>
  <c r="AC22" i="11"/>
  <c r="AB31" i="11"/>
  <c r="AA31" i="11" s="1"/>
  <c r="AB35" i="11"/>
  <c r="AA35" i="11" s="1"/>
  <c r="X35" i="11"/>
  <c r="AB34" i="11"/>
  <c r="AA34" i="11" s="1"/>
  <c r="X34" i="11"/>
  <c r="Z43" i="11"/>
  <c r="Y43" i="11"/>
  <c r="AC43" i="11" s="1"/>
  <c r="N46" i="11"/>
  <c r="I46" i="11"/>
  <c r="Z53" i="11"/>
  <c r="Y53" i="11"/>
  <c r="AC53" i="11" s="1"/>
  <c r="AB59" i="11"/>
  <c r="AA59" i="11" s="1"/>
  <c r="X59" i="11"/>
  <c r="AB58" i="11"/>
  <c r="AA58" i="11" s="1"/>
  <c r="X58" i="11"/>
  <c r="Z67" i="11"/>
  <c r="Y67" i="11"/>
  <c r="AC67" i="11" s="1"/>
  <c r="Y12" i="11"/>
  <c r="AC12" i="11" s="1"/>
  <c r="X13" i="11"/>
  <c r="M16" i="11"/>
  <c r="AB16" i="11" s="1"/>
  <c r="AA16" i="11" s="1"/>
  <c r="X16" i="11"/>
  <c r="Y19" i="11"/>
  <c r="AC19" i="11" s="1"/>
  <c r="X20" i="11"/>
  <c r="I22" i="11"/>
  <c r="Z22" i="11"/>
  <c r="AB25" i="11"/>
  <c r="AA25" i="11" s="1"/>
  <c r="I28" i="11"/>
  <c r="Y28" i="11"/>
  <c r="AC28" i="11" s="1"/>
  <c r="AB30" i="11"/>
  <c r="AA30" i="11" s="1"/>
  <c r="X30" i="11"/>
  <c r="X32" i="11"/>
  <c r="Z50" i="11"/>
  <c r="Y50" i="11"/>
  <c r="AC50" i="11" s="1"/>
  <c r="AB56" i="11"/>
  <c r="AA56" i="11" s="1"/>
  <c r="X56" i="11"/>
  <c r="X10" i="11"/>
  <c r="X14" i="11"/>
  <c r="X17" i="11"/>
  <c r="X21" i="11"/>
  <c r="AB23" i="11"/>
  <c r="AA23" i="11" s="1"/>
  <c r="X23" i="11"/>
  <c r="X24" i="11"/>
  <c r="Z36" i="11"/>
  <c r="Y36" i="11"/>
  <c r="AC36" i="11" s="1"/>
  <c r="N40" i="11"/>
  <c r="M40" i="11"/>
  <c r="AB42" i="11"/>
  <c r="AA42" i="11" s="1"/>
  <c r="X42" i="11"/>
  <c r="Z46" i="11"/>
  <c r="Y46" i="11"/>
  <c r="AC46" i="11" s="1"/>
  <c r="Z60" i="11"/>
  <c r="Y60" i="11"/>
  <c r="AC60" i="11" s="1"/>
  <c r="N64" i="11"/>
  <c r="M64" i="11"/>
  <c r="AB66" i="11"/>
  <c r="AA66" i="11" s="1"/>
  <c r="X66" i="11"/>
  <c r="X11" i="11"/>
  <c r="X15" i="11"/>
  <c r="X18" i="11"/>
  <c r="AB27" i="11"/>
  <c r="AA27" i="11" s="1"/>
  <c r="X27" i="11"/>
  <c r="Z33" i="11"/>
  <c r="Y33" i="11"/>
  <c r="AC33" i="11" s="1"/>
  <c r="N34" i="11"/>
  <c r="M34" i="11"/>
  <c r="AB39" i="11"/>
  <c r="AA39" i="11" s="1"/>
  <c r="X39" i="11"/>
  <c r="AB41" i="11"/>
  <c r="AA41" i="11" s="1"/>
  <c r="AB49" i="11"/>
  <c r="AA49" i="11" s="1"/>
  <c r="X49" i="11"/>
  <c r="Z57" i="11"/>
  <c r="Y57" i="11"/>
  <c r="AC57" i="11" s="1"/>
  <c r="N58" i="11"/>
  <c r="M58" i="11"/>
  <c r="AB63" i="11"/>
  <c r="AA63" i="11" s="1"/>
  <c r="X63" i="11"/>
  <c r="AB65" i="11"/>
  <c r="AA65" i="11" s="1"/>
  <c r="X37" i="11"/>
  <c r="X40" i="11"/>
  <c r="AB40" i="11"/>
  <c r="AA40" i="11" s="1"/>
  <c r="X44" i="11"/>
  <c r="X47" i="11"/>
  <c r="X51" i="11"/>
  <c r="X54" i="11"/>
  <c r="X61" i="11"/>
  <c r="X64" i="11"/>
  <c r="AB64" i="11"/>
  <c r="AA64" i="11" s="1"/>
  <c r="X68" i="11"/>
  <c r="X38" i="11"/>
  <c r="X41" i="11"/>
  <c r="X45" i="11"/>
  <c r="X48" i="11"/>
  <c r="X55" i="11"/>
  <c r="X62" i="11"/>
  <c r="X65" i="11"/>
  <c r="X69" i="11"/>
  <c r="Z52" i="11" l="1"/>
  <c r="Y52" i="11"/>
  <c r="AC52" i="11" s="1"/>
  <c r="Y29" i="11"/>
  <c r="AC29" i="11" s="1"/>
  <c r="Z29" i="11"/>
  <c r="Y23" i="11"/>
  <c r="AC23" i="11" s="1"/>
  <c r="Z23" i="11"/>
  <c r="Z13" i="11"/>
  <c r="Y13" i="11"/>
  <c r="AC13" i="11" s="1"/>
  <c r="Y58" i="11"/>
  <c r="AC58" i="11" s="1"/>
  <c r="Z58" i="11"/>
  <c r="Y65" i="11"/>
  <c r="AC65" i="11" s="1"/>
  <c r="Z65" i="11"/>
  <c r="Y45" i="11"/>
  <c r="AC45" i="11" s="1"/>
  <c r="Z45" i="11"/>
  <c r="Z51" i="11"/>
  <c r="Y51" i="11"/>
  <c r="AC51" i="11" s="1"/>
  <c r="Z40" i="11"/>
  <c r="Y40" i="11"/>
  <c r="AC40" i="11" s="1"/>
  <c r="Z39" i="11"/>
  <c r="Y39" i="11"/>
  <c r="AC39" i="11" s="1"/>
  <c r="Z66" i="11"/>
  <c r="Y66" i="11"/>
  <c r="AC66" i="11" s="1"/>
  <c r="Z42" i="11"/>
  <c r="Y42" i="11"/>
  <c r="AC42" i="11" s="1"/>
  <c r="Y48" i="11"/>
  <c r="AC48" i="11" s="1"/>
  <c r="Z48" i="11"/>
  <c r="Z54" i="11"/>
  <c r="Y54" i="11"/>
  <c r="AC54" i="11" s="1"/>
  <c r="Z27" i="11"/>
  <c r="Y27" i="11"/>
  <c r="AC27" i="11" s="1"/>
  <c r="Y11" i="11"/>
  <c r="AC11" i="11" s="1"/>
  <c r="Z11" i="11"/>
  <c r="Y62" i="11"/>
  <c r="AC62" i="11" s="1"/>
  <c r="Z62" i="11"/>
  <c r="Y41" i="11"/>
  <c r="AC41" i="11" s="1"/>
  <c r="Z41" i="11"/>
  <c r="Z64" i="11"/>
  <c r="Y64" i="11"/>
  <c r="AC64" i="11" s="1"/>
  <c r="Z47" i="11"/>
  <c r="Y47" i="11"/>
  <c r="AC47" i="11" s="1"/>
  <c r="Z37" i="11"/>
  <c r="Y37" i="11"/>
  <c r="AC37" i="11" s="1"/>
  <c r="Z49" i="11"/>
  <c r="Y49" i="11"/>
  <c r="AC49" i="11" s="1"/>
  <c r="Z18" i="11"/>
  <c r="Y18" i="11"/>
  <c r="AC18" i="11" s="1"/>
  <c r="Y21" i="11"/>
  <c r="AC21" i="11" s="1"/>
  <c r="Z21" i="11"/>
  <c r="Y10" i="11"/>
  <c r="AC10" i="11" s="1"/>
  <c r="Z10" i="11"/>
  <c r="Z16" i="11"/>
  <c r="Y16" i="11"/>
  <c r="AC16" i="11" s="1"/>
  <c r="Z59" i="11"/>
  <c r="Y59" i="11"/>
  <c r="AC59" i="11" s="1"/>
  <c r="Y34" i="11"/>
  <c r="AC34" i="11" s="1"/>
  <c r="Z34" i="11"/>
  <c r="AC25" i="11"/>
  <c r="AC31" i="11"/>
  <c r="Y69" i="11"/>
  <c r="AC69" i="11" s="1"/>
  <c r="Z69" i="11"/>
  <c r="Z68" i="11"/>
  <c r="Y68" i="11"/>
  <c r="AC68" i="11" s="1"/>
  <c r="Z63" i="11"/>
  <c r="Y63" i="11"/>
  <c r="AC63" i="11" s="1"/>
  <c r="Y14" i="11"/>
  <c r="AC14" i="11" s="1"/>
  <c r="Z14" i="11"/>
  <c r="Z30" i="11"/>
  <c r="Y30" i="11"/>
  <c r="AC30" i="11" s="1"/>
  <c r="Z35" i="11"/>
  <c r="Y35" i="11"/>
  <c r="AC35" i="11" s="1"/>
  <c r="Y55" i="11"/>
  <c r="AC55" i="11" s="1"/>
  <c r="Z55" i="11"/>
  <c r="Y38" i="11"/>
  <c r="AC38" i="11" s="1"/>
  <c r="Z38" i="11"/>
  <c r="Z61" i="11"/>
  <c r="Y61" i="11"/>
  <c r="AC61" i="11" s="1"/>
  <c r="Z44" i="11"/>
  <c r="Y44" i="11"/>
  <c r="AC44" i="11" s="1"/>
  <c r="Z15" i="11"/>
  <c r="Y15" i="11"/>
  <c r="AC15" i="11" s="1"/>
  <c r="Y24" i="11"/>
  <c r="AC24" i="11" s="1"/>
  <c r="Z24" i="11"/>
  <c r="Y17" i="11"/>
  <c r="AC17" i="11" s="1"/>
  <c r="Z17" i="11"/>
  <c r="Z56" i="11"/>
  <c r="Y56" i="11"/>
  <c r="AC56" i="11" s="1"/>
  <c r="Z32" i="11"/>
  <c r="Y32" i="11"/>
  <c r="AC32" i="11" s="1"/>
  <c r="Z20" i="11"/>
  <c r="Y20" i="11"/>
  <c r="AC20" i="11" s="1"/>
  <c r="T69" i="10" l="1"/>
  <c r="Q69" i="10"/>
  <c r="T68" i="10"/>
  <c r="Q68" i="10"/>
  <c r="T67" i="10"/>
  <c r="Q67" i="10"/>
  <c r="AB68" i="10" s="1"/>
  <c r="AA68" i="10" s="1"/>
  <c r="T66" i="10"/>
  <c r="Q66" i="10"/>
  <c r="T65" i="10"/>
  <c r="Q65" i="10"/>
  <c r="T64" i="10"/>
  <c r="Q64" i="10"/>
  <c r="AB64" i="10" s="1"/>
  <c r="AA64" i="10" s="1"/>
  <c r="K64" i="10"/>
  <c r="L64" i="10" s="1"/>
  <c r="H64" i="10"/>
  <c r="I64" i="10" s="1"/>
  <c r="T63" i="10"/>
  <c r="Q63" i="10"/>
  <c r="T62" i="10"/>
  <c r="Q62" i="10"/>
  <c r="T61" i="10"/>
  <c r="Q61" i="10"/>
  <c r="T60" i="10"/>
  <c r="Q60" i="10"/>
  <c r="AB61" i="10" s="1"/>
  <c r="AA61" i="10" s="1"/>
  <c r="T59" i="10"/>
  <c r="Q59" i="10"/>
  <c r="T58" i="10"/>
  <c r="Q58" i="10"/>
  <c r="K58" i="10"/>
  <c r="L58" i="10" s="1"/>
  <c r="M58" i="10" s="1"/>
  <c r="H58" i="10"/>
  <c r="T57" i="10"/>
  <c r="Q57" i="10"/>
  <c r="T56" i="10"/>
  <c r="Q56" i="10"/>
  <c r="T55" i="10"/>
  <c r="Q55" i="10"/>
  <c r="T54" i="10"/>
  <c r="Q54" i="10"/>
  <c r="T53" i="10"/>
  <c r="Q53" i="10"/>
  <c r="AB54" i="10" s="1"/>
  <c r="AA54" i="10" s="1"/>
  <c r="T52" i="10"/>
  <c r="Q52" i="10"/>
  <c r="K52" i="10"/>
  <c r="L52" i="10" s="1"/>
  <c r="H52" i="10"/>
  <c r="I52" i="10" s="1"/>
  <c r="T51" i="10"/>
  <c r="Q51" i="10"/>
  <c r="T50" i="10"/>
  <c r="Q50" i="10"/>
  <c r="AB51" i="10" s="1"/>
  <c r="AA51" i="10" s="1"/>
  <c r="T49" i="10"/>
  <c r="Q49" i="10"/>
  <c r="T48" i="10"/>
  <c r="Q48" i="10"/>
  <c r="T47" i="10"/>
  <c r="Q47" i="10"/>
  <c r="T46" i="10"/>
  <c r="Q46" i="10"/>
  <c r="K46" i="10"/>
  <c r="L46" i="10" s="1"/>
  <c r="M46" i="10" s="1"/>
  <c r="H46" i="10"/>
  <c r="T45" i="10"/>
  <c r="Q45" i="10"/>
  <c r="T44" i="10"/>
  <c r="Q44" i="10"/>
  <c r="T43" i="10"/>
  <c r="Q43" i="10"/>
  <c r="AB44" i="10" s="1"/>
  <c r="AA44" i="10" s="1"/>
  <c r="T42" i="10"/>
  <c r="Q42" i="10"/>
  <c r="T41" i="10"/>
  <c r="Q41" i="10"/>
  <c r="T40" i="10"/>
  <c r="Q40" i="10"/>
  <c r="AB40" i="10" s="1"/>
  <c r="AA40" i="10" s="1"/>
  <c r="K40" i="10"/>
  <c r="L40" i="10" s="1"/>
  <c r="H40" i="10"/>
  <c r="I40" i="10" s="1"/>
  <c r="T39" i="10"/>
  <c r="Q39" i="10"/>
  <c r="T38" i="10"/>
  <c r="Q38" i="10"/>
  <c r="T37" i="10"/>
  <c r="Q37" i="10"/>
  <c r="X38" i="10" s="1"/>
  <c r="Y38" i="10" s="1"/>
  <c r="T36" i="10"/>
  <c r="Q36" i="10"/>
  <c r="T35" i="10"/>
  <c r="Q35" i="10"/>
  <c r="T34" i="10"/>
  <c r="Q34" i="10"/>
  <c r="K34" i="10"/>
  <c r="L34" i="10" s="1"/>
  <c r="M34" i="10" s="1"/>
  <c r="H34" i="10"/>
  <c r="T33" i="10"/>
  <c r="Q33" i="10"/>
  <c r="T32" i="10"/>
  <c r="Q32" i="10"/>
  <c r="X33" i="10" s="1"/>
  <c r="Y33" i="10" s="1"/>
  <c r="T31" i="10"/>
  <c r="Q31" i="10"/>
  <c r="T30" i="10"/>
  <c r="Q30" i="10"/>
  <c r="X31" i="10" s="1"/>
  <c r="T29" i="10"/>
  <c r="Q29" i="10"/>
  <c r="T28" i="10"/>
  <c r="Q28" i="10"/>
  <c r="K28" i="10"/>
  <c r="L28" i="10" s="1"/>
  <c r="H28" i="10"/>
  <c r="I28" i="10" s="1"/>
  <c r="T27" i="10"/>
  <c r="Q27" i="10"/>
  <c r="T26" i="10"/>
  <c r="Q26" i="10"/>
  <c r="T25" i="10"/>
  <c r="Q25" i="10"/>
  <c r="T24" i="10"/>
  <c r="Q24" i="10"/>
  <c r="T23" i="10"/>
  <c r="Q23" i="10"/>
  <c r="X24" i="10" s="1"/>
  <c r="T22" i="10"/>
  <c r="Q22" i="10"/>
  <c r="K22" i="10"/>
  <c r="L22" i="10" s="1"/>
  <c r="H22" i="10"/>
  <c r="I22" i="10" s="1"/>
  <c r="T21" i="10"/>
  <c r="Q21" i="10"/>
  <c r="T20" i="10"/>
  <c r="Q20" i="10"/>
  <c r="AB21" i="10" s="1"/>
  <c r="AA21" i="10" s="1"/>
  <c r="T19" i="10"/>
  <c r="Q19" i="10"/>
  <c r="T18" i="10"/>
  <c r="Q18" i="10"/>
  <c r="AB19" i="10" s="1"/>
  <c r="AA19" i="10" s="1"/>
  <c r="T17" i="10"/>
  <c r="Q17" i="10"/>
  <c r="T16" i="10"/>
  <c r="Q16" i="10"/>
  <c r="K16" i="10"/>
  <c r="L16" i="10" s="1"/>
  <c r="M16" i="10" s="1"/>
  <c r="H16" i="10"/>
  <c r="T15" i="10"/>
  <c r="Q15" i="10"/>
  <c r="T14" i="10"/>
  <c r="Q14" i="10"/>
  <c r="T13" i="10"/>
  <c r="Q13" i="10"/>
  <c r="AB14" i="10" s="1"/>
  <c r="AA14" i="10" s="1"/>
  <c r="T12" i="10"/>
  <c r="Q12" i="10"/>
  <c r="T11" i="10"/>
  <c r="Q11" i="10"/>
  <c r="AB12" i="10" s="1"/>
  <c r="AA12" i="10" s="1"/>
  <c r="T10" i="10"/>
  <c r="Q10" i="10"/>
  <c r="K10" i="10"/>
  <c r="L10" i="10" s="1"/>
  <c r="M10" i="10" s="1"/>
  <c r="AB10" i="10" s="1"/>
  <c r="H10" i="10"/>
  <c r="I10" i="10" s="1"/>
  <c r="X10" i="10" s="1"/>
  <c r="K53" i="10"/>
  <c r="K35" i="10"/>
  <c r="K43" i="10"/>
  <c r="K17" i="10"/>
  <c r="K19" i="10"/>
  <c r="K67" i="10"/>
  <c r="K31" i="10"/>
  <c r="K32" i="10"/>
  <c r="K61" i="10"/>
  <c r="K29" i="10"/>
  <c r="K56" i="10"/>
  <c r="K23" i="10"/>
  <c r="K48" i="10"/>
  <c r="K26" i="10"/>
  <c r="K37" i="10"/>
  <c r="K62" i="10"/>
  <c r="K69" i="10"/>
  <c r="K11" i="10"/>
  <c r="K36" i="10"/>
  <c r="K50" i="10"/>
  <c r="K42" i="10"/>
  <c r="K60" i="10"/>
  <c r="K51" i="10"/>
  <c r="K39" i="10"/>
  <c r="K13" i="10"/>
  <c r="K27" i="10"/>
  <c r="K57" i="10"/>
  <c r="K59" i="10"/>
  <c r="K14" i="10"/>
  <c r="K24" i="10"/>
  <c r="K55" i="10"/>
  <c r="K66" i="10"/>
  <c r="K20" i="10"/>
  <c r="K38" i="10"/>
  <c r="K12" i="10"/>
  <c r="K25" i="10"/>
  <c r="K65" i="10"/>
  <c r="K15" i="10"/>
  <c r="K68" i="10"/>
  <c r="K49" i="10"/>
  <c r="K54" i="10"/>
  <c r="K18" i="10"/>
  <c r="K41" i="10"/>
  <c r="K45" i="10"/>
  <c r="K30" i="10"/>
  <c r="K21" i="10"/>
  <c r="K47" i="10"/>
  <c r="K63" i="10"/>
  <c r="K33" i="10"/>
  <c r="K44" i="10"/>
  <c r="AB15" i="10" l="1"/>
  <c r="AA15" i="10" s="1"/>
  <c r="X15" i="10"/>
  <c r="Z15" i="10" s="1"/>
  <c r="AB18" i="10"/>
  <c r="AA18" i="10" s="1"/>
  <c r="X18" i="10"/>
  <c r="Z18" i="10" s="1"/>
  <c r="N22" i="10"/>
  <c r="X22" i="10"/>
  <c r="AB25" i="10"/>
  <c r="AA25" i="10" s="1"/>
  <c r="X25" i="10"/>
  <c r="N28" i="10"/>
  <c r="AB28" i="10"/>
  <c r="AA28" i="10" s="1"/>
  <c r="X28" i="10"/>
  <c r="X29" i="10"/>
  <c r="Y31" i="10"/>
  <c r="Z31" i="10"/>
  <c r="AB33" i="10"/>
  <c r="AA33" i="10" s="1"/>
  <c r="X36" i="10"/>
  <c r="AB43" i="10"/>
  <c r="AA43" i="10" s="1"/>
  <c r="X43" i="10"/>
  <c r="AB47" i="10"/>
  <c r="AA47" i="10" s="1"/>
  <c r="AB46" i="10"/>
  <c r="AA46" i="10" s="1"/>
  <c r="X46" i="10"/>
  <c r="AB50" i="10"/>
  <c r="AA50" i="10" s="1"/>
  <c r="X50" i="10"/>
  <c r="AB53" i="10"/>
  <c r="AA53" i="10" s="1"/>
  <c r="X53" i="10"/>
  <c r="AB52" i="10"/>
  <c r="AA52" i="10" s="1"/>
  <c r="X52" i="10"/>
  <c r="AB57" i="10"/>
  <c r="AA57" i="10" s="1"/>
  <c r="X57" i="10"/>
  <c r="AB60" i="10"/>
  <c r="AA60" i="10" s="1"/>
  <c r="X60" i="10"/>
  <c r="AB67" i="10"/>
  <c r="AA67" i="10" s="1"/>
  <c r="X67" i="10"/>
  <c r="AB17" i="10"/>
  <c r="AA17" i="10" s="1"/>
  <c r="N10" i="10"/>
  <c r="N58" i="10"/>
  <c r="M52" i="10"/>
  <c r="N52" i="10"/>
  <c r="N16" i="10"/>
  <c r="Z24" i="10"/>
  <c r="Y24" i="10"/>
  <c r="AA10" i="10"/>
  <c r="AB11" i="10"/>
  <c r="AA11" i="10" s="1"/>
  <c r="Y22" i="10"/>
  <c r="Z22" i="10"/>
  <c r="Y29" i="10"/>
  <c r="Z29" i="10"/>
  <c r="Z10" i="10"/>
  <c r="X11" i="10" s="1"/>
  <c r="Y10" i="10"/>
  <c r="AC10" i="10" s="1"/>
  <c r="Y36" i="10"/>
  <c r="Z36" i="10"/>
  <c r="AB27" i="10"/>
  <c r="AA27" i="10" s="1"/>
  <c r="X27" i="10"/>
  <c r="AB35" i="10"/>
  <c r="AA35" i="10" s="1"/>
  <c r="X35" i="10"/>
  <c r="AB34" i="10"/>
  <c r="AA34" i="10" s="1"/>
  <c r="N40" i="10"/>
  <c r="M40" i="10"/>
  <c r="AB42" i="10"/>
  <c r="AA42" i="10" s="1"/>
  <c r="X42" i="10"/>
  <c r="AB41" i="10"/>
  <c r="AA41" i="10" s="1"/>
  <c r="X41" i="10"/>
  <c r="AB49" i="10"/>
  <c r="AA49" i="10" s="1"/>
  <c r="X49" i="10"/>
  <c r="AB48" i="10"/>
  <c r="AA48" i="10" s="1"/>
  <c r="X48" i="10"/>
  <c r="Z57" i="10"/>
  <c r="Y57" i="10"/>
  <c r="AC57" i="10" s="1"/>
  <c r="AB59" i="10"/>
  <c r="AA59" i="10" s="1"/>
  <c r="X59" i="10"/>
  <c r="AB58" i="10"/>
  <c r="AA58" i="10" s="1"/>
  <c r="X58" i="10"/>
  <c r="Z67" i="10"/>
  <c r="Y67" i="10"/>
  <c r="AC67" i="10" s="1"/>
  <c r="X12" i="10"/>
  <c r="Y15" i="10"/>
  <c r="AC15" i="10" s="1"/>
  <c r="Y18" i="10"/>
  <c r="AC18" i="10" s="1"/>
  <c r="X19" i="10"/>
  <c r="M22" i="10"/>
  <c r="AB22" i="10" s="1"/>
  <c r="AA22" i="10" s="1"/>
  <c r="AB26" i="10"/>
  <c r="AA26" i="10" s="1"/>
  <c r="M28" i="10"/>
  <c r="AB32" i="10"/>
  <c r="AA32" i="10" s="1"/>
  <c r="X32" i="10"/>
  <c r="AB31" i="10"/>
  <c r="AA31" i="10" s="1"/>
  <c r="N34" i="10"/>
  <c r="I34" i="10"/>
  <c r="Z38" i="10"/>
  <c r="Z53" i="10"/>
  <c r="Y53" i="10"/>
  <c r="AC53" i="10" s="1"/>
  <c r="AB69" i="10"/>
  <c r="AA69" i="10" s="1"/>
  <c r="X69" i="10"/>
  <c r="AB16" i="10"/>
  <c r="AA16" i="10" s="1"/>
  <c r="X20" i="10"/>
  <c r="AB24" i="10"/>
  <c r="AA24" i="10" s="1"/>
  <c r="X26" i="10"/>
  <c r="AB30" i="10"/>
  <c r="AA30" i="10" s="1"/>
  <c r="X30" i="10"/>
  <c r="AB29" i="10"/>
  <c r="AA29" i="10" s="1"/>
  <c r="AC33" i="10"/>
  <c r="X34" i="10"/>
  <c r="AB39" i="10"/>
  <c r="AA39" i="10" s="1"/>
  <c r="X39" i="10"/>
  <c r="AB38" i="10"/>
  <c r="AA38" i="10" s="1"/>
  <c r="AC38" i="10" s="1"/>
  <c r="Z43" i="10"/>
  <c r="Y43" i="10"/>
  <c r="AC43" i="10" s="1"/>
  <c r="N46" i="10"/>
  <c r="I46" i="10"/>
  <c r="Z50" i="10"/>
  <c r="Y50" i="10"/>
  <c r="AC50" i="10" s="1"/>
  <c r="AB56" i="10"/>
  <c r="AA56" i="10" s="1"/>
  <c r="X56" i="10"/>
  <c r="AB55" i="10"/>
  <c r="AA55" i="10" s="1"/>
  <c r="X55" i="10"/>
  <c r="Z60" i="10"/>
  <c r="Y60" i="10"/>
  <c r="AC60" i="10" s="1"/>
  <c r="N64" i="10"/>
  <c r="M64" i="10"/>
  <c r="AB66" i="10"/>
  <c r="AA66" i="10" s="1"/>
  <c r="X66" i="10"/>
  <c r="AB65" i="10"/>
  <c r="AA65" i="10" s="1"/>
  <c r="X65" i="10"/>
  <c r="X13" i="10"/>
  <c r="AB13" i="10"/>
  <c r="AA13" i="10" s="1"/>
  <c r="AB20" i="10"/>
  <c r="AA20" i="10" s="1"/>
  <c r="X14" i="10"/>
  <c r="I16" i="10"/>
  <c r="X16" i="10" s="1"/>
  <c r="X21" i="10"/>
  <c r="X23" i="10"/>
  <c r="AC31" i="10"/>
  <c r="Z33" i="10"/>
  <c r="AB37" i="10"/>
  <c r="AA37" i="10" s="1"/>
  <c r="X37" i="10"/>
  <c r="AB36" i="10"/>
  <c r="AA36" i="10" s="1"/>
  <c r="AB45" i="10"/>
  <c r="AA45" i="10" s="1"/>
  <c r="X45" i="10"/>
  <c r="Z46" i="10"/>
  <c r="Y46" i="10"/>
  <c r="AC46" i="10" s="1"/>
  <c r="AB63" i="10"/>
  <c r="AA63" i="10" s="1"/>
  <c r="X63" i="10"/>
  <c r="AB62" i="10"/>
  <c r="AA62" i="10" s="1"/>
  <c r="X62" i="10"/>
  <c r="X40" i="10"/>
  <c r="X44" i="10"/>
  <c r="X47" i="10"/>
  <c r="X51" i="10"/>
  <c r="X54" i="10"/>
  <c r="X61" i="10"/>
  <c r="X64" i="10"/>
  <c r="X68" i="10"/>
  <c r="I58" i="10"/>
  <c r="Z52" i="10" l="1"/>
  <c r="Y52" i="10"/>
  <c r="AC52" i="10"/>
  <c r="Z28" i="10"/>
  <c r="Y28" i="10"/>
  <c r="AC28" i="10" s="1"/>
  <c r="Z25" i="10"/>
  <c r="Y25" i="10"/>
  <c r="AC25" i="10" s="1"/>
  <c r="AC36" i="10"/>
  <c r="Y16" i="10"/>
  <c r="AC16" i="10" s="1"/>
  <c r="Z16" i="10"/>
  <c r="X17" i="10" s="1"/>
  <c r="Z40" i="10"/>
  <c r="Y40" i="10"/>
  <c r="AC40" i="10" s="1"/>
  <c r="Z68" i="10"/>
  <c r="Y68" i="10"/>
  <c r="AC68" i="10" s="1"/>
  <c r="Z51" i="10"/>
  <c r="Y51" i="10"/>
  <c r="AC51" i="10" s="1"/>
  <c r="Y62" i="10"/>
  <c r="AC62" i="10" s="1"/>
  <c r="Z62" i="10"/>
  <c r="Z66" i="10"/>
  <c r="Y66" i="10"/>
  <c r="AC66" i="10" s="1"/>
  <c r="Z56" i="10"/>
  <c r="Y56" i="10"/>
  <c r="AC56" i="10" s="1"/>
  <c r="Y26" i="10"/>
  <c r="AC26" i="10" s="1"/>
  <c r="Z26" i="10"/>
  <c r="Y58" i="10"/>
  <c r="AC58" i="10" s="1"/>
  <c r="Z58" i="10"/>
  <c r="Z49" i="10"/>
  <c r="Y49" i="10"/>
  <c r="AC49" i="10" s="1"/>
  <c r="Z42" i="10"/>
  <c r="Y42" i="10"/>
  <c r="AC42" i="10" s="1"/>
  <c r="Z27" i="10"/>
  <c r="Y27" i="10"/>
  <c r="AC27" i="10" s="1"/>
  <c r="AC29" i="10"/>
  <c r="Y34" i="10"/>
  <c r="AC34" i="10" s="1"/>
  <c r="Z34" i="10"/>
  <c r="Z64" i="10"/>
  <c r="Y64" i="10"/>
  <c r="AC64" i="10" s="1"/>
  <c r="Z47" i="10"/>
  <c r="Y47" i="10"/>
  <c r="AC47" i="10" s="1"/>
  <c r="Z37" i="10"/>
  <c r="Y37" i="10"/>
  <c r="AC37" i="10" s="1"/>
  <c r="Z23" i="10"/>
  <c r="Y23" i="10"/>
  <c r="Y13" i="10"/>
  <c r="AC13" i="10" s="1"/>
  <c r="Z13" i="10"/>
  <c r="Z39" i="10"/>
  <c r="Y39" i="10"/>
  <c r="AC39" i="10" s="1"/>
  <c r="Y69" i="10"/>
  <c r="AC69" i="10" s="1"/>
  <c r="Z69" i="10"/>
  <c r="Z32" i="10"/>
  <c r="Y32" i="10"/>
  <c r="AC32" i="10" s="1"/>
  <c r="Z12" i="10"/>
  <c r="Y12" i="10"/>
  <c r="AC12" i="10" s="1"/>
  <c r="Z11" i="10"/>
  <c r="Y11" i="10"/>
  <c r="AC11" i="10" s="1"/>
  <c r="AC24" i="10"/>
  <c r="Z54" i="10"/>
  <c r="Y54" i="10"/>
  <c r="AC54" i="10" s="1"/>
  <c r="Z21" i="10"/>
  <c r="Y21" i="10"/>
  <c r="AC21" i="10" s="1"/>
  <c r="Z61" i="10"/>
  <c r="Y61" i="10"/>
  <c r="AC61" i="10" s="1"/>
  <c r="Z44" i="10"/>
  <c r="Y44" i="10"/>
  <c r="AC44" i="10" s="1"/>
  <c r="Z63" i="10"/>
  <c r="Y63" i="10"/>
  <c r="AC63" i="10" s="1"/>
  <c r="Y45" i="10"/>
  <c r="AC45" i="10" s="1"/>
  <c r="Z45" i="10"/>
  <c r="AB23" i="10"/>
  <c r="AA23" i="10" s="1"/>
  <c r="Y14" i="10"/>
  <c r="AC14" i="10" s="1"/>
  <c r="Z14" i="10"/>
  <c r="Y65" i="10"/>
  <c r="AC65" i="10" s="1"/>
  <c r="Z65" i="10"/>
  <c r="Y55" i="10"/>
  <c r="AC55" i="10" s="1"/>
  <c r="Z55" i="10"/>
  <c r="Z30" i="10"/>
  <c r="Y30" i="10"/>
  <c r="AC30" i="10" s="1"/>
  <c r="Y20" i="10"/>
  <c r="AC20" i="10" s="1"/>
  <c r="Z20" i="10"/>
  <c r="Z19" i="10"/>
  <c r="Y19" i="10"/>
  <c r="AC19" i="10" s="1"/>
  <c r="Z59" i="10"/>
  <c r="Y59" i="10"/>
  <c r="AC59" i="10" s="1"/>
  <c r="Y48" i="10"/>
  <c r="AC48" i="10" s="1"/>
  <c r="Z48" i="10"/>
  <c r="Y41" i="10"/>
  <c r="AC41" i="10" s="1"/>
  <c r="Z41" i="10"/>
  <c r="Z35" i="10"/>
  <c r="Y35" i="10"/>
  <c r="AC35" i="10" s="1"/>
  <c r="AC22" i="10"/>
  <c r="AC23" i="10" l="1"/>
  <c r="Y17" i="10"/>
  <c r="AC17" i="10" s="1"/>
  <c r="Z17" i="10"/>
  <c r="T69" i="9" l="1"/>
  <c r="Q69" i="9"/>
  <c r="T68" i="9"/>
  <c r="Q68" i="9"/>
  <c r="AB69" i="9" s="1"/>
  <c r="AA69" i="9" s="1"/>
  <c r="T67" i="9"/>
  <c r="Q67" i="9"/>
  <c r="T66" i="9"/>
  <c r="Q66" i="9"/>
  <c r="T65" i="9"/>
  <c r="Q65" i="9"/>
  <c r="T64" i="9"/>
  <c r="Q64" i="9"/>
  <c r="K64" i="9"/>
  <c r="L64" i="9" s="1"/>
  <c r="M64" i="9" s="1"/>
  <c r="H64" i="9"/>
  <c r="T63" i="9"/>
  <c r="Q63" i="9"/>
  <c r="T62" i="9"/>
  <c r="Q62" i="9"/>
  <c r="T61" i="9"/>
  <c r="Q61" i="9"/>
  <c r="T60" i="9"/>
  <c r="Q60" i="9"/>
  <c r="T59" i="9"/>
  <c r="Q59" i="9"/>
  <c r="T58" i="9"/>
  <c r="Q58" i="9"/>
  <c r="K58" i="9"/>
  <c r="L58" i="9" s="1"/>
  <c r="H58" i="9"/>
  <c r="I58" i="9" s="1"/>
  <c r="T57" i="9"/>
  <c r="Q57" i="9"/>
  <c r="T56" i="9"/>
  <c r="Q56" i="9"/>
  <c r="T55" i="9"/>
  <c r="Q55" i="9"/>
  <c r="T54" i="9"/>
  <c r="Q54" i="9"/>
  <c r="AB55" i="9" s="1"/>
  <c r="AA55" i="9" s="1"/>
  <c r="T53" i="9"/>
  <c r="Q53" i="9"/>
  <c r="AB54" i="9" s="1"/>
  <c r="AA54" i="9" s="1"/>
  <c r="T52" i="9"/>
  <c r="Q52" i="9"/>
  <c r="K52" i="9"/>
  <c r="L52" i="9" s="1"/>
  <c r="M52" i="9" s="1"/>
  <c r="H52" i="9"/>
  <c r="I52" i="9" s="1"/>
  <c r="T51" i="9"/>
  <c r="Q51" i="9"/>
  <c r="T50" i="9"/>
  <c r="Q50" i="9"/>
  <c r="T49" i="9"/>
  <c r="Q49" i="9"/>
  <c r="T48" i="9"/>
  <c r="Q48" i="9"/>
  <c r="T47" i="9"/>
  <c r="Q47" i="9"/>
  <c r="AB48" i="9" s="1"/>
  <c r="AA48" i="9" s="1"/>
  <c r="T46" i="9"/>
  <c r="Q46" i="9"/>
  <c r="K46" i="9"/>
  <c r="L46" i="9" s="1"/>
  <c r="M46" i="9" s="1"/>
  <c r="H46" i="9"/>
  <c r="T45" i="9"/>
  <c r="Q45" i="9"/>
  <c r="T44" i="9"/>
  <c r="Q44" i="9"/>
  <c r="AB45" i="9" s="1"/>
  <c r="AA45" i="9" s="1"/>
  <c r="T43" i="9"/>
  <c r="Q43" i="9"/>
  <c r="T42" i="9"/>
  <c r="Q42" i="9"/>
  <c r="T41" i="9"/>
  <c r="Q41" i="9"/>
  <c r="T40" i="9"/>
  <c r="Q40" i="9"/>
  <c r="K40" i="9"/>
  <c r="L40" i="9" s="1"/>
  <c r="M40" i="9" s="1"/>
  <c r="H40" i="9"/>
  <c r="T39" i="9"/>
  <c r="Q39" i="9"/>
  <c r="T38" i="9"/>
  <c r="Q38" i="9"/>
  <c r="T37" i="9"/>
  <c r="Q37" i="9"/>
  <c r="AB38" i="9" s="1"/>
  <c r="AA38" i="9" s="1"/>
  <c r="T36" i="9"/>
  <c r="Q36" i="9"/>
  <c r="T35" i="9"/>
  <c r="Q35" i="9"/>
  <c r="T34" i="9"/>
  <c r="Q34" i="9"/>
  <c r="K34" i="9"/>
  <c r="L34" i="9" s="1"/>
  <c r="M34" i="9" s="1"/>
  <c r="H34" i="9"/>
  <c r="T33" i="9"/>
  <c r="Q33" i="9"/>
  <c r="T32" i="9"/>
  <c r="Q32" i="9"/>
  <c r="T31" i="9"/>
  <c r="Q31" i="9"/>
  <c r="T30" i="9"/>
  <c r="Q30" i="9"/>
  <c r="AB31" i="9" s="1"/>
  <c r="AA31" i="9" s="1"/>
  <c r="T29" i="9"/>
  <c r="Q29" i="9"/>
  <c r="T28" i="9"/>
  <c r="Q28" i="9"/>
  <c r="K28" i="9"/>
  <c r="L28" i="9" s="1"/>
  <c r="M28" i="9" s="1"/>
  <c r="H28" i="9"/>
  <c r="I28" i="9" s="1"/>
  <c r="T27" i="9"/>
  <c r="Q27" i="9"/>
  <c r="T26" i="9"/>
  <c r="Q26" i="9"/>
  <c r="T25" i="9"/>
  <c r="Q25" i="9"/>
  <c r="AB26" i="9" s="1"/>
  <c r="AA26" i="9" s="1"/>
  <c r="T24" i="9"/>
  <c r="Q24" i="9"/>
  <c r="T23" i="9"/>
  <c r="Q23" i="9"/>
  <c r="T22" i="9"/>
  <c r="Q22" i="9"/>
  <c r="X23" i="9" s="1"/>
  <c r="K22" i="9"/>
  <c r="L22" i="9" s="1"/>
  <c r="H22" i="9"/>
  <c r="I22" i="9" s="1"/>
  <c r="T21" i="9"/>
  <c r="Q21" i="9"/>
  <c r="T20" i="9"/>
  <c r="Q20" i="9"/>
  <c r="T19" i="9"/>
  <c r="Q19" i="9"/>
  <c r="AB20" i="9" s="1"/>
  <c r="AA20" i="9" s="1"/>
  <c r="T18" i="9"/>
  <c r="Q18" i="9"/>
  <c r="AB19" i="9" s="1"/>
  <c r="AA19" i="9" s="1"/>
  <c r="T17" i="9"/>
  <c r="Q17" i="9"/>
  <c r="T16" i="9"/>
  <c r="Q16" i="9"/>
  <c r="K16" i="9"/>
  <c r="L16" i="9" s="1"/>
  <c r="H16" i="9"/>
  <c r="I16" i="9" s="1"/>
  <c r="T15" i="9"/>
  <c r="Q15" i="9"/>
  <c r="T14" i="9"/>
  <c r="Q14" i="9"/>
  <c r="T13" i="9"/>
  <c r="Q13" i="9"/>
  <c r="T12" i="9"/>
  <c r="Q12" i="9"/>
  <c r="AB13" i="9" s="1"/>
  <c r="AA13" i="9" s="1"/>
  <c r="T11" i="9"/>
  <c r="Q11" i="9"/>
  <c r="AB12" i="9" s="1"/>
  <c r="AA12" i="9" s="1"/>
  <c r="T10" i="9"/>
  <c r="Q10" i="9"/>
  <c r="K10" i="9"/>
  <c r="L10" i="9" s="1"/>
  <c r="M10" i="9" s="1"/>
  <c r="AB10" i="9" s="1"/>
  <c r="AA10" i="9" s="1"/>
  <c r="H10" i="9"/>
  <c r="K65" i="9"/>
  <c r="K67" i="9"/>
  <c r="K60" i="9"/>
  <c r="K63" i="9"/>
  <c r="K48" i="9"/>
  <c r="K20" i="9"/>
  <c r="K55" i="9"/>
  <c r="K19" i="9"/>
  <c r="K36" i="9"/>
  <c r="K68" i="9"/>
  <c r="K47" i="9"/>
  <c r="K54" i="9"/>
  <c r="K41" i="9"/>
  <c r="K30" i="9"/>
  <c r="K53" i="9"/>
  <c r="K15" i="9"/>
  <c r="K39" i="9"/>
  <c r="K44" i="9"/>
  <c r="K56" i="9"/>
  <c r="K69" i="9"/>
  <c r="K25" i="9"/>
  <c r="K13" i="9"/>
  <c r="K66" i="9"/>
  <c r="K45" i="9"/>
  <c r="K51" i="9"/>
  <c r="K62" i="9"/>
  <c r="K31" i="9"/>
  <c r="K49" i="9"/>
  <c r="K11" i="9"/>
  <c r="K23" i="9"/>
  <c r="K38" i="9"/>
  <c r="K26" i="9"/>
  <c r="K21" i="9"/>
  <c r="K12" i="9"/>
  <c r="K17" i="9"/>
  <c r="K42" i="9"/>
  <c r="K18" i="9"/>
  <c r="K50" i="9"/>
  <c r="K32" i="9"/>
  <c r="K14" i="9"/>
  <c r="K24" i="9"/>
  <c r="K35" i="9"/>
  <c r="K59" i="9"/>
  <c r="K43" i="9"/>
  <c r="K57" i="9"/>
  <c r="K61" i="9"/>
  <c r="K29" i="9"/>
  <c r="K37" i="9"/>
  <c r="K33" i="9"/>
  <c r="K27" i="9"/>
  <c r="AB14" i="9" l="1"/>
  <c r="AA14" i="9" s="1"/>
  <c r="X14" i="9"/>
  <c r="Z14" i="9" s="1"/>
  <c r="AB15" i="9"/>
  <c r="AA15" i="9" s="1"/>
  <c r="AB17" i="9"/>
  <c r="AA17" i="9" s="1"/>
  <c r="X17" i="9"/>
  <c r="Z17" i="9" s="1"/>
  <c r="AB16" i="9"/>
  <c r="AA16" i="9" s="1"/>
  <c r="X16" i="9"/>
  <c r="AB21" i="9"/>
  <c r="AA21" i="9" s="1"/>
  <c r="X21" i="9"/>
  <c r="Z21" i="9" s="1"/>
  <c r="AB27" i="9"/>
  <c r="AA27" i="9" s="1"/>
  <c r="X27" i="9"/>
  <c r="AB28" i="9"/>
  <c r="AA28" i="9" s="1"/>
  <c r="AB29" i="9"/>
  <c r="AA29" i="9" s="1"/>
  <c r="X29" i="9"/>
  <c r="AB30" i="9"/>
  <c r="AA30" i="9" s="1"/>
  <c r="X30" i="9"/>
  <c r="Z30" i="9" s="1"/>
  <c r="AB33" i="9"/>
  <c r="AA33" i="9" s="1"/>
  <c r="X33" i="9"/>
  <c r="AB36" i="9"/>
  <c r="AA36" i="9" s="1"/>
  <c r="X36" i="9"/>
  <c r="AB37" i="9"/>
  <c r="AA37" i="9" s="1"/>
  <c r="X37" i="9"/>
  <c r="Z37" i="9" s="1"/>
  <c r="AB41" i="9"/>
  <c r="AA41" i="9" s="1"/>
  <c r="AB40" i="9"/>
  <c r="AA40" i="9" s="1"/>
  <c r="X40" i="9"/>
  <c r="Z40" i="9" s="1"/>
  <c r="AB43" i="9"/>
  <c r="AA43" i="9" s="1"/>
  <c r="X43" i="9"/>
  <c r="AB44" i="9"/>
  <c r="AA44" i="9" s="1"/>
  <c r="X44" i="9"/>
  <c r="Z44" i="9" s="1"/>
  <c r="X45" i="9"/>
  <c r="AB47" i="9"/>
  <c r="AA47" i="9" s="1"/>
  <c r="X47" i="9"/>
  <c r="Z47" i="9" s="1"/>
  <c r="AB46" i="9"/>
  <c r="AA46" i="9" s="1"/>
  <c r="X46" i="9"/>
  <c r="AB50" i="9"/>
  <c r="AA50" i="9" s="1"/>
  <c r="X50" i="9"/>
  <c r="AB51" i="9"/>
  <c r="AA51" i="9" s="1"/>
  <c r="X51" i="9"/>
  <c r="Z51" i="9" s="1"/>
  <c r="AB53" i="9"/>
  <c r="AA53" i="9" s="1"/>
  <c r="X53" i="9"/>
  <c r="AB52" i="9"/>
  <c r="AA52" i="9" s="1"/>
  <c r="X52" i="9"/>
  <c r="AB57" i="9"/>
  <c r="AA57" i="9" s="1"/>
  <c r="X57" i="9"/>
  <c r="AB60" i="9"/>
  <c r="AA60" i="9" s="1"/>
  <c r="X60" i="9"/>
  <c r="AB65" i="9"/>
  <c r="AA65" i="9" s="1"/>
  <c r="AB64" i="9"/>
  <c r="AA64" i="9" s="1"/>
  <c r="X64" i="9"/>
  <c r="Z64" i="9" s="1"/>
  <c r="AB67" i="9"/>
  <c r="AA67" i="9" s="1"/>
  <c r="X67" i="9"/>
  <c r="AB68" i="9"/>
  <c r="AA68" i="9" s="1"/>
  <c r="X68" i="9"/>
  <c r="Z68" i="9" s="1"/>
  <c r="N28" i="9"/>
  <c r="AB11" i="9"/>
  <c r="AA11" i="9" s="1"/>
  <c r="N10" i="9"/>
  <c r="N22" i="9"/>
  <c r="M22" i="9"/>
  <c r="Y23" i="9"/>
  <c r="Z23" i="9"/>
  <c r="M16" i="9"/>
  <c r="N16" i="9"/>
  <c r="X26" i="9"/>
  <c r="Z33" i="9"/>
  <c r="Y33" i="9"/>
  <c r="AC33" i="9" s="1"/>
  <c r="Z60" i="9"/>
  <c r="Y60" i="9"/>
  <c r="I10" i="9"/>
  <c r="X10" i="9" s="1"/>
  <c r="Y14" i="9"/>
  <c r="AC14" i="9" s="1"/>
  <c r="X15" i="9"/>
  <c r="Y17" i="9"/>
  <c r="AC17" i="9" s="1"/>
  <c r="X18" i="9"/>
  <c r="AB18" i="9"/>
  <c r="AA18" i="9" s="1"/>
  <c r="Y21" i="9"/>
  <c r="AC21" i="9" s="1"/>
  <c r="AB24" i="9"/>
  <c r="AA24" i="9" s="1"/>
  <c r="X24" i="9"/>
  <c r="AB39" i="9"/>
  <c r="AA39" i="9" s="1"/>
  <c r="X39" i="9"/>
  <c r="N40" i="9"/>
  <c r="AB42" i="9"/>
  <c r="AA42" i="9" s="1"/>
  <c r="X42" i="9"/>
  <c r="N46" i="9"/>
  <c r="I46" i="9"/>
  <c r="AB49" i="9"/>
  <c r="AA49" i="9" s="1"/>
  <c r="X49" i="9"/>
  <c r="N52" i="9"/>
  <c r="Z57" i="9"/>
  <c r="Y57" i="9"/>
  <c r="AC57" i="9" s="1"/>
  <c r="N58" i="9"/>
  <c r="M58" i="9"/>
  <c r="AB63" i="9"/>
  <c r="AA63" i="9" s="1"/>
  <c r="X63" i="9"/>
  <c r="N64" i="9"/>
  <c r="AB66" i="9"/>
  <c r="AA66" i="9" s="1"/>
  <c r="X66" i="9"/>
  <c r="AB35" i="9"/>
  <c r="AA35" i="9" s="1"/>
  <c r="X35" i="9"/>
  <c r="AB34" i="9"/>
  <c r="AA34" i="9" s="1"/>
  <c r="X34" i="9"/>
  <c r="X12" i="9"/>
  <c r="X19" i="9"/>
  <c r="X22" i="9"/>
  <c r="AB22" i="9"/>
  <c r="AA22" i="9" s="1"/>
  <c r="AB23" i="9"/>
  <c r="AA23" i="9" s="1"/>
  <c r="Z27" i="9"/>
  <c r="Y27" i="9"/>
  <c r="AC27" i="9" s="1"/>
  <c r="AB32" i="9"/>
  <c r="AA32" i="9" s="1"/>
  <c r="X32" i="9"/>
  <c r="N34" i="9"/>
  <c r="Z36" i="9"/>
  <c r="Y36" i="9"/>
  <c r="AC36" i="9" s="1"/>
  <c r="Z46" i="9"/>
  <c r="Y46" i="9"/>
  <c r="AC46" i="9" s="1"/>
  <c r="Z53" i="9"/>
  <c r="Y53" i="9"/>
  <c r="AC53" i="9" s="1"/>
  <c r="AB59" i="9"/>
  <c r="AA59" i="9" s="1"/>
  <c r="X59" i="9"/>
  <c r="AB58" i="9"/>
  <c r="AA58" i="9" s="1"/>
  <c r="X58" i="9"/>
  <c r="AB62" i="9"/>
  <c r="AA62" i="9" s="1"/>
  <c r="X13" i="9"/>
  <c r="X20" i="9"/>
  <c r="AB25" i="9"/>
  <c r="AA25" i="9" s="1"/>
  <c r="X25" i="9"/>
  <c r="Z29" i="9"/>
  <c r="Y29" i="9"/>
  <c r="AC29" i="9" s="1"/>
  <c r="Z43" i="9"/>
  <c r="Y43" i="9"/>
  <c r="AC43" i="9" s="1"/>
  <c r="Z50" i="9"/>
  <c r="Y50" i="9"/>
  <c r="AC50" i="9" s="1"/>
  <c r="AB56" i="9"/>
  <c r="AA56" i="9" s="1"/>
  <c r="X56" i="9"/>
  <c r="Z67" i="9"/>
  <c r="Y67" i="9"/>
  <c r="AC67" i="9" s="1"/>
  <c r="X54" i="9"/>
  <c r="X61" i="9"/>
  <c r="AB61" i="9"/>
  <c r="AA61" i="9" s="1"/>
  <c r="Y30" i="9"/>
  <c r="AC30" i="9" s="1"/>
  <c r="X31" i="9"/>
  <c r="Y37" i="9"/>
  <c r="AC37" i="9" s="1"/>
  <c r="X38" i="9"/>
  <c r="I40" i="9"/>
  <c r="Y40" i="9"/>
  <c r="AC40" i="9" s="1"/>
  <c r="X41" i="9"/>
  <c r="Y44" i="9"/>
  <c r="AC44" i="9" s="1"/>
  <c r="Y47" i="9"/>
  <c r="AC47" i="9" s="1"/>
  <c r="X48" i="9"/>
  <c r="Y51" i="9"/>
  <c r="AC51" i="9" s="1"/>
  <c r="X55" i="9"/>
  <c r="X62" i="9"/>
  <c r="I64" i="9"/>
  <c r="Y64" i="9"/>
  <c r="AC64" i="9" s="1"/>
  <c r="X65" i="9"/>
  <c r="Y68" i="9"/>
  <c r="AC68" i="9" s="1"/>
  <c r="X69" i="9"/>
  <c r="X28" i="9"/>
  <c r="I34" i="9"/>
  <c r="AC60" i="9" l="1"/>
  <c r="Z52" i="9"/>
  <c r="Y52" i="9"/>
  <c r="AC52" i="9" s="1"/>
  <c r="Y45" i="9"/>
  <c r="AC45" i="9" s="1"/>
  <c r="Z45" i="9"/>
  <c r="Z16" i="9"/>
  <c r="Y16" i="9"/>
  <c r="AC16" i="9" s="1"/>
  <c r="Y65" i="9"/>
  <c r="AC65" i="9" s="1"/>
  <c r="Z65" i="9"/>
  <c r="Y55" i="9"/>
  <c r="AC55" i="9" s="1"/>
  <c r="Z55" i="9"/>
  <c r="Z13" i="9"/>
  <c r="Y13" i="9"/>
  <c r="AC13" i="9" s="1"/>
  <c r="Y22" i="9"/>
  <c r="AC22" i="9" s="1"/>
  <c r="Z22" i="9"/>
  <c r="Z15" i="9"/>
  <c r="Y15" i="9"/>
  <c r="AC15" i="9" s="1"/>
  <c r="Y41" i="9"/>
  <c r="AC41" i="9" s="1"/>
  <c r="Z41" i="9"/>
  <c r="Z61" i="9"/>
  <c r="Y61" i="9"/>
  <c r="AC61" i="9" s="1"/>
  <c r="Z56" i="9"/>
  <c r="Y56" i="9"/>
  <c r="AC56" i="9" s="1"/>
  <c r="Z25" i="9"/>
  <c r="Y25" i="9"/>
  <c r="AC25" i="9" s="1"/>
  <c r="Y19" i="9"/>
  <c r="AC19" i="9" s="1"/>
  <c r="Z19" i="9"/>
  <c r="Z35" i="9"/>
  <c r="Y35" i="9"/>
  <c r="AC35" i="9" s="1"/>
  <c r="Z49" i="9"/>
  <c r="Y49" i="9"/>
  <c r="AC49" i="9" s="1"/>
  <c r="Z42" i="9"/>
  <c r="Y42" i="9"/>
  <c r="AC42" i="9" s="1"/>
  <c r="AC23" i="9"/>
  <c r="Y38" i="9"/>
  <c r="AC38" i="9" s="1"/>
  <c r="Z38" i="9"/>
  <c r="Z59" i="9"/>
  <c r="Y59" i="9"/>
  <c r="AC59" i="9" s="1"/>
  <c r="Z39" i="9"/>
  <c r="Y39" i="9"/>
  <c r="AC39" i="9" s="1"/>
  <c r="Z26" i="9"/>
  <c r="Y26" i="9"/>
  <c r="AC26" i="9" s="1"/>
  <c r="Z28" i="9"/>
  <c r="Y28" i="9"/>
  <c r="AC28" i="9" s="1"/>
  <c r="Y69" i="9"/>
  <c r="AC69" i="9" s="1"/>
  <c r="Z69" i="9"/>
  <c r="Y48" i="9"/>
  <c r="AC48" i="9" s="1"/>
  <c r="Z48" i="9"/>
  <c r="Y31" i="9"/>
  <c r="AC31" i="9" s="1"/>
  <c r="Z31" i="9"/>
  <c r="Z54" i="9"/>
  <c r="Y54" i="9"/>
  <c r="AC54" i="9" s="1"/>
  <c r="Y58" i="9"/>
  <c r="AC58" i="9" s="1"/>
  <c r="Z58" i="9"/>
  <c r="Z32" i="9"/>
  <c r="Y32" i="9"/>
  <c r="AC32" i="9" s="1"/>
  <c r="Y12" i="9"/>
  <c r="AC12" i="9" s="1"/>
  <c r="Z12" i="9"/>
  <c r="Z63" i="9"/>
  <c r="Y63" i="9"/>
  <c r="AC63" i="9" s="1"/>
  <c r="Y24" i="9"/>
  <c r="AC24" i="9" s="1"/>
  <c r="Z24" i="9"/>
  <c r="Z18" i="9"/>
  <c r="Y18" i="9"/>
  <c r="AC18" i="9" s="1"/>
  <c r="Y62" i="9"/>
  <c r="AC62" i="9" s="1"/>
  <c r="Z62" i="9"/>
  <c r="Z20" i="9"/>
  <c r="Y20" i="9"/>
  <c r="AC20" i="9" s="1"/>
  <c r="Y34" i="9"/>
  <c r="AC34" i="9" s="1"/>
  <c r="Z34" i="9"/>
  <c r="Z66" i="9"/>
  <c r="Y66" i="9"/>
  <c r="AC66" i="9" s="1"/>
  <c r="Z10" i="9"/>
  <c r="X11" i="9" s="1"/>
  <c r="Y10" i="9"/>
  <c r="AC10" i="9" s="1"/>
  <c r="Z11" i="9" l="1"/>
  <c r="Y11" i="9"/>
  <c r="AC11" i="9" s="1"/>
  <c r="T69" i="8" l="1"/>
  <c r="Q69" i="8"/>
  <c r="T68" i="8"/>
  <c r="Q68" i="8"/>
  <c r="AB69" i="8" s="1"/>
  <c r="AA69" i="8" s="1"/>
  <c r="T67" i="8"/>
  <c r="Q67" i="8"/>
  <c r="AB68" i="8" s="1"/>
  <c r="AA68" i="8" s="1"/>
  <c r="T66" i="8"/>
  <c r="Q66" i="8"/>
  <c r="T65" i="8"/>
  <c r="Q65" i="8"/>
  <c r="T64" i="8"/>
  <c r="Q64" i="8"/>
  <c r="K64" i="8"/>
  <c r="L64" i="8" s="1"/>
  <c r="H64" i="8"/>
  <c r="I64" i="8" s="1"/>
  <c r="T63" i="8"/>
  <c r="Q63" i="8"/>
  <c r="T62" i="8"/>
  <c r="Q62" i="8"/>
  <c r="T61" i="8"/>
  <c r="Q61" i="8"/>
  <c r="AB62" i="8" s="1"/>
  <c r="AA62" i="8" s="1"/>
  <c r="T60" i="8"/>
  <c r="Q60" i="8"/>
  <c r="AB61" i="8" s="1"/>
  <c r="AA61" i="8" s="1"/>
  <c r="T59" i="8"/>
  <c r="Q59" i="8"/>
  <c r="T58" i="8"/>
  <c r="Q58" i="8"/>
  <c r="K58" i="8"/>
  <c r="L58" i="8" s="1"/>
  <c r="H58" i="8"/>
  <c r="I58" i="8" s="1"/>
  <c r="T57" i="8"/>
  <c r="Q57" i="8"/>
  <c r="T56" i="8"/>
  <c r="Q56" i="8"/>
  <c r="T55" i="8"/>
  <c r="Q55" i="8"/>
  <c r="T54" i="8"/>
  <c r="Q54" i="8"/>
  <c r="AB55" i="8" s="1"/>
  <c r="AA55" i="8" s="1"/>
  <c r="T53" i="8"/>
  <c r="Q53" i="8"/>
  <c r="AB54" i="8" s="1"/>
  <c r="AA54" i="8" s="1"/>
  <c r="T52" i="8"/>
  <c r="Q52" i="8"/>
  <c r="K52" i="8"/>
  <c r="L52" i="8" s="1"/>
  <c r="H52" i="8"/>
  <c r="I52" i="8" s="1"/>
  <c r="T51" i="8"/>
  <c r="Q51" i="8"/>
  <c r="T50" i="8"/>
  <c r="Q50" i="8"/>
  <c r="AB51" i="8" s="1"/>
  <c r="AA51" i="8" s="1"/>
  <c r="T49" i="8"/>
  <c r="Q49" i="8"/>
  <c r="T48" i="8"/>
  <c r="Q48" i="8"/>
  <c r="T47" i="8"/>
  <c r="Q47" i="8"/>
  <c r="AB48" i="8" s="1"/>
  <c r="AA48" i="8" s="1"/>
  <c r="T46" i="8"/>
  <c r="Q46" i="8"/>
  <c r="K46" i="8"/>
  <c r="L46" i="8" s="1"/>
  <c r="M46" i="8" s="1"/>
  <c r="H46" i="8"/>
  <c r="T45" i="8"/>
  <c r="Q45" i="8"/>
  <c r="T44" i="8"/>
  <c r="Q44" i="8"/>
  <c r="AB45" i="8" s="1"/>
  <c r="AA45" i="8" s="1"/>
  <c r="T43" i="8"/>
  <c r="Q43" i="8"/>
  <c r="AB44" i="8" s="1"/>
  <c r="AA44" i="8" s="1"/>
  <c r="T42" i="8"/>
  <c r="Q42" i="8"/>
  <c r="T41" i="8"/>
  <c r="Q41" i="8"/>
  <c r="T40" i="8"/>
  <c r="Q40" i="8"/>
  <c r="K40" i="8"/>
  <c r="L40" i="8" s="1"/>
  <c r="H40" i="8"/>
  <c r="I40" i="8" s="1"/>
  <c r="T39" i="8"/>
  <c r="Q39" i="8"/>
  <c r="T38" i="8"/>
  <c r="Q38" i="8"/>
  <c r="T37" i="8"/>
  <c r="Q37" i="8"/>
  <c r="AB38" i="8" s="1"/>
  <c r="AA38" i="8" s="1"/>
  <c r="T36" i="8"/>
  <c r="Q36" i="8"/>
  <c r="AB37" i="8" s="1"/>
  <c r="AA37" i="8" s="1"/>
  <c r="T35" i="8"/>
  <c r="Q35" i="8"/>
  <c r="T34" i="8"/>
  <c r="Q34" i="8"/>
  <c r="K34" i="8"/>
  <c r="L34" i="8" s="1"/>
  <c r="H34" i="8"/>
  <c r="I34" i="8" s="1"/>
  <c r="T33" i="8"/>
  <c r="Q33" i="8"/>
  <c r="T32" i="8"/>
  <c r="Q32" i="8"/>
  <c r="T31" i="8"/>
  <c r="Q31" i="8"/>
  <c r="T30" i="8"/>
  <c r="Q30" i="8"/>
  <c r="T29" i="8"/>
  <c r="Q29" i="8"/>
  <c r="T28" i="8"/>
  <c r="Q28" i="8"/>
  <c r="K28" i="8"/>
  <c r="L28" i="8" s="1"/>
  <c r="M28" i="8" s="1"/>
  <c r="H28" i="8"/>
  <c r="I28" i="8" s="1"/>
  <c r="T27" i="8"/>
  <c r="Q27" i="8"/>
  <c r="T26" i="8"/>
  <c r="Q26" i="8"/>
  <c r="T25" i="8"/>
  <c r="Q25" i="8"/>
  <c r="T24" i="8"/>
  <c r="Q24" i="8"/>
  <c r="T23" i="8"/>
  <c r="Q23" i="8"/>
  <c r="T22" i="8"/>
  <c r="Q22" i="8"/>
  <c r="K22" i="8"/>
  <c r="L22" i="8" s="1"/>
  <c r="H22" i="8"/>
  <c r="I22" i="8" s="1"/>
  <c r="T21" i="8"/>
  <c r="Q21" i="8"/>
  <c r="T20" i="8"/>
  <c r="Q20" i="8"/>
  <c r="T19" i="8"/>
  <c r="Q19" i="8"/>
  <c r="AB20" i="8" s="1"/>
  <c r="AA20" i="8" s="1"/>
  <c r="T18" i="8"/>
  <c r="Q18" i="8"/>
  <c r="AB19" i="8" s="1"/>
  <c r="AA19" i="8" s="1"/>
  <c r="T17" i="8"/>
  <c r="Q17" i="8"/>
  <c r="AB18" i="8" s="1"/>
  <c r="AA18" i="8" s="1"/>
  <c r="T16" i="8"/>
  <c r="Q16" i="8"/>
  <c r="K16" i="8"/>
  <c r="L16" i="8" s="1"/>
  <c r="H16" i="8"/>
  <c r="I16" i="8" s="1"/>
  <c r="X16" i="8" s="1"/>
  <c r="T15" i="8"/>
  <c r="Q15" i="8"/>
  <c r="T14" i="8"/>
  <c r="Q14" i="8"/>
  <c r="AB15" i="8" s="1"/>
  <c r="AA15" i="8" s="1"/>
  <c r="T13" i="8"/>
  <c r="Q13" i="8"/>
  <c r="T12" i="8"/>
  <c r="Q12" i="8"/>
  <c r="AB13" i="8" s="1"/>
  <c r="AA13" i="8" s="1"/>
  <c r="T11" i="8"/>
  <c r="Q11" i="8"/>
  <c r="T10" i="8"/>
  <c r="Q10" i="8"/>
  <c r="K10" i="8"/>
  <c r="L10" i="8" s="1"/>
  <c r="M10" i="8" s="1"/>
  <c r="AB10" i="8" s="1"/>
  <c r="H10" i="8"/>
  <c r="K33" i="8"/>
  <c r="K15" i="8"/>
  <c r="K45" i="8"/>
  <c r="K48" i="8"/>
  <c r="K63" i="8"/>
  <c r="K53" i="8"/>
  <c r="K43" i="8"/>
  <c r="K60" i="8"/>
  <c r="K31" i="8"/>
  <c r="K12" i="8"/>
  <c r="K61" i="8"/>
  <c r="K38" i="8"/>
  <c r="K36" i="8"/>
  <c r="K50" i="8"/>
  <c r="K18" i="8"/>
  <c r="K30" i="8"/>
  <c r="K62" i="8"/>
  <c r="K66" i="8"/>
  <c r="K42" i="8"/>
  <c r="K56" i="8"/>
  <c r="K39" i="8"/>
  <c r="K13" i="8"/>
  <c r="K44" i="8"/>
  <c r="K19" i="8"/>
  <c r="K51" i="8"/>
  <c r="K59" i="8"/>
  <c r="K29" i="8"/>
  <c r="K55" i="8"/>
  <c r="K14" i="8"/>
  <c r="K23" i="8"/>
  <c r="K68" i="8"/>
  <c r="K32" i="8"/>
  <c r="K21" i="8"/>
  <c r="K49" i="8"/>
  <c r="K35" i="8"/>
  <c r="K54" i="8"/>
  <c r="K47" i="8"/>
  <c r="K20" i="8"/>
  <c r="K26" i="8"/>
  <c r="K67" i="8"/>
  <c r="K24" i="8"/>
  <c r="K37" i="8"/>
  <c r="K69" i="8"/>
  <c r="K11" i="8"/>
  <c r="K57" i="8"/>
  <c r="K41" i="8"/>
  <c r="K27" i="8"/>
  <c r="K65" i="8"/>
  <c r="K17" i="8"/>
  <c r="K25" i="8"/>
  <c r="AB14" i="8" l="1"/>
  <c r="AA14" i="8" s="1"/>
  <c r="X14" i="8"/>
  <c r="Z14" i="8" s="1"/>
  <c r="AB21" i="8"/>
  <c r="AA21" i="8" s="1"/>
  <c r="X21" i="8"/>
  <c r="Z21" i="8" s="1"/>
  <c r="AB24" i="8"/>
  <c r="AA24" i="8" s="1"/>
  <c r="X24" i="8"/>
  <c r="Z24" i="8" s="1"/>
  <c r="AB25" i="8"/>
  <c r="AA25" i="8" s="1"/>
  <c r="X25" i="8"/>
  <c r="Z25" i="8" s="1"/>
  <c r="AB26" i="8"/>
  <c r="AA26" i="8" s="1"/>
  <c r="X26" i="8"/>
  <c r="AB29" i="8"/>
  <c r="AA29" i="8" s="1"/>
  <c r="X29" i="8"/>
  <c r="AB28" i="8"/>
  <c r="AA28" i="8" s="1"/>
  <c r="X28" i="8"/>
  <c r="AB33" i="8"/>
  <c r="AA33" i="8" s="1"/>
  <c r="X33" i="8"/>
  <c r="AB36" i="8"/>
  <c r="AA36" i="8" s="1"/>
  <c r="X36" i="8"/>
  <c r="AB43" i="8"/>
  <c r="AA43" i="8" s="1"/>
  <c r="X43" i="8"/>
  <c r="AB47" i="8"/>
  <c r="AA47" i="8" s="1"/>
  <c r="AB46" i="8"/>
  <c r="AA46" i="8" s="1"/>
  <c r="X46" i="8"/>
  <c r="AB50" i="8"/>
  <c r="AA50" i="8" s="1"/>
  <c r="X50" i="8"/>
  <c r="AB53" i="8"/>
  <c r="AA53" i="8" s="1"/>
  <c r="X53" i="8"/>
  <c r="AB52" i="8"/>
  <c r="AA52" i="8" s="1"/>
  <c r="X52" i="8"/>
  <c r="AB57" i="8"/>
  <c r="AA57" i="8" s="1"/>
  <c r="X57" i="8"/>
  <c r="AB60" i="8"/>
  <c r="AA60" i="8" s="1"/>
  <c r="X60" i="8"/>
  <c r="AB67" i="8"/>
  <c r="AA67" i="8" s="1"/>
  <c r="X67" i="8"/>
  <c r="N52" i="8"/>
  <c r="M52" i="8"/>
  <c r="M16" i="8"/>
  <c r="AB16" i="8" s="1"/>
  <c r="AA16" i="8" s="1"/>
  <c r="N16" i="8"/>
  <c r="N28" i="8"/>
  <c r="Y16" i="8"/>
  <c r="AC16" i="8" s="1"/>
  <c r="Z16" i="8"/>
  <c r="X17" i="8" s="1"/>
  <c r="AB11" i="8"/>
  <c r="AA11" i="8" s="1"/>
  <c r="N22" i="8"/>
  <c r="M22" i="8"/>
  <c r="N10" i="8"/>
  <c r="AA10" i="8"/>
  <c r="AB17" i="8"/>
  <c r="AA17" i="8" s="1"/>
  <c r="AB23" i="8"/>
  <c r="AA23" i="8" s="1"/>
  <c r="X23" i="8"/>
  <c r="AB31" i="8"/>
  <c r="AA31" i="8" s="1"/>
  <c r="X31" i="8"/>
  <c r="AB35" i="8"/>
  <c r="AA35" i="8" s="1"/>
  <c r="X35" i="8"/>
  <c r="AB34" i="8"/>
  <c r="AA34" i="8" s="1"/>
  <c r="X34" i="8"/>
  <c r="Z43" i="8"/>
  <c r="Y43" i="8"/>
  <c r="AC43" i="8" s="1"/>
  <c r="N46" i="8"/>
  <c r="I46" i="8"/>
  <c r="Z53" i="8"/>
  <c r="Y53" i="8"/>
  <c r="AC53" i="8" s="1"/>
  <c r="AB59" i="8"/>
  <c r="AA59" i="8" s="1"/>
  <c r="X59" i="8"/>
  <c r="AB58" i="8"/>
  <c r="AA58" i="8" s="1"/>
  <c r="X58" i="8"/>
  <c r="Z67" i="8"/>
  <c r="Y67" i="8"/>
  <c r="AC67" i="8" s="1"/>
  <c r="I10" i="8"/>
  <c r="X10" i="8" s="1"/>
  <c r="Y14" i="8"/>
  <c r="AC14" i="8" s="1"/>
  <c r="X15" i="8"/>
  <c r="X18" i="8"/>
  <c r="Y21" i="8"/>
  <c r="AC21" i="8" s="1"/>
  <c r="AB22" i="8"/>
  <c r="AA22" i="8" s="1"/>
  <c r="Y24" i="8"/>
  <c r="AC24" i="8" s="1"/>
  <c r="Y25" i="8"/>
  <c r="AC25" i="8" s="1"/>
  <c r="AB27" i="8"/>
  <c r="AA27" i="8" s="1"/>
  <c r="X27" i="8"/>
  <c r="Z29" i="8"/>
  <c r="Y29" i="8"/>
  <c r="AC29" i="8" s="1"/>
  <c r="AB32" i="8"/>
  <c r="AA32" i="8" s="1"/>
  <c r="X32" i="8"/>
  <c r="Z50" i="8"/>
  <c r="Y50" i="8"/>
  <c r="AC50" i="8" s="1"/>
  <c r="AB56" i="8"/>
  <c r="AA56" i="8" s="1"/>
  <c r="X56" i="8"/>
  <c r="AB12" i="8"/>
  <c r="AA12" i="8" s="1"/>
  <c r="X19" i="8"/>
  <c r="X22" i="8"/>
  <c r="Z36" i="8"/>
  <c r="Y36" i="8"/>
  <c r="AC36" i="8" s="1"/>
  <c r="N40" i="8"/>
  <c r="M40" i="8"/>
  <c r="AB42" i="8"/>
  <c r="AA42" i="8" s="1"/>
  <c r="X42" i="8"/>
  <c r="Z46" i="8"/>
  <c r="Y46" i="8"/>
  <c r="AC46" i="8" s="1"/>
  <c r="Z60" i="8"/>
  <c r="Y60" i="8"/>
  <c r="AC60" i="8" s="1"/>
  <c r="N64" i="8"/>
  <c r="M64" i="8"/>
  <c r="AB66" i="8"/>
  <c r="AA66" i="8" s="1"/>
  <c r="X66" i="8"/>
  <c r="X13" i="8"/>
  <c r="X20" i="8"/>
  <c r="AB30" i="8"/>
  <c r="AA30" i="8" s="1"/>
  <c r="Z33" i="8"/>
  <c r="Y33" i="8"/>
  <c r="AC33" i="8" s="1"/>
  <c r="N34" i="8"/>
  <c r="M34" i="8"/>
  <c r="AB39" i="8"/>
  <c r="AA39" i="8" s="1"/>
  <c r="X39" i="8"/>
  <c r="AB41" i="8"/>
  <c r="AA41" i="8" s="1"/>
  <c r="AB49" i="8"/>
  <c r="AA49" i="8" s="1"/>
  <c r="X49" i="8"/>
  <c r="Z57" i="8"/>
  <c r="Y57" i="8"/>
  <c r="AC57" i="8" s="1"/>
  <c r="N58" i="8"/>
  <c r="M58" i="8"/>
  <c r="AB63" i="8"/>
  <c r="AA63" i="8" s="1"/>
  <c r="X63" i="8"/>
  <c r="AB65" i="8"/>
  <c r="AA65" i="8" s="1"/>
  <c r="X30" i="8"/>
  <c r="X37" i="8"/>
  <c r="X40" i="8"/>
  <c r="AB40" i="8"/>
  <c r="AA40" i="8" s="1"/>
  <c r="X44" i="8"/>
  <c r="X47" i="8"/>
  <c r="X51" i="8"/>
  <c r="X54" i="8"/>
  <c r="X61" i="8"/>
  <c r="X64" i="8"/>
  <c r="AB64" i="8"/>
  <c r="AA64" i="8" s="1"/>
  <c r="X68" i="8"/>
  <c r="X38" i="8"/>
  <c r="X41" i="8"/>
  <c r="X45" i="8"/>
  <c r="X48" i="8"/>
  <c r="X55" i="8"/>
  <c r="X62" i="8"/>
  <c r="X65" i="8"/>
  <c r="X69" i="8"/>
  <c r="Z52" i="8" l="1"/>
  <c r="Y52" i="8"/>
  <c r="AC52" i="8" s="1"/>
  <c r="Z28" i="8"/>
  <c r="Y28" i="8"/>
  <c r="AC28" i="8" s="1"/>
  <c r="Y26" i="8"/>
  <c r="AC26" i="8" s="1"/>
  <c r="Z26" i="8"/>
  <c r="Z40" i="8"/>
  <c r="Y40" i="8"/>
  <c r="AC40" i="8" s="1"/>
  <c r="Z15" i="8"/>
  <c r="Y15" i="8"/>
  <c r="AC15" i="8" s="1"/>
  <c r="Z59" i="8"/>
  <c r="Y59" i="8"/>
  <c r="AC59" i="8" s="1"/>
  <c r="Y34" i="8"/>
  <c r="AC34" i="8" s="1"/>
  <c r="Z34" i="8"/>
  <c r="Y31" i="8"/>
  <c r="AC31" i="8" s="1"/>
  <c r="Z31" i="8"/>
  <c r="Y62" i="8"/>
  <c r="AC62" i="8" s="1"/>
  <c r="Z62" i="8"/>
  <c r="Y41" i="8"/>
  <c r="AC41" i="8" s="1"/>
  <c r="Z41" i="8"/>
  <c r="Z64" i="8"/>
  <c r="Y64" i="8"/>
  <c r="AC64" i="8" s="1"/>
  <c r="Z47" i="8"/>
  <c r="Y47" i="8"/>
  <c r="AC47" i="8" s="1"/>
  <c r="Z37" i="8"/>
  <c r="Y37" i="8"/>
  <c r="AC37" i="8" s="1"/>
  <c r="Z39" i="8"/>
  <c r="Y39" i="8"/>
  <c r="AC39" i="8" s="1"/>
  <c r="Z20" i="8"/>
  <c r="Y20" i="8"/>
  <c r="AC20" i="8" s="1"/>
  <c r="Y22" i="8"/>
  <c r="AC22" i="8" s="1"/>
  <c r="Z22" i="8"/>
  <c r="Z56" i="8"/>
  <c r="Y56" i="8"/>
  <c r="AC56" i="8" s="1"/>
  <c r="Z32" i="8"/>
  <c r="Y32" i="8"/>
  <c r="AC32" i="8" s="1"/>
  <c r="Z27" i="8"/>
  <c r="Y27" i="8"/>
  <c r="AC27" i="8" s="1"/>
  <c r="Y65" i="8"/>
  <c r="AC65" i="8" s="1"/>
  <c r="Z65" i="8"/>
  <c r="Z51" i="8"/>
  <c r="Y51" i="8"/>
  <c r="AC51" i="8" s="1"/>
  <c r="Z63" i="8"/>
  <c r="Y63" i="8"/>
  <c r="AC63" i="8" s="1"/>
  <c r="Y55" i="8"/>
  <c r="AC55" i="8" s="1"/>
  <c r="Z55" i="8"/>
  <c r="Y38" i="8"/>
  <c r="AC38" i="8" s="1"/>
  <c r="Z38" i="8"/>
  <c r="Z61" i="8"/>
  <c r="Y61" i="8"/>
  <c r="AC61" i="8" s="1"/>
  <c r="Z44" i="8"/>
  <c r="Y44" i="8"/>
  <c r="AC44" i="8" s="1"/>
  <c r="Y30" i="8"/>
  <c r="AC30" i="8" s="1"/>
  <c r="Z30" i="8"/>
  <c r="Z49" i="8"/>
  <c r="Y49" i="8"/>
  <c r="AC49" i="8" s="1"/>
  <c r="Y13" i="8"/>
  <c r="AC13" i="8" s="1"/>
  <c r="Z13" i="8"/>
  <c r="Y19" i="8"/>
  <c r="AC19" i="8" s="1"/>
  <c r="Z19" i="8"/>
  <c r="Y58" i="8"/>
  <c r="AC58" i="8" s="1"/>
  <c r="Z58" i="8"/>
  <c r="Z35" i="8"/>
  <c r="Y35" i="8"/>
  <c r="AC35" i="8" s="1"/>
  <c r="Z23" i="8"/>
  <c r="Y23" i="8"/>
  <c r="AC23" i="8" s="1"/>
  <c r="Z17" i="8"/>
  <c r="Y17" i="8"/>
  <c r="AC17" i="8" s="1"/>
  <c r="Y45" i="8"/>
  <c r="AC45" i="8" s="1"/>
  <c r="Z45" i="8"/>
  <c r="Y69" i="8"/>
  <c r="AC69" i="8" s="1"/>
  <c r="Z69" i="8"/>
  <c r="Y48" i="8"/>
  <c r="AC48" i="8" s="1"/>
  <c r="Z48" i="8"/>
  <c r="Z68" i="8"/>
  <c r="Y68" i="8"/>
  <c r="AC68" i="8" s="1"/>
  <c r="Z54" i="8"/>
  <c r="Y54" i="8"/>
  <c r="AC54" i="8" s="1"/>
  <c r="Z66" i="8"/>
  <c r="Y66" i="8"/>
  <c r="AC66" i="8" s="1"/>
  <c r="Z42" i="8"/>
  <c r="Y42" i="8"/>
  <c r="AC42" i="8" s="1"/>
  <c r="Z18" i="8"/>
  <c r="Y18" i="8"/>
  <c r="AC18" i="8" s="1"/>
  <c r="Z10" i="8"/>
  <c r="X11" i="8" s="1"/>
  <c r="Y10" i="8"/>
  <c r="AC10" i="8" s="1"/>
  <c r="Z11" i="8" l="1"/>
  <c r="X12" i="8" s="1"/>
  <c r="Y11" i="8"/>
  <c r="AC11" i="8" s="1"/>
  <c r="Y12" i="8" l="1"/>
  <c r="AC12" i="8" s="1"/>
  <c r="Z12" i="8"/>
  <c r="T69" i="7" l="1"/>
  <c r="Q69" i="7"/>
  <c r="T68" i="7"/>
  <c r="Q68" i="7"/>
  <c r="AB69" i="7" s="1"/>
  <c r="AA69" i="7" s="1"/>
  <c r="T67" i="7"/>
  <c r="Q67" i="7"/>
  <c r="T66" i="7"/>
  <c r="Q66" i="7"/>
  <c r="T65" i="7"/>
  <c r="Q65" i="7"/>
  <c r="T64" i="7"/>
  <c r="Q64" i="7"/>
  <c r="K64" i="7"/>
  <c r="L64" i="7" s="1"/>
  <c r="M64" i="7" s="1"/>
  <c r="H64" i="7"/>
  <c r="T63" i="7"/>
  <c r="Q63" i="7"/>
  <c r="T62" i="7"/>
  <c r="Q62" i="7"/>
  <c r="T61" i="7"/>
  <c r="Q61" i="7"/>
  <c r="T60" i="7"/>
  <c r="Q60" i="7"/>
  <c r="T59" i="7"/>
  <c r="Q59" i="7"/>
  <c r="T58" i="7"/>
  <c r="Q58" i="7"/>
  <c r="K58" i="7"/>
  <c r="L58" i="7" s="1"/>
  <c r="H58" i="7"/>
  <c r="I58" i="7" s="1"/>
  <c r="T57" i="7"/>
  <c r="Q57" i="7"/>
  <c r="T56" i="7"/>
  <c r="Q56" i="7"/>
  <c r="T55" i="7"/>
  <c r="Q55" i="7"/>
  <c r="T54" i="7"/>
  <c r="Q54" i="7"/>
  <c r="T53" i="7"/>
  <c r="Q53" i="7"/>
  <c r="T52" i="7"/>
  <c r="Q52" i="7"/>
  <c r="K52" i="7"/>
  <c r="L52" i="7" s="1"/>
  <c r="M52" i="7" s="1"/>
  <c r="H52" i="7"/>
  <c r="I52" i="7" s="1"/>
  <c r="T51" i="7"/>
  <c r="Q51" i="7"/>
  <c r="T50" i="7"/>
  <c r="Q50" i="7"/>
  <c r="T49" i="7"/>
  <c r="Q49" i="7"/>
  <c r="T48" i="7"/>
  <c r="Q48" i="7"/>
  <c r="T47" i="7"/>
  <c r="Q47" i="7"/>
  <c r="T46" i="7"/>
  <c r="Q46" i="7"/>
  <c r="K46" i="7"/>
  <c r="L46" i="7" s="1"/>
  <c r="M46" i="7" s="1"/>
  <c r="H46" i="7"/>
  <c r="T45" i="7"/>
  <c r="Q45" i="7"/>
  <c r="T44" i="7"/>
  <c r="Q44" i="7"/>
  <c r="T43" i="7"/>
  <c r="Q43" i="7"/>
  <c r="T42" i="7"/>
  <c r="Q42" i="7"/>
  <c r="AB43" i="7" s="1"/>
  <c r="AA43" i="7" s="1"/>
  <c r="T41" i="7"/>
  <c r="Q41" i="7"/>
  <c r="T40" i="7"/>
  <c r="Q40" i="7"/>
  <c r="K40" i="7"/>
  <c r="L40" i="7" s="1"/>
  <c r="M40" i="7" s="1"/>
  <c r="H40" i="7"/>
  <c r="T39" i="7"/>
  <c r="Q39" i="7"/>
  <c r="T38" i="7"/>
  <c r="Q38" i="7"/>
  <c r="T37" i="7"/>
  <c r="Q37" i="7"/>
  <c r="AB38" i="7" s="1"/>
  <c r="AA38" i="7" s="1"/>
  <c r="T36" i="7"/>
  <c r="Q36" i="7"/>
  <c r="T35" i="7"/>
  <c r="Q35" i="7"/>
  <c r="X36" i="7" s="1"/>
  <c r="T34" i="7"/>
  <c r="Q34" i="7"/>
  <c r="K34" i="7"/>
  <c r="L34" i="7" s="1"/>
  <c r="M34" i="7" s="1"/>
  <c r="H34" i="7"/>
  <c r="I34" i="7" s="1"/>
  <c r="T33" i="7"/>
  <c r="Q33" i="7"/>
  <c r="T32" i="7"/>
  <c r="Q32" i="7"/>
  <c r="T31" i="7"/>
  <c r="Q31" i="7"/>
  <c r="T30" i="7"/>
  <c r="Q30" i="7"/>
  <c r="T29" i="7"/>
  <c r="Q29" i="7"/>
  <c r="T28" i="7"/>
  <c r="Q28" i="7"/>
  <c r="K28" i="7"/>
  <c r="L28" i="7" s="1"/>
  <c r="M28" i="7" s="1"/>
  <c r="H28" i="7"/>
  <c r="I28" i="7" s="1"/>
  <c r="T27" i="7"/>
  <c r="Q27" i="7"/>
  <c r="T26" i="7"/>
  <c r="Q26" i="7"/>
  <c r="T25" i="7"/>
  <c r="Q25" i="7"/>
  <c r="AB26" i="7" s="1"/>
  <c r="AA26" i="7" s="1"/>
  <c r="T24" i="7"/>
  <c r="Q24" i="7"/>
  <c r="T23" i="7"/>
  <c r="Q23" i="7"/>
  <c r="AB24" i="7" s="1"/>
  <c r="AA24" i="7" s="1"/>
  <c r="T22" i="7"/>
  <c r="Q22" i="7"/>
  <c r="K22" i="7"/>
  <c r="L22" i="7" s="1"/>
  <c r="M22" i="7" s="1"/>
  <c r="H22" i="7"/>
  <c r="I22" i="7" s="1"/>
  <c r="T21" i="7"/>
  <c r="Q21" i="7"/>
  <c r="T20" i="7"/>
  <c r="Q20" i="7"/>
  <c r="AB21" i="7" s="1"/>
  <c r="AA21" i="7" s="1"/>
  <c r="T19" i="7"/>
  <c r="Q19" i="7"/>
  <c r="T18" i="7"/>
  <c r="Q18" i="7"/>
  <c r="AB19" i="7" s="1"/>
  <c r="AA19" i="7" s="1"/>
  <c r="T17" i="7"/>
  <c r="Q17" i="7"/>
  <c r="T16" i="7"/>
  <c r="Q16" i="7"/>
  <c r="K16" i="7"/>
  <c r="L16" i="7" s="1"/>
  <c r="M16" i="7" s="1"/>
  <c r="AB16" i="7" s="1"/>
  <c r="AA16" i="7" s="1"/>
  <c r="H16" i="7"/>
  <c r="T15" i="7"/>
  <c r="Q15" i="7"/>
  <c r="T14" i="7"/>
  <c r="Q14" i="7"/>
  <c r="T13" i="7"/>
  <c r="Q13" i="7"/>
  <c r="AB14" i="7" s="1"/>
  <c r="AA14" i="7" s="1"/>
  <c r="T12" i="7"/>
  <c r="Q12" i="7"/>
  <c r="T11" i="7"/>
  <c r="Q11" i="7"/>
  <c r="AB12" i="7" s="1"/>
  <c r="AA12" i="7" s="1"/>
  <c r="T10" i="7"/>
  <c r="Q10" i="7"/>
  <c r="K10" i="7"/>
  <c r="L10" i="7" s="1"/>
  <c r="H10" i="7"/>
  <c r="I10" i="7" s="1"/>
  <c r="X10" i="7" s="1"/>
  <c r="K41" i="7"/>
  <c r="K12" i="7"/>
  <c r="K49" i="7"/>
  <c r="K48" i="7"/>
  <c r="K47" i="7"/>
  <c r="K43" i="7"/>
  <c r="K23" i="7"/>
  <c r="K50" i="7"/>
  <c r="K68" i="7"/>
  <c r="K21" i="7"/>
  <c r="K59" i="7"/>
  <c r="K69" i="7"/>
  <c r="K57" i="7"/>
  <c r="K24" i="7"/>
  <c r="K26" i="7"/>
  <c r="K31" i="7"/>
  <c r="K11" i="7"/>
  <c r="K61" i="7"/>
  <c r="K20" i="7"/>
  <c r="K44" i="7"/>
  <c r="K51" i="7"/>
  <c r="K27" i="7"/>
  <c r="K67" i="7"/>
  <c r="K18" i="7"/>
  <c r="K66" i="7"/>
  <c r="K42" i="7"/>
  <c r="K65" i="7"/>
  <c r="K15" i="7"/>
  <c r="K30" i="7"/>
  <c r="K32" i="7"/>
  <c r="K17" i="7"/>
  <c r="K62" i="7"/>
  <c r="K63" i="7"/>
  <c r="K45" i="7"/>
  <c r="K19" i="7"/>
  <c r="K39" i="7"/>
  <c r="K53" i="7"/>
  <c r="K38" i="7"/>
  <c r="K29" i="7"/>
  <c r="K55" i="7"/>
  <c r="K14" i="7"/>
  <c r="K36" i="7"/>
  <c r="K13" i="7"/>
  <c r="K35" i="7"/>
  <c r="K25" i="7"/>
  <c r="K56" i="7"/>
  <c r="K33" i="7"/>
  <c r="K37" i="7"/>
  <c r="K54" i="7"/>
  <c r="K60" i="7"/>
  <c r="N10" i="7" l="1"/>
  <c r="AB13" i="7"/>
  <c r="AA13" i="7" s="1"/>
  <c r="X13" i="7"/>
  <c r="Z13" i="7" s="1"/>
  <c r="AB15" i="7"/>
  <c r="AA15" i="7" s="1"/>
  <c r="AB20" i="7"/>
  <c r="AA20" i="7" s="1"/>
  <c r="X20" i="7"/>
  <c r="Z20" i="7" s="1"/>
  <c r="AB22" i="7"/>
  <c r="AA22" i="7" s="1"/>
  <c r="AB23" i="7"/>
  <c r="AA23" i="7" s="1"/>
  <c r="X23" i="7"/>
  <c r="AB27" i="7"/>
  <c r="AA27" i="7" s="1"/>
  <c r="X27" i="7"/>
  <c r="AB30" i="7"/>
  <c r="AA30" i="7" s="1"/>
  <c r="X30" i="7"/>
  <c r="X33" i="7"/>
  <c r="AB33" i="7"/>
  <c r="AA33" i="7" s="1"/>
  <c r="AB37" i="7"/>
  <c r="AA37" i="7" s="1"/>
  <c r="X37" i="7"/>
  <c r="AB40" i="7"/>
  <c r="AA40" i="7" s="1"/>
  <c r="X40" i="7"/>
  <c r="AB44" i="7"/>
  <c r="AA44" i="7" s="1"/>
  <c r="X44" i="7"/>
  <c r="AB47" i="7"/>
  <c r="AA47" i="7" s="1"/>
  <c r="X47" i="7"/>
  <c r="Z47" i="7" s="1"/>
  <c r="AB46" i="7"/>
  <c r="AA46" i="7" s="1"/>
  <c r="X46" i="7"/>
  <c r="AB50" i="7"/>
  <c r="AA50" i="7" s="1"/>
  <c r="X50" i="7"/>
  <c r="AB51" i="7"/>
  <c r="AA51" i="7" s="1"/>
  <c r="X51" i="7"/>
  <c r="Z51" i="7" s="1"/>
  <c r="AB52" i="7"/>
  <c r="AA52" i="7" s="1"/>
  <c r="AB53" i="7"/>
  <c r="AA53" i="7" s="1"/>
  <c r="X53" i="7"/>
  <c r="AB54" i="7"/>
  <c r="AA54" i="7" s="1"/>
  <c r="X54" i="7"/>
  <c r="Z54" i="7" s="1"/>
  <c r="AB57" i="7"/>
  <c r="AA57" i="7" s="1"/>
  <c r="X57" i="7"/>
  <c r="AB60" i="7"/>
  <c r="AA60" i="7" s="1"/>
  <c r="X60" i="7"/>
  <c r="AB61" i="7"/>
  <c r="AA61" i="7" s="1"/>
  <c r="X61" i="7"/>
  <c r="Z61" i="7" s="1"/>
  <c r="AB64" i="7"/>
  <c r="AA64" i="7" s="1"/>
  <c r="X64" i="7"/>
  <c r="Z64" i="7" s="1"/>
  <c r="AB67" i="7"/>
  <c r="AA67" i="7" s="1"/>
  <c r="X67" i="7"/>
  <c r="AB68" i="7"/>
  <c r="AA68" i="7" s="1"/>
  <c r="X68" i="7"/>
  <c r="Z68" i="7" s="1"/>
  <c r="N22" i="7"/>
  <c r="N28" i="7"/>
  <c r="N52" i="7"/>
  <c r="N64" i="7"/>
  <c r="Z10" i="7"/>
  <c r="Y10" i="7"/>
  <c r="Z36" i="7"/>
  <c r="Y36" i="7"/>
  <c r="N16" i="7"/>
  <c r="Z33" i="7"/>
  <c r="Y33" i="7"/>
  <c r="AC33" i="7" s="1"/>
  <c r="Z23" i="7"/>
  <c r="Y23" i="7"/>
  <c r="AC23" i="7" s="1"/>
  <c r="Z50" i="7"/>
  <c r="Y50" i="7"/>
  <c r="AC50" i="7" s="1"/>
  <c r="AB56" i="7"/>
  <c r="AA56" i="7" s="1"/>
  <c r="X56" i="7"/>
  <c r="AB63" i="7"/>
  <c r="AA63" i="7" s="1"/>
  <c r="X63" i="7"/>
  <c r="AB66" i="7"/>
  <c r="AA66" i="7" s="1"/>
  <c r="X66" i="7"/>
  <c r="M10" i="7"/>
  <c r="AB10" i="7" s="1"/>
  <c r="AA10" i="7" s="1"/>
  <c r="Y13" i="7"/>
  <c r="AC13" i="7" s="1"/>
  <c r="X14" i="7"/>
  <c r="I16" i="7"/>
  <c r="X16" i="7" s="1"/>
  <c r="Y20" i="7"/>
  <c r="AC20" i="7" s="1"/>
  <c r="X21" i="7"/>
  <c r="AB28" i="7"/>
  <c r="AA28" i="7" s="1"/>
  <c r="X28" i="7"/>
  <c r="X29" i="7"/>
  <c r="AB31" i="7"/>
  <c r="AA31" i="7" s="1"/>
  <c r="AB39" i="7"/>
  <c r="AA39" i="7" s="1"/>
  <c r="X39" i="7"/>
  <c r="Z40" i="7"/>
  <c r="Y40" i="7"/>
  <c r="AC40" i="7" s="1"/>
  <c r="X43" i="7"/>
  <c r="AB45" i="7"/>
  <c r="AA45" i="7" s="1"/>
  <c r="N46" i="7"/>
  <c r="I46" i="7"/>
  <c r="AB48" i="7"/>
  <c r="AA48" i="7" s="1"/>
  <c r="Z53" i="7"/>
  <c r="Y53" i="7"/>
  <c r="AC53" i="7" s="1"/>
  <c r="Z60" i="7"/>
  <c r="Y60" i="7"/>
  <c r="AC60" i="7" s="1"/>
  <c r="X26" i="7"/>
  <c r="AB42" i="7"/>
  <c r="AA42" i="7" s="1"/>
  <c r="X42" i="7"/>
  <c r="X11" i="7"/>
  <c r="AB11" i="7"/>
  <c r="AA11" i="7" s="1"/>
  <c r="Z27" i="7"/>
  <c r="Y27" i="7"/>
  <c r="AC27" i="7" s="1"/>
  <c r="AB32" i="7"/>
  <c r="AA32" i="7" s="1"/>
  <c r="X32" i="7"/>
  <c r="AB36" i="7"/>
  <c r="AA36" i="7" s="1"/>
  <c r="Z37" i="7"/>
  <c r="Y37" i="7"/>
  <c r="AC37" i="7" s="1"/>
  <c r="AB49" i="7"/>
  <c r="AA49" i="7" s="1"/>
  <c r="X49" i="7"/>
  <c r="Z57" i="7"/>
  <c r="Y57" i="7"/>
  <c r="AC57" i="7" s="1"/>
  <c r="N58" i="7"/>
  <c r="M58" i="7"/>
  <c r="Z67" i="7"/>
  <c r="Y67" i="7"/>
  <c r="AC67" i="7" s="1"/>
  <c r="X15" i="7"/>
  <c r="X12" i="7"/>
  <c r="X19" i="7"/>
  <c r="X22" i="7"/>
  <c r="AB25" i="7"/>
  <c r="AA25" i="7" s="1"/>
  <c r="X25" i="7"/>
  <c r="AB29" i="7"/>
  <c r="AA29" i="7" s="1"/>
  <c r="Z30" i="7"/>
  <c r="Y30" i="7"/>
  <c r="AC30" i="7" s="1"/>
  <c r="N34" i="7"/>
  <c r="AB35" i="7"/>
  <c r="AA35" i="7" s="1"/>
  <c r="X35" i="7"/>
  <c r="AB34" i="7"/>
  <c r="AA34" i="7" s="1"/>
  <c r="X34" i="7"/>
  <c r="N40" i="7"/>
  <c r="I40" i="7"/>
  <c r="AB41" i="7"/>
  <c r="AA41" i="7" s="1"/>
  <c r="Z44" i="7"/>
  <c r="Y44" i="7"/>
  <c r="AC44" i="7" s="1"/>
  <c r="Z46" i="7"/>
  <c r="Y46" i="7"/>
  <c r="AC46" i="7" s="1"/>
  <c r="AB55" i="7"/>
  <c r="AA55" i="7" s="1"/>
  <c r="AB59" i="7"/>
  <c r="AA59" i="7" s="1"/>
  <c r="X59" i="7"/>
  <c r="AB58" i="7"/>
  <c r="AA58" i="7" s="1"/>
  <c r="X58" i="7"/>
  <c r="AB62" i="7"/>
  <c r="AA62" i="7" s="1"/>
  <c r="AB65" i="7"/>
  <c r="AA65" i="7" s="1"/>
  <c r="X24" i="7"/>
  <c r="X31" i="7"/>
  <c r="X38" i="7"/>
  <c r="X41" i="7"/>
  <c r="X45" i="7"/>
  <c r="Y47" i="7"/>
  <c r="AC47" i="7" s="1"/>
  <c r="X48" i="7"/>
  <c r="Y51" i="7"/>
  <c r="AC51" i="7" s="1"/>
  <c r="Y54" i="7"/>
  <c r="AC54" i="7" s="1"/>
  <c r="X55" i="7"/>
  <c r="Y61" i="7"/>
  <c r="AC61" i="7" s="1"/>
  <c r="X62" i="7"/>
  <c r="I64" i="7"/>
  <c r="Y64" i="7"/>
  <c r="AC64" i="7" s="1"/>
  <c r="X65" i="7"/>
  <c r="Y68" i="7"/>
  <c r="AC68" i="7" s="1"/>
  <c r="X69" i="7"/>
  <c r="X52" i="7"/>
  <c r="AC36" i="7" l="1"/>
  <c r="Y65" i="7"/>
  <c r="AC65" i="7" s="1"/>
  <c r="Z65" i="7"/>
  <c r="Y48" i="7"/>
  <c r="AC48" i="7" s="1"/>
  <c r="Z48" i="7"/>
  <c r="Y38" i="7"/>
  <c r="AC38" i="7" s="1"/>
  <c r="Z38" i="7"/>
  <c r="Z19" i="7"/>
  <c r="Y19" i="7"/>
  <c r="AC19" i="7" s="1"/>
  <c r="Z26" i="7"/>
  <c r="Y26" i="7"/>
  <c r="AC26" i="7" s="1"/>
  <c r="Z39" i="7"/>
  <c r="Y39" i="7"/>
  <c r="AC39" i="7" s="1"/>
  <c r="Y28" i="7"/>
  <c r="AC28" i="7" s="1"/>
  <c r="Z28" i="7"/>
  <c r="Y62" i="7"/>
  <c r="AC62" i="7" s="1"/>
  <c r="Z62" i="7"/>
  <c r="Y41" i="7"/>
  <c r="AC41" i="7" s="1"/>
  <c r="Z41" i="7"/>
  <c r="Z35" i="7"/>
  <c r="Y35" i="7"/>
  <c r="AC35" i="7" s="1"/>
  <c r="Z22" i="7"/>
  <c r="Y22" i="7"/>
  <c r="AC22" i="7" s="1"/>
  <c r="Z29" i="7"/>
  <c r="Y29" i="7"/>
  <c r="AC29" i="7" s="1"/>
  <c r="Z52" i="7"/>
  <c r="Y52" i="7"/>
  <c r="AC52" i="7" s="1"/>
  <c r="Y31" i="7"/>
  <c r="AC31" i="7" s="1"/>
  <c r="Z31" i="7"/>
  <c r="Y58" i="7"/>
  <c r="AC58" i="7" s="1"/>
  <c r="Z58" i="7"/>
  <c r="Y34" i="7"/>
  <c r="AC34" i="7" s="1"/>
  <c r="Z34" i="7"/>
  <c r="Z25" i="7"/>
  <c r="Y25" i="7"/>
  <c r="AC25" i="7" s="1"/>
  <c r="Y12" i="7"/>
  <c r="AC12" i="7" s="1"/>
  <c r="Z12" i="7"/>
  <c r="Z49" i="7"/>
  <c r="Y49" i="7"/>
  <c r="AC49" i="7" s="1"/>
  <c r="Y11" i="7"/>
  <c r="AC11" i="7" s="1"/>
  <c r="Z11" i="7"/>
  <c r="Z43" i="7"/>
  <c r="Y43" i="7"/>
  <c r="AC43" i="7" s="1"/>
  <c r="Z16" i="7"/>
  <c r="X17" i="7" s="1"/>
  <c r="Y16" i="7"/>
  <c r="AC16" i="7" s="1"/>
  <c r="Z66" i="7"/>
  <c r="Y66" i="7"/>
  <c r="AC66" i="7" s="1"/>
  <c r="Z56" i="7"/>
  <c r="Y56" i="7"/>
  <c r="AC56" i="7" s="1"/>
  <c r="AC10" i="7"/>
  <c r="Z59" i="7"/>
  <c r="Y59" i="7"/>
  <c r="AC59" i="7" s="1"/>
  <c r="Z63" i="7"/>
  <c r="Y63" i="7"/>
  <c r="AC63" i="7" s="1"/>
  <c r="Y55" i="7"/>
  <c r="AC55" i="7" s="1"/>
  <c r="Z55" i="7"/>
  <c r="Y69" i="7"/>
  <c r="AC69" i="7" s="1"/>
  <c r="Z69" i="7"/>
  <c r="Y45" i="7"/>
  <c r="AC45" i="7" s="1"/>
  <c r="Z45" i="7"/>
  <c r="Y24" i="7"/>
  <c r="AC24" i="7" s="1"/>
  <c r="Z24" i="7"/>
  <c r="Y15" i="7"/>
  <c r="AC15" i="7" s="1"/>
  <c r="Z15" i="7"/>
  <c r="Z32" i="7"/>
  <c r="Y32" i="7"/>
  <c r="AC32" i="7" s="1"/>
  <c r="Y42" i="7"/>
  <c r="AC42" i="7" s="1"/>
  <c r="Z42" i="7"/>
  <c r="Z21" i="7"/>
  <c r="Y21" i="7"/>
  <c r="AC21" i="7" s="1"/>
  <c r="Z14" i="7"/>
  <c r="Y14" i="7"/>
  <c r="AC14" i="7" s="1"/>
  <c r="AB17" i="7"/>
  <c r="AA17" i="7" l="1"/>
  <c r="AB18" i="7"/>
  <c r="AA18" i="7" s="1"/>
  <c r="Z17" i="7"/>
  <c r="X18" i="7" s="1"/>
  <c r="Y17" i="7"/>
  <c r="AC17" i="7" l="1"/>
  <c r="Y18" i="7"/>
  <c r="AC18" i="7" s="1"/>
  <c r="Z18" i="7"/>
  <c r="T69" i="6" l="1"/>
  <c r="Q69" i="6"/>
  <c r="T68" i="6"/>
  <c r="Q68" i="6"/>
  <c r="AB69" i="6" s="1"/>
  <c r="AA69" i="6" s="1"/>
  <c r="T67" i="6"/>
  <c r="Q67" i="6"/>
  <c r="AB68" i="6" s="1"/>
  <c r="AA68" i="6" s="1"/>
  <c r="T66" i="6"/>
  <c r="Q66" i="6"/>
  <c r="T65" i="6"/>
  <c r="Q65" i="6"/>
  <c r="T64" i="6"/>
  <c r="Q64" i="6"/>
  <c r="AB65" i="6" s="1"/>
  <c r="AA65" i="6" s="1"/>
  <c r="K64" i="6"/>
  <c r="L64" i="6" s="1"/>
  <c r="H64" i="6"/>
  <c r="I64" i="6" s="1"/>
  <c r="T63" i="6"/>
  <c r="Q63" i="6"/>
  <c r="T62" i="6"/>
  <c r="Q62" i="6"/>
  <c r="T61" i="6"/>
  <c r="Q61" i="6"/>
  <c r="T60" i="6"/>
  <c r="Q60" i="6"/>
  <c r="AB61" i="6" s="1"/>
  <c r="AA61" i="6" s="1"/>
  <c r="T59" i="6"/>
  <c r="Q59" i="6"/>
  <c r="T58" i="6"/>
  <c r="Q58" i="6"/>
  <c r="K58" i="6"/>
  <c r="L58" i="6" s="1"/>
  <c r="H58" i="6"/>
  <c r="I58" i="6" s="1"/>
  <c r="T57" i="6"/>
  <c r="Q57" i="6"/>
  <c r="T56" i="6"/>
  <c r="Q56" i="6"/>
  <c r="T55" i="6"/>
  <c r="Q55" i="6"/>
  <c r="T54" i="6"/>
  <c r="Q54" i="6"/>
  <c r="AB55" i="6" s="1"/>
  <c r="AA55" i="6" s="1"/>
  <c r="T53" i="6"/>
  <c r="Q53" i="6"/>
  <c r="AB54" i="6" s="1"/>
  <c r="AA54" i="6" s="1"/>
  <c r="T52" i="6"/>
  <c r="Q52" i="6"/>
  <c r="K52" i="6"/>
  <c r="L52" i="6" s="1"/>
  <c r="H52" i="6"/>
  <c r="I52" i="6" s="1"/>
  <c r="T51" i="6"/>
  <c r="Q51" i="6"/>
  <c r="T50" i="6"/>
  <c r="Q50" i="6"/>
  <c r="AB51" i="6" s="1"/>
  <c r="AA51" i="6" s="1"/>
  <c r="T49" i="6"/>
  <c r="Q49" i="6"/>
  <c r="T48" i="6"/>
  <c r="Q48" i="6"/>
  <c r="T47" i="6"/>
  <c r="Q47" i="6"/>
  <c r="T46" i="6"/>
  <c r="Q46" i="6"/>
  <c r="K46" i="6"/>
  <c r="L46" i="6" s="1"/>
  <c r="M46" i="6" s="1"/>
  <c r="H46" i="6"/>
  <c r="T45" i="6"/>
  <c r="Q45" i="6"/>
  <c r="T44" i="6"/>
  <c r="Q44" i="6"/>
  <c r="AB45" i="6" s="1"/>
  <c r="AA45" i="6" s="1"/>
  <c r="T43" i="6"/>
  <c r="Q43" i="6"/>
  <c r="AB44" i="6" s="1"/>
  <c r="AA44" i="6" s="1"/>
  <c r="T42" i="6"/>
  <c r="Q42" i="6"/>
  <c r="T41" i="6"/>
  <c r="Q41" i="6"/>
  <c r="T40" i="6"/>
  <c r="Q40" i="6"/>
  <c r="AB41" i="6" s="1"/>
  <c r="AA41" i="6" s="1"/>
  <c r="K40" i="6"/>
  <c r="L40" i="6" s="1"/>
  <c r="H40" i="6"/>
  <c r="I40" i="6" s="1"/>
  <c r="T39" i="6"/>
  <c r="Q39" i="6"/>
  <c r="T38" i="6"/>
  <c r="Q38" i="6"/>
  <c r="T37" i="6"/>
  <c r="Q37" i="6"/>
  <c r="T36" i="6"/>
  <c r="Q36" i="6"/>
  <c r="AB37" i="6" s="1"/>
  <c r="AA37" i="6" s="1"/>
  <c r="T35" i="6"/>
  <c r="Q35" i="6"/>
  <c r="T34" i="6"/>
  <c r="Q34" i="6"/>
  <c r="K34" i="6"/>
  <c r="L34" i="6" s="1"/>
  <c r="H34" i="6"/>
  <c r="I34" i="6" s="1"/>
  <c r="T33" i="6"/>
  <c r="Q33" i="6"/>
  <c r="T32" i="6"/>
  <c r="Q32" i="6"/>
  <c r="T31" i="6"/>
  <c r="Q31" i="6"/>
  <c r="T30" i="6"/>
  <c r="Q30" i="6"/>
  <c r="AB31" i="6" s="1"/>
  <c r="AA31" i="6" s="1"/>
  <c r="T29" i="6"/>
  <c r="Q29" i="6"/>
  <c r="AB30" i="6" s="1"/>
  <c r="AA30" i="6" s="1"/>
  <c r="T28" i="6"/>
  <c r="Q28" i="6"/>
  <c r="K28" i="6"/>
  <c r="L28" i="6" s="1"/>
  <c r="H28" i="6"/>
  <c r="I28" i="6" s="1"/>
  <c r="T27" i="6"/>
  <c r="Q27" i="6"/>
  <c r="T26" i="6"/>
  <c r="Q26" i="6"/>
  <c r="T25" i="6"/>
  <c r="Q25" i="6"/>
  <c r="T24" i="6"/>
  <c r="Q24" i="6"/>
  <c r="T23" i="6"/>
  <c r="Q23" i="6"/>
  <c r="T22" i="6"/>
  <c r="Q22" i="6"/>
  <c r="K22" i="6"/>
  <c r="L22" i="6" s="1"/>
  <c r="H22" i="6"/>
  <c r="I22" i="6" s="1"/>
  <c r="T21" i="6"/>
  <c r="Q21" i="6"/>
  <c r="T20" i="6"/>
  <c r="Q20" i="6"/>
  <c r="T19" i="6"/>
  <c r="Q19" i="6"/>
  <c r="AB20" i="6" s="1"/>
  <c r="AA20" i="6" s="1"/>
  <c r="T18" i="6"/>
  <c r="Q18" i="6"/>
  <c r="AB19" i="6" s="1"/>
  <c r="AA19" i="6" s="1"/>
  <c r="T17" i="6"/>
  <c r="Q17" i="6"/>
  <c r="T16" i="6"/>
  <c r="Q16" i="6"/>
  <c r="K16" i="6"/>
  <c r="L16" i="6" s="1"/>
  <c r="H16" i="6"/>
  <c r="I16" i="6" s="1"/>
  <c r="T15" i="6"/>
  <c r="Q15" i="6"/>
  <c r="T14" i="6"/>
  <c r="Q14" i="6"/>
  <c r="T13" i="6"/>
  <c r="Q13" i="6"/>
  <c r="T12" i="6"/>
  <c r="Q12" i="6"/>
  <c r="AB13" i="6" s="1"/>
  <c r="AA13" i="6" s="1"/>
  <c r="T11" i="6"/>
  <c r="Q11" i="6"/>
  <c r="AB12" i="6" s="1"/>
  <c r="AA12" i="6" s="1"/>
  <c r="T10" i="6"/>
  <c r="Q10" i="6"/>
  <c r="K10" i="6"/>
  <c r="L10" i="6" s="1"/>
  <c r="M10" i="6" s="1"/>
  <c r="AB10" i="6" s="1"/>
  <c r="H10" i="6"/>
  <c r="K19" i="6"/>
  <c r="K21" i="6"/>
  <c r="K23" i="6"/>
  <c r="K13" i="6"/>
  <c r="K65" i="6"/>
  <c r="K39" i="6"/>
  <c r="K61" i="6"/>
  <c r="K37" i="6"/>
  <c r="K31" i="6"/>
  <c r="K50" i="6"/>
  <c r="K51" i="6"/>
  <c r="K42" i="6"/>
  <c r="K43" i="6"/>
  <c r="K63" i="6"/>
  <c r="K59" i="6"/>
  <c r="K38" i="6"/>
  <c r="K12" i="6"/>
  <c r="K41" i="6"/>
  <c r="K66" i="6"/>
  <c r="K53" i="6"/>
  <c r="K30" i="6"/>
  <c r="K27" i="6"/>
  <c r="K57" i="6"/>
  <c r="K48" i="6"/>
  <c r="K20" i="6"/>
  <c r="K44" i="6"/>
  <c r="K36" i="6"/>
  <c r="K47" i="6"/>
  <c r="K55" i="6"/>
  <c r="K33" i="6"/>
  <c r="K24" i="6"/>
  <c r="K49" i="6"/>
  <c r="K56" i="6"/>
  <c r="K26" i="6"/>
  <c r="K17" i="6"/>
  <c r="K35" i="6"/>
  <c r="K54" i="6"/>
  <c r="K32" i="6"/>
  <c r="K68" i="6"/>
  <c r="K14" i="6"/>
  <c r="K29" i="6"/>
  <c r="K60" i="6"/>
  <c r="K18" i="6"/>
  <c r="K67" i="6"/>
  <c r="K15" i="6"/>
  <c r="K25" i="6"/>
  <c r="K45" i="6"/>
  <c r="K62" i="6"/>
  <c r="K11" i="6"/>
  <c r="K69" i="6"/>
  <c r="AB14" i="6" l="1"/>
  <c r="AA14" i="6" s="1"/>
  <c r="X14" i="6"/>
  <c r="Y14" i="6" s="1"/>
  <c r="AB15" i="6"/>
  <c r="AA15" i="6" s="1"/>
  <c r="X15" i="6"/>
  <c r="Z15" i="6" s="1"/>
  <c r="AB17" i="6"/>
  <c r="AA17" i="6" s="1"/>
  <c r="X17" i="6"/>
  <c r="Z17" i="6" s="1"/>
  <c r="AB18" i="6"/>
  <c r="AA18" i="6" s="1"/>
  <c r="X18" i="6"/>
  <c r="Z18" i="6" s="1"/>
  <c r="AB21" i="6"/>
  <c r="AA21" i="6" s="1"/>
  <c r="X21" i="6"/>
  <c r="Y21" i="6" s="1"/>
  <c r="AB24" i="6"/>
  <c r="AA24" i="6" s="1"/>
  <c r="X24" i="6"/>
  <c r="Z24" i="6" s="1"/>
  <c r="AB25" i="6"/>
  <c r="AA25" i="6" s="1"/>
  <c r="X25" i="6"/>
  <c r="Z25" i="6" s="1"/>
  <c r="AB29" i="6"/>
  <c r="AA29" i="6" s="1"/>
  <c r="X29" i="6"/>
  <c r="AB28" i="6"/>
  <c r="AA28" i="6" s="1"/>
  <c r="X28" i="6"/>
  <c r="AB33" i="6"/>
  <c r="AA33" i="6" s="1"/>
  <c r="X33" i="6"/>
  <c r="AB36" i="6"/>
  <c r="AA36" i="6" s="1"/>
  <c r="X36" i="6"/>
  <c r="AB43" i="6"/>
  <c r="AA43" i="6" s="1"/>
  <c r="X43" i="6"/>
  <c r="AB47" i="6"/>
  <c r="AA47" i="6" s="1"/>
  <c r="AB46" i="6"/>
  <c r="AA46" i="6" s="1"/>
  <c r="X46" i="6"/>
  <c r="AB50" i="6"/>
  <c r="AA50" i="6" s="1"/>
  <c r="X50" i="6"/>
  <c r="AB53" i="6"/>
  <c r="AA53" i="6" s="1"/>
  <c r="X53" i="6"/>
  <c r="AB52" i="6"/>
  <c r="AA52" i="6" s="1"/>
  <c r="X52" i="6"/>
  <c r="AB57" i="6"/>
  <c r="AA57" i="6" s="1"/>
  <c r="X57" i="6"/>
  <c r="AB60" i="6"/>
  <c r="AA60" i="6" s="1"/>
  <c r="X60" i="6"/>
  <c r="AB67" i="6"/>
  <c r="AA67" i="6" s="1"/>
  <c r="X67" i="6"/>
  <c r="AC21" i="6"/>
  <c r="N28" i="6"/>
  <c r="M28" i="6"/>
  <c r="N52" i="6"/>
  <c r="M52" i="6"/>
  <c r="N10" i="6"/>
  <c r="AC14" i="6"/>
  <c r="N22" i="6"/>
  <c r="M22" i="6"/>
  <c r="AB22" i="6" s="1"/>
  <c r="AA22" i="6" s="1"/>
  <c r="AA10" i="6"/>
  <c r="AB11" i="6"/>
  <c r="AA11" i="6" s="1"/>
  <c r="M16" i="6"/>
  <c r="AB16" i="6" s="1"/>
  <c r="AA16" i="6" s="1"/>
  <c r="N16" i="6"/>
  <c r="AB23" i="6"/>
  <c r="AA23" i="6" s="1"/>
  <c r="X23" i="6"/>
  <c r="Z33" i="6"/>
  <c r="Y33" i="6"/>
  <c r="AC33" i="6" s="1"/>
  <c r="AB39" i="6"/>
  <c r="AA39" i="6" s="1"/>
  <c r="X39" i="6"/>
  <c r="Z57" i="6"/>
  <c r="Y57" i="6"/>
  <c r="AC57" i="6" s="1"/>
  <c r="AB63" i="6"/>
  <c r="AA63" i="6" s="1"/>
  <c r="X63" i="6"/>
  <c r="I10" i="6"/>
  <c r="X10" i="6" s="1"/>
  <c r="Y17" i="6"/>
  <c r="AC17" i="6" s="1"/>
  <c r="Y24" i="6"/>
  <c r="AC24" i="6" s="1"/>
  <c r="Y25" i="6"/>
  <c r="AB27" i="6"/>
  <c r="AA27" i="6" s="1"/>
  <c r="X27" i="6"/>
  <c r="Z29" i="6"/>
  <c r="Y29" i="6"/>
  <c r="AC29" i="6" s="1"/>
  <c r="AB35" i="6"/>
  <c r="AA35" i="6" s="1"/>
  <c r="X35" i="6"/>
  <c r="AB34" i="6"/>
  <c r="AA34" i="6" s="1"/>
  <c r="X34" i="6"/>
  <c r="AB38" i="6"/>
  <c r="AA38" i="6" s="1"/>
  <c r="Z43" i="6"/>
  <c r="Y43" i="6"/>
  <c r="AC43" i="6" s="1"/>
  <c r="N46" i="6"/>
  <c r="I46" i="6"/>
  <c r="AB48" i="6"/>
  <c r="AA48" i="6" s="1"/>
  <c r="Z53" i="6"/>
  <c r="Y53" i="6"/>
  <c r="AC53" i="6" s="1"/>
  <c r="AB59" i="6"/>
  <c r="AA59" i="6" s="1"/>
  <c r="X59" i="6"/>
  <c r="AB58" i="6"/>
  <c r="AA58" i="6" s="1"/>
  <c r="X58" i="6"/>
  <c r="AB62" i="6"/>
  <c r="AA62" i="6" s="1"/>
  <c r="Z67" i="6"/>
  <c r="Y67" i="6"/>
  <c r="AC67" i="6" s="1"/>
  <c r="X12" i="6"/>
  <c r="Z14" i="6"/>
  <c r="Y15" i="6"/>
  <c r="AC15" i="6" s="1"/>
  <c r="Y18" i="6"/>
  <c r="AC18" i="6" s="1"/>
  <c r="X19" i="6"/>
  <c r="Z21" i="6"/>
  <c r="X22" i="6"/>
  <c r="AB26" i="6"/>
  <c r="AA26" i="6" s="1"/>
  <c r="AB32" i="6"/>
  <c r="AA32" i="6" s="1"/>
  <c r="X32" i="6"/>
  <c r="Z50" i="6"/>
  <c r="Y50" i="6"/>
  <c r="AC50" i="6" s="1"/>
  <c r="AB56" i="6"/>
  <c r="AA56" i="6" s="1"/>
  <c r="X56" i="6"/>
  <c r="N34" i="6"/>
  <c r="M34" i="6"/>
  <c r="AB49" i="6"/>
  <c r="AA49" i="6" s="1"/>
  <c r="X49" i="6"/>
  <c r="N58" i="6"/>
  <c r="M58" i="6"/>
  <c r="X13" i="6"/>
  <c r="X16" i="6"/>
  <c r="X20" i="6"/>
  <c r="X26" i="6"/>
  <c r="Z36" i="6"/>
  <c r="Y36" i="6"/>
  <c r="AC36" i="6" s="1"/>
  <c r="N40" i="6"/>
  <c r="M40" i="6"/>
  <c r="AB42" i="6"/>
  <c r="AA42" i="6" s="1"/>
  <c r="X42" i="6"/>
  <c r="Z46" i="6"/>
  <c r="Y46" i="6"/>
  <c r="AC46" i="6" s="1"/>
  <c r="Z60" i="6"/>
  <c r="Y60" i="6"/>
  <c r="AC60" i="6" s="1"/>
  <c r="N64" i="6"/>
  <c r="M64" i="6"/>
  <c r="AB66" i="6"/>
  <c r="AA66" i="6" s="1"/>
  <c r="X66" i="6"/>
  <c r="X30" i="6"/>
  <c r="X37" i="6"/>
  <c r="X40" i="6"/>
  <c r="AB40" i="6"/>
  <c r="AA40" i="6" s="1"/>
  <c r="X44" i="6"/>
  <c r="X47" i="6"/>
  <c r="X51" i="6"/>
  <c r="X54" i="6"/>
  <c r="X61" i="6"/>
  <c r="X64" i="6"/>
  <c r="AB64" i="6"/>
  <c r="AA64" i="6" s="1"/>
  <c r="X68" i="6"/>
  <c r="X31" i="6"/>
  <c r="X38" i="6"/>
  <c r="X41" i="6"/>
  <c r="X45" i="6"/>
  <c r="X48" i="6"/>
  <c r="X55" i="6"/>
  <c r="X62" i="6"/>
  <c r="X65" i="6"/>
  <c r="X69" i="6"/>
  <c r="AC25" i="6" l="1"/>
  <c r="Z52" i="6"/>
  <c r="Y52" i="6"/>
  <c r="AC52" i="6" s="1"/>
  <c r="Z28" i="6"/>
  <c r="Y28" i="6"/>
  <c r="AC28" i="6" s="1"/>
  <c r="Y65" i="6"/>
  <c r="AC65" i="6" s="1"/>
  <c r="Z65" i="6"/>
  <c r="Y45" i="6"/>
  <c r="AC45" i="6" s="1"/>
  <c r="Z45" i="6"/>
  <c r="Z68" i="6"/>
  <c r="Y68" i="6"/>
  <c r="AC68" i="6" s="1"/>
  <c r="Z54" i="6"/>
  <c r="Y54" i="6"/>
  <c r="AC54" i="6" s="1"/>
  <c r="Z66" i="6"/>
  <c r="Y66" i="6"/>
  <c r="AC66" i="6" s="1"/>
  <c r="Z42" i="6"/>
  <c r="Y42" i="6"/>
  <c r="AC42" i="6" s="1"/>
  <c r="Z16" i="6"/>
  <c r="Y16" i="6"/>
  <c r="AC16" i="6" s="1"/>
  <c r="Z49" i="6"/>
  <c r="Y49" i="6"/>
  <c r="AC49" i="6" s="1"/>
  <c r="Z56" i="6"/>
  <c r="Y56" i="6"/>
  <c r="AC56" i="6" s="1"/>
  <c r="Z32" i="6"/>
  <c r="Y32" i="6"/>
  <c r="AC32" i="6" s="1"/>
  <c r="Y69" i="6"/>
  <c r="AC69" i="6" s="1"/>
  <c r="Z69" i="6"/>
  <c r="Z20" i="6"/>
  <c r="Y20" i="6"/>
  <c r="AC20" i="6" s="1"/>
  <c r="Z35" i="6"/>
  <c r="Y35" i="6"/>
  <c r="AC35" i="6" s="1"/>
  <c r="Y27" i="6"/>
  <c r="AC27" i="6" s="1"/>
  <c r="Z27" i="6"/>
  <c r="Y62" i="6"/>
  <c r="AC62" i="6" s="1"/>
  <c r="Z62" i="6"/>
  <c r="Y41" i="6"/>
  <c r="AC41" i="6" s="1"/>
  <c r="Z41" i="6"/>
  <c r="Z51" i="6"/>
  <c r="Y51" i="6"/>
  <c r="AC51" i="6" s="1"/>
  <c r="Z40" i="6"/>
  <c r="Y40" i="6"/>
  <c r="AC40" i="6" s="1"/>
  <c r="Z13" i="6"/>
  <c r="Y13" i="6"/>
  <c r="AC13" i="6" s="1"/>
  <c r="Y19" i="6"/>
  <c r="AC19" i="6" s="1"/>
  <c r="Z19" i="6"/>
  <c r="Y12" i="6"/>
  <c r="AC12" i="6" s="1"/>
  <c r="Z12" i="6"/>
  <c r="Y58" i="6"/>
  <c r="AC58" i="6" s="1"/>
  <c r="Z58" i="6"/>
  <c r="Y34" i="6"/>
  <c r="AC34" i="6" s="1"/>
  <c r="Z34" i="6"/>
  <c r="Y10" i="6"/>
  <c r="AC10" i="6" s="1"/>
  <c r="Z10" i="6"/>
  <c r="X11" i="6" s="1"/>
  <c r="Y48" i="6"/>
  <c r="AC48" i="6" s="1"/>
  <c r="Z48" i="6"/>
  <c r="Y31" i="6"/>
  <c r="AC31" i="6" s="1"/>
  <c r="Z31" i="6"/>
  <c r="Z61" i="6"/>
  <c r="Y61" i="6"/>
  <c r="AC61" i="6" s="1"/>
  <c r="Z44" i="6"/>
  <c r="Y44" i="6"/>
  <c r="AC44" i="6" s="1"/>
  <c r="Z30" i="6"/>
  <c r="Y30" i="6"/>
  <c r="AC30" i="6" s="1"/>
  <c r="Y22" i="6"/>
  <c r="AC22" i="6" s="1"/>
  <c r="Z22" i="6"/>
  <c r="Z59" i="6"/>
  <c r="Y59" i="6"/>
  <c r="AC59" i="6" s="1"/>
  <c r="Y55" i="6"/>
  <c r="AC55" i="6" s="1"/>
  <c r="Z55" i="6"/>
  <c r="Y38" i="6"/>
  <c r="AC38" i="6" s="1"/>
  <c r="Z38" i="6"/>
  <c r="Z64" i="6"/>
  <c r="Y64" i="6"/>
  <c r="AC64" i="6" s="1"/>
  <c r="Z47" i="6"/>
  <c r="Y47" i="6"/>
  <c r="AC47" i="6" s="1"/>
  <c r="Z37" i="6"/>
  <c r="Y37" i="6"/>
  <c r="AC37" i="6" s="1"/>
  <c r="Y26" i="6"/>
  <c r="AC26" i="6" s="1"/>
  <c r="Z26" i="6"/>
  <c r="Z63" i="6"/>
  <c r="Y63" i="6"/>
  <c r="AC63" i="6" s="1"/>
  <c r="Z39" i="6"/>
  <c r="Y39" i="6"/>
  <c r="AC39" i="6" s="1"/>
  <c r="Z23" i="6"/>
  <c r="Y23" i="6"/>
  <c r="AC23" i="6" s="1"/>
  <c r="Z11" i="6" l="1"/>
  <c r="Y11" i="6"/>
  <c r="AC11" i="6" s="1"/>
  <c r="T69" i="5" l="1"/>
  <c r="Q69" i="5"/>
  <c r="T68" i="5"/>
  <c r="Q68" i="5"/>
  <c r="T67" i="5"/>
  <c r="Q67" i="5"/>
  <c r="T66" i="5"/>
  <c r="Q66" i="5"/>
  <c r="T65" i="5"/>
  <c r="Q65" i="5"/>
  <c r="T64" i="5"/>
  <c r="Q64" i="5"/>
  <c r="K64" i="5"/>
  <c r="L64" i="5" s="1"/>
  <c r="M64" i="5" s="1"/>
  <c r="H64" i="5"/>
  <c r="T63" i="5"/>
  <c r="Q63" i="5"/>
  <c r="T62" i="5"/>
  <c r="Q62" i="5"/>
  <c r="T61" i="5"/>
  <c r="Q61" i="5"/>
  <c r="T60" i="5"/>
  <c r="Q60" i="5"/>
  <c r="T59" i="5"/>
  <c r="Q59" i="5"/>
  <c r="T58" i="5"/>
  <c r="Q58" i="5"/>
  <c r="K58" i="5"/>
  <c r="L58" i="5" s="1"/>
  <c r="H58" i="5"/>
  <c r="I58" i="5" s="1"/>
  <c r="T57" i="5"/>
  <c r="Q57" i="5"/>
  <c r="T56" i="5"/>
  <c r="Q56" i="5"/>
  <c r="T55" i="5"/>
  <c r="Q55" i="5"/>
  <c r="T54" i="5"/>
  <c r="Q54" i="5"/>
  <c r="T53" i="5"/>
  <c r="Q53" i="5"/>
  <c r="AB54" i="5" s="1"/>
  <c r="AA54" i="5" s="1"/>
  <c r="T52" i="5"/>
  <c r="Q52" i="5"/>
  <c r="K52" i="5"/>
  <c r="L52" i="5" s="1"/>
  <c r="M52" i="5" s="1"/>
  <c r="H52" i="5"/>
  <c r="I52" i="5" s="1"/>
  <c r="T51" i="5"/>
  <c r="Q51" i="5"/>
  <c r="T50" i="5"/>
  <c r="Q50" i="5"/>
  <c r="T49" i="5"/>
  <c r="Q49" i="5"/>
  <c r="T48" i="5"/>
  <c r="Q48" i="5"/>
  <c r="T47" i="5"/>
  <c r="Q47" i="5"/>
  <c r="T46" i="5"/>
  <c r="Q46" i="5"/>
  <c r="K46" i="5"/>
  <c r="L46" i="5" s="1"/>
  <c r="M46" i="5" s="1"/>
  <c r="H46" i="5"/>
  <c r="T45" i="5"/>
  <c r="Q45" i="5"/>
  <c r="T44" i="5"/>
  <c r="Q44" i="5"/>
  <c r="T43" i="5"/>
  <c r="Q43" i="5"/>
  <c r="AB44" i="5" s="1"/>
  <c r="AA44" i="5" s="1"/>
  <c r="T42" i="5"/>
  <c r="Q42" i="5"/>
  <c r="T41" i="5"/>
  <c r="Q41" i="5"/>
  <c r="T40" i="5"/>
  <c r="Q40" i="5"/>
  <c r="K40" i="5"/>
  <c r="L40" i="5" s="1"/>
  <c r="M40" i="5" s="1"/>
  <c r="H40" i="5"/>
  <c r="T39" i="5"/>
  <c r="Q39" i="5"/>
  <c r="T38" i="5"/>
  <c r="Q38" i="5"/>
  <c r="T37" i="5"/>
  <c r="Q37" i="5"/>
  <c r="AB38" i="5" s="1"/>
  <c r="AA38" i="5" s="1"/>
  <c r="T36" i="5"/>
  <c r="Q36" i="5"/>
  <c r="AB37" i="5" s="1"/>
  <c r="AA37" i="5" s="1"/>
  <c r="T35" i="5"/>
  <c r="Q35" i="5"/>
  <c r="T34" i="5"/>
  <c r="Q34" i="5"/>
  <c r="K34" i="5"/>
  <c r="L34" i="5" s="1"/>
  <c r="H34" i="5"/>
  <c r="I34" i="5" s="1"/>
  <c r="T33" i="5"/>
  <c r="Q33" i="5"/>
  <c r="T32" i="5"/>
  <c r="Q32" i="5"/>
  <c r="T31" i="5"/>
  <c r="Q31" i="5"/>
  <c r="T30" i="5"/>
  <c r="Q30" i="5"/>
  <c r="T29" i="5"/>
  <c r="Q29" i="5"/>
  <c r="AB30" i="5" s="1"/>
  <c r="AA30" i="5" s="1"/>
  <c r="T28" i="5"/>
  <c r="Q28" i="5"/>
  <c r="K28" i="5"/>
  <c r="L28" i="5" s="1"/>
  <c r="M28" i="5" s="1"/>
  <c r="H28" i="5"/>
  <c r="T27" i="5"/>
  <c r="Q27" i="5"/>
  <c r="T26" i="5"/>
  <c r="Q26" i="5"/>
  <c r="AB27" i="5" s="1"/>
  <c r="AA27" i="5" s="1"/>
  <c r="T25" i="5"/>
  <c r="Q25" i="5"/>
  <c r="T24" i="5"/>
  <c r="Q24" i="5"/>
  <c r="T23" i="5"/>
  <c r="Q23" i="5"/>
  <c r="T22" i="5"/>
  <c r="Q22" i="5"/>
  <c r="AB22" i="5" s="1"/>
  <c r="AA22" i="5" s="1"/>
  <c r="K22" i="5"/>
  <c r="L22" i="5" s="1"/>
  <c r="H22" i="5"/>
  <c r="I22" i="5" s="1"/>
  <c r="T21" i="5"/>
  <c r="Q21" i="5"/>
  <c r="T20" i="5"/>
  <c r="Q20" i="5"/>
  <c r="T19" i="5"/>
  <c r="Q19" i="5"/>
  <c r="AB20" i="5" s="1"/>
  <c r="AA20" i="5" s="1"/>
  <c r="T18" i="5"/>
  <c r="Q18" i="5"/>
  <c r="AB19" i="5" s="1"/>
  <c r="AA19" i="5" s="1"/>
  <c r="T17" i="5"/>
  <c r="Q17" i="5"/>
  <c r="T16" i="5"/>
  <c r="Q16" i="5"/>
  <c r="K16" i="5"/>
  <c r="L16" i="5" s="1"/>
  <c r="H16" i="5"/>
  <c r="I16" i="5" s="1"/>
  <c r="X16" i="5" s="1"/>
  <c r="T15" i="5"/>
  <c r="Q15" i="5"/>
  <c r="T14" i="5"/>
  <c r="Q14" i="5"/>
  <c r="T13" i="5"/>
  <c r="Q13" i="5"/>
  <c r="T12" i="5"/>
  <c r="Q12" i="5"/>
  <c r="AB13" i="5" s="1"/>
  <c r="AA13" i="5" s="1"/>
  <c r="T11" i="5"/>
  <c r="Q11" i="5"/>
  <c r="AB12" i="5" s="1"/>
  <c r="AA12" i="5" s="1"/>
  <c r="T10" i="5"/>
  <c r="Q10" i="5"/>
  <c r="K10" i="5"/>
  <c r="L10" i="5" s="1"/>
  <c r="M10" i="5" s="1"/>
  <c r="AB10" i="5" s="1"/>
  <c r="H10" i="5"/>
  <c r="K21" i="5"/>
  <c r="K14" i="5"/>
  <c r="K30" i="5"/>
  <c r="K45" i="5"/>
  <c r="K11" i="5"/>
  <c r="K68" i="5"/>
  <c r="K35" i="5"/>
  <c r="K41" i="5"/>
  <c r="K65" i="5"/>
  <c r="K31" i="5"/>
  <c r="K50" i="5"/>
  <c r="K47" i="5"/>
  <c r="K59" i="5"/>
  <c r="K39" i="5"/>
  <c r="K32" i="5"/>
  <c r="K27" i="5"/>
  <c r="K66" i="5"/>
  <c r="K61" i="5"/>
  <c r="K56" i="5"/>
  <c r="K37" i="5"/>
  <c r="K24" i="5"/>
  <c r="K29" i="5"/>
  <c r="K13" i="5"/>
  <c r="K49" i="5"/>
  <c r="K19" i="5"/>
  <c r="K42" i="5"/>
  <c r="K18" i="5"/>
  <c r="K38" i="5"/>
  <c r="K57" i="5"/>
  <c r="K33" i="5"/>
  <c r="K62" i="5"/>
  <c r="K67" i="5"/>
  <c r="K12" i="5"/>
  <c r="K17" i="5"/>
  <c r="K60" i="5"/>
  <c r="K36" i="5"/>
  <c r="K63" i="5"/>
  <c r="K23" i="5"/>
  <c r="K44" i="5"/>
  <c r="K51" i="5"/>
  <c r="K26" i="5"/>
  <c r="K15" i="5"/>
  <c r="K48" i="5"/>
  <c r="K55" i="5"/>
  <c r="K53" i="5"/>
  <c r="K43" i="5"/>
  <c r="K54" i="5"/>
  <c r="K69" i="5"/>
  <c r="K20" i="5"/>
  <c r="K25" i="5"/>
  <c r="AB14" i="5" l="1"/>
  <c r="AA14" i="5" s="1"/>
  <c r="X14" i="5"/>
  <c r="Z14" i="5" s="1"/>
  <c r="AB15" i="5"/>
  <c r="AA15" i="5" s="1"/>
  <c r="AB21" i="5"/>
  <c r="AA21" i="5" s="1"/>
  <c r="X21" i="5"/>
  <c r="Z21" i="5" s="1"/>
  <c r="AB24" i="5"/>
  <c r="AA24" i="5" s="1"/>
  <c r="X24" i="5"/>
  <c r="Z24" i="5" s="1"/>
  <c r="AB25" i="5"/>
  <c r="AA25" i="5" s="1"/>
  <c r="X25" i="5"/>
  <c r="Z25" i="5" s="1"/>
  <c r="AB26" i="5"/>
  <c r="AA26" i="5" s="1"/>
  <c r="X26" i="5"/>
  <c r="AB29" i="5"/>
  <c r="AA29" i="5" s="1"/>
  <c r="X29" i="5"/>
  <c r="AB28" i="5"/>
  <c r="AA28" i="5" s="1"/>
  <c r="X28" i="5"/>
  <c r="Z28" i="5" s="1"/>
  <c r="AB33" i="5"/>
  <c r="AA33" i="5" s="1"/>
  <c r="X33" i="5"/>
  <c r="AB36" i="5"/>
  <c r="AA36" i="5" s="1"/>
  <c r="X36" i="5"/>
  <c r="AB43" i="5"/>
  <c r="AA43" i="5" s="1"/>
  <c r="X43" i="5"/>
  <c r="AB46" i="5"/>
  <c r="AA46" i="5" s="1"/>
  <c r="X46" i="5"/>
  <c r="AB50" i="5"/>
  <c r="AA50" i="5" s="1"/>
  <c r="X50" i="5"/>
  <c r="AB51" i="5"/>
  <c r="AA51" i="5" s="1"/>
  <c r="AB53" i="5"/>
  <c r="AA53" i="5" s="1"/>
  <c r="X53" i="5"/>
  <c r="AB52" i="5"/>
  <c r="AA52" i="5" s="1"/>
  <c r="X52" i="5"/>
  <c r="AB57" i="5"/>
  <c r="AA57" i="5" s="1"/>
  <c r="X57" i="5"/>
  <c r="AB60" i="5"/>
  <c r="AA60" i="5" s="1"/>
  <c r="X60" i="5"/>
  <c r="AB67" i="5"/>
  <c r="AA67" i="5" s="1"/>
  <c r="X67" i="5"/>
  <c r="N28" i="5"/>
  <c r="N64" i="5"/>
  <c r="N10" i="5"/>
  <c r="N52" i="5"/>
  <c r="AA10" i="5"/>
  <c r="AB17" i="5"/>
  <c r="AA17" i="5" s="1"/>
  <c r="M16" i="5"/>
  <c r="AB16" i="5" s="1"/>
  <c r="AA16" i="5" s="1"/>
  <c r="N16" i="5"/>
  <c r="Y16" i="5"/>
  <c r="Z16" i="5"/>
  <c r="X17" i="5" s="1"/>
  <c r="N22" i="5"/>
  <c r="M22" i="5"/>
  <c r="Z50" i="5"/>
  <c r="Y50" i="5"/>
  <c r="AC50" i="5" s="1"/>
  <c r="I10" i="5"/>
  <c r="X10" i="5" s="1"/>
  <c r="AB11" i="5"/>
  <c r="AA11" i="5" s="1"/>
  <c r="Y14" i="5"/>
  <c r="AC14" i="5" s="1"/>
  <c r="X15" i="5"/>
  <c r="Y21" i="5"/>
  <c r="AC21" i="5" s="1"/>
  <c r="Y24" i="5"/>
  <c r="AC24" i="5" s="1"/>
  <c r="Y25" i="5"/>
  <c r="AC25" i="5" s="1"/>
  <c r="AB32" i="5"/>
  <c r="AA32" i="5" s="1"/>
  <c r="X32" i="5"/>
  <c r="AB42" i="5"/>
  <c r="AA42" i="5" s="1"/>
  <c r="X42" i="5"/>
  <c r="AB45" i="5"/>
  <c r="AA45" i="5" s="1"/>
  <c r="Z46" i="5"/>
  <c r="Y46" i="5"/>
  <c r="AC46" i="5" s="1"/>
  <c r="Z53" i="5"/>
  <c r="Y53" i="5"/>
  <c r="AC53" i="5" s="1"/>
  <c r="AB59" i="5"/>
  <c r="AA59" i="5" s="1"/>
  <c r="X59" i="5"/>
  <c r="AB58" i="5"/>
  <c r="AA58" i="5" s="1"/>
  <c r="X58" i="5"/>
  <c r="AB62" i="5"/>
  <c r="AA62" i="5" s="1"/>
  <c r="AB23" i="5"/>
  <c r="AA23" i="5" s="1"/>
  <c r="X23" i="5"/>
  <c r="AB35" i="5"/>
  <c r="AA35" i="5" s="1"/>
  <c r="X35" i="5"/>
  <c r="AB34" i="5"/>
  <c r="AA34" i="5" s="1"/>
  <c r="X34" i="5"/>
  <c r="N58" i="5"/>
  <c r="M58" i="5"/>
  <c r="AB63" i="5"/>
  <c r="AA63" i="5" s="1"/>
  <c r="X63" i="5"/>
  <c r="Z67" i="5"/>
  <c r="Y67" i="5"/>
  <c r="AC67" i="5" s="1"/>
  <c r="X12" i="5"/>
  <c r="X19" i="5"/>
  <c r="X22" i="5"/>
  <c r="Z26" i="5"/>
  <c r="Y26" i="5"/>
  <c r="AC26" i="5" s="1"/>
  <c r="I28" i="5"/>
  <c r="Y28" i="5"/>
  <c r="AC28" i="5" s="1"/>
  <c r="AB31" i="5"/>
  <c r="AA31" i="5" s="1"/>
  <c r="Z36" i="5"/>
  <c r="Y36" i="5"/>
  <c r="AC36" i="5" s="1"/>
  <c r="AB41" i="5"/>
  <c r="AA41" i="5" s="1"/>
  <c r="AB49" i="5"/>
  <c r="AA49" i="5" s="1"/>
  <c r="X49" i="5"/>
  <c r="AB56" i="5"/>
  <c r="AA56" i="5" s="1"/>
  <c r="X56" i="5"/>
  <c r="AB66" i="5"/>
  <c r="AA66" i="5" s="1"/>
  <c r="X66" i="5"/>
  <c r="AB69" i="5"/>
  <c r="AA69" i="5" s="1"/>
  <c r="Z57" i="5"/>
  <c r="Y57" i="5"/>
  <c r="AC57" i="5" s="1"/>
  <c r="X13" i="5"/>
  <c r="X20" i="5"/>
  <c r="Z29" i="5"/>
  <c r="Y29" i="5"/>
  <c r="AC29" i="5" s="1"/>
  <c r="Z33" i="5"/>
  <c r="Y33" i="5"/>
  <c r="AC33" i="5" s="1"/>
  <c r="N34" i="5"/>
  <c r="M34" i="5"/>
  <c r="AB39" i="5"/>
  <c r="AA39" i="5" s="1"/>
  <c r="X39" i="5"/>
  <c r="N40" i="5"/>
  <c r="Z43" i="5"/>
  <c r="Y43" i="5"/>
  <c r="AC43" i="5" s="1"/>
  <c r="N46" i="5"/>
  <c r="I46" i="5"/>
  <c r="AB48" i="5"/>
  <c r="AA48" i="5" s="1"/>
  <c r="AB55" i="5"/>
  <c r="AA55" i="5" s="1"/>
  <c r="Z60" i="5"/>
  <c r="Y60" i="5"/>
  <c r="AC60" i="5" s="1"/>
  <c r="AB65" i="5"/>
  <c r="AA65" i="5" s="1"/>
  <c r="X27" i="5"/>
  <c r="X30" i="5"/>
  <c r="X37" i="5"/>
  <c r="X40" i="5"/>
  <c r="AB40" i="5"/>
  <c r="AA40" i="5" s="1"/>
  <c r="X44" i="5"/>
  <c r="X47" i="5"/>
  <c r="AB47" i="5"/>
  <c r="AA47" i="5" s="1"/>
  <c r="X51" i="5"/>
  <c r="X54" i="5"/>
  <c r="X61" i="5"/>
  <c r="AB61" i="5"/>
  <c r="AA61" i="5" s="1"/>
  <c r="X64" i="5"/>
  <c r="AB64" i="5"/>
  <c r="AA64" i="5" s="1"/>
  <c r="X68" i="5"/>
  <c r="AB68" i="5"/>
  <c r="AA68" i="5" s="1"/>
  <c r="X31" i="5"/>
  <c r="X38" i="5"/>
  <c r="I40" i="5"/>
  <c r="X41" i="5"/>
  <c r="X45" i="5"/>
  <c r="X48" i="5"/>
  <c r="X55" i="5"/>
  <c r="X62" i="5"/>
  <c r="I64" i="5"/>
  <c r="X65" i="5"/>
  <c r="X69" i="5"/>
  <c r="Z52" i="5" l="1"/>
  <c r="Y52" i="5"/>
  <c r="AC52" i="5" s="1"/>
  <c r="AB18" i="5"/>
  <c r="AA18" i="5" s="1"/>
  <c r="Y38" i="5"/>
  <c r="AC38" i="5" s="1"/>
  <c r="Z38" i="5"/>
  <c r="Z44" i="5"/>
  <c r="Y44" i="5"/>
  <c r="AC44" i="5" s="1"/>
  <c r="Y19" i="5"/>
  <c r="AC19" i="5" s="1"/>
  <c r="Z19" i="5"/>
  <c r="Y34" i="5"/>
  <c r="AC34" i="5" s="1"/>
  <c r="Z34" i="5"/>
  <c r="Z42" i="5"/>
  <c r="Y42" i="5"/>
  <c r="AC42" i="5" s="1"/>
  <c r="Y31" i="5"/>
  <c r="AC31" i="5" s="1"/>
  <c r="Z31" i="5"/>
  <c r="Z51" i="5"/>
  <c r="Y51" i="5"/>
  <c r="AC51" i="5" s="1"/>
  <c r="Y27" i="5"/>
  <c r="AC27" i="5" s="1"/>
  <c r="Z27" i="5"/>
  <c r="Z13" i="5"/>
  <c r="Y13" i="5"/>
  <c r="AC13" i="5" s="1"/>
  <c r="Z66" i="5"/>
  <c r="Y66" i="5"/>
  <c r="AC66" i="5" s="1"/>
  <c r="Z49" i="5"/>
  <c r="Y49" i="5"/>
  <c r="AC49" i="5" s="1"/>
  <c r="Y12" i="5"/>
  <c r="AC12" i="5" s="1"/>
  <c r="Z12" i="5"/>
  <c r="Z59" i="5"/>
  <c r="Y59" i="5"/>
  <c r="AC59" i="5" s="1"/>
  <c r="Z17" i="5"/>
  <c r="X18" i="5" s="1"/>
  <c r="Y17" i="5"/>
  <c r="AC17" i="5" s="1"/>
  <c r="Y48" i="5"/>
  <c r="AC48" i="5" s="1"/>
  <c r="Z48" i="5"/>
  <c r="Z54" i="5"/>
  <c r="Y54" i="5"/>
  <c r="AC54" i="5" s="1"/>
  <c r="Z30" i="5"/>
  <c r="Y30" i="5"/>
  <c r="AC30" i="5" s="1"/>
  <c r="Z15" i="5"/>
  <c r="Y15" i="5"/>
  <c r="AC15" i="5" s="1"/>
  <c r="Y45" i="5"/>
  <c r="AC45" i="5" s="1"/>
  <c r="Z45" i="5"/>
  <c r="Z64" i="5"/>
  <c r="Y64" i="5"/>
  <c r="AC64" i="5" s="1"/>
  <c r="Y62" i="5"/>
  <c r="AC62" i="5" s="1"/>
  <c r="Z62" i="5"/>
  <c r="Y41" i="5"/>
  <c r="AC41" i="5" s="1"/>
  <c r="Z41" i="5"/>
  <c r="Z40" i="5"/>
  <c r="Y40" i="5"/>
  <c r="AC40" i="5" s="1"/>
  <c r="Z35" i="5"/>
  <c r="Y35" i="5"/>
  <c r="AC35" i="5" s="1"/>
  <c r="Z32" i="5"/>
  <c r="Y32" i="5"/>
  <c r="AC32" i="5" s="1"/>
  <c r="AC16" i="5"/>
  <c r="Y65" i="5"/>
  <c r="AC65" i="5" s="1"/>
  <c r="Z65" i="5"/>
  <c r="Z39" i="5"/>
  <c r="Y39" i="5"/>
  <c r="AC39" i="5" s="1"/>
  <c r="Y20" i="5"/>
  <c r="AC20" i="5" s="1"/>
  <c r="Z20" i="5"/>
  <c r="Z63" i="5"/>
  <c r="Y63" i="5"/>
  <c r="AC63" i="5" s="1"/>
  <c r="Z23" i="5"/>
  <c r="Y23" i="5"/>
  <c r="AC23" i="5" s="1"/>
  <c r="Z10" i="5"/>
  <c r="X11" i="5" s="1"/>
  <c r="Y10" i="5"/>
  <c r="AC10" i="5" s="1"/>
  <c r="Y69" i="5"/>
  <c r="AC69" i="5" s="1"/>
  <c r="Z69" i="5"/>
  <c r="Y55" i="5"/>
  <c r="AC55" i="5" s="1"/>
  <c r="Z55" i="5"/>
  <c r="Z68" i="5"/>
  <c r="Y68" i="5"/>
  <c r="AC68" i="5" s="1"/>
  <c r="Z61" i="5"/>
  <c r="Y61" i="5"/>
  <c r="AC61" i="5" s="1"/>
  <c r="Z47" i="5"/>
  <c r="Y47" i="5"/>
  <c r="AC47" i="5" s="1"/>
  <c r="Z37" i="5"/>
  <c r="Y37" i="5"/>
  <c r="AC37" i="5" s="1"/>
  <c r="Z56" i="5"/>
  <c r="Y56" i="5"/>
  <c r="AC56" i="5" s="1"/>
  <c r="Y22" i="5"/>
  <c r="AC22" i="5" s="1"/>
  <c r="Z22" i="5"/>
  <c r="Y58" i="5"/>
  <c r="AC58" i="5" s="1"/>
  <c r="Z58" i="5"/>
  <c r="Z18" i="5" l="1"/>
  <c r="Y18" i="5"/>
  <c r="AC18" i="5" s="1"/>
  <c r="Z11" i="5"/>
  <c r="Y11" i="5"/>
  <c r="AC11" i="5" s="1"/>
  <c r="T69" i="4" l="1"/>
  <c r="Q69" i="4"/>
  <c r="T68" i="4"/>
  <c r="Q68" i="4"/>
  <c r="T67" i="4"/>
  <c r="Q67" i="4"/>
  <c r="AB68" i="4" s="1"/>
  <c r="AA68" i="4" s="1"/>
  <c r="T66" i="4"/>
  <c r="Q66" i="4"/>
  <c r="T65" i="4"/>
  <c r="Q65" i="4"/>
  <c r="T64" i="4"/>
  <c r="Q64" i="4"/>
  <c r="AB64" i="4" s="1"/>
  <c r="AA64" i="4" s="1"/>
  <c r="K64" i="4"/>
  <c r="L64" i="4" s="1"/>
  <c r="H64" i="4"/>
  <c r="I64" i="4" s="1"/>
  <c r="T63" i="4"/>
  <c r="Q63" i="4"/>
  <c r="T62" i="4"/>
  <c r="Q62" i="4"/>
  <c r="T61" i="4"/>
  <c r="Q61" i="4"/>
  <c r="T60" i="4"/>
  <c r="Q60" i="4"/>
  <c r="AB61" i="4" s="1"/>
  <c r="AA61" i="4" s="1"/>
  <c r="T59" i="4"/>
  <c r="Q59" i="4"/>
  <c r="T58" i="4"/>
  <c r="Q58" i="4"/>
  <c r="K58" i="4"/>
  <c r="L58" i="4" s="1"/>
  <c r="M58" i="4" s="1"/>
  <c r="H58" i="4"/>
  <c r="T57" i="4"/>
  <c r="Q57" i="4"/>
  <c r="T56" i="4"/>
  <c r="Q56" i="4"/>
  <c r="T55" i="4"/>
  <c r="Q55" i="4"/>
  <c r="T54" i="4"/>
  <c r="Q54" i="4"/>
  <c r="T53" i="4"/>
  <c r="Q53" i="4"/>
  <c r="AB54" i="4" s="1"/>
  <c r="AA54" i="4" s="1"/>
  <c r="T52" i="4"/>
  <c r="Q52" i="4"/>
  <c r="K52" i="4"/>
  <c r="L52" i="4" s="1"/>
  <c r="M52" i="4" s="1"/>
  <c r="H52" i="4"/>
  <c r="I52" i="4" s="1"/>
  <c r="T51" i="4"/>
  <c r="Q51" i="4"/>
  <c r="T50" i="4"/>
  <c r="Q50" i="4"/>
  <c r="AB51" i="4" s="1"/>
  <c r="AA51" i="4" s="1"/>
  <c r="T49" i="4"/>
  <c r="Q49" i="4"/>
  <c r="T48" i="4"/>
  <c r="Q48" i="4"/>
  <c r="T47" i="4"/>
  <c r="Q47" i="4"/>
  <c r="T46" i="4"/>
  <c r="Q46" i="4"/>
  <c r="K46" i="4"/>
  <c r="L46" i="4" s="1"/>
  <c r="M46" i="4" s="1"/>
  <c r="H46" i="4"/>
  <c r="T45" i="4"/>
  <c r="Q45" i="4"/>
  <c r="T44" i="4"/>
  <c r="Q44" i="4"/>
  <c r="T43" i="4"/>
  <c r="Q43" i="4"/>
  <c r="AB44" i="4" s="1"/>
  <c r="AA44" i="4" s="1"/>
  <c r="T42" i="4"/>
  <c r="Q42" i="4"/>
  <c r="T41" i="4"/>
  <c r="Q41" i="4"/>
  <c r="T40" i="4"/>
  <c r="Q40" i="4"/>
  <c r="K40" i="4"/>
  <c r="L40" i="4" s="1"/>
  <c r="H40" i="4"/>
  <c r="I40" i="4" s="1"/>
  <c r="T39" i="4"/>
  <c r="Q39" i="4"/>
  <c r="T38" i="4"/>
  <c r="Q38" i="4"/>
  <c r="T37" i="4"/>
  <c r="Q37" i="4"/>
  <c r="T36" i="4"/>
  <c r="Q36" i="4"/>
  <c r="AB37" i="4" s="1"/>
  <c r="AA37" i="4" s="1"/>
  <c r="T35" i="4"/>
  <c r="Q35" i="4"/>
  <c r="T34" i="4"/>
  <c r="Q34" i="4"/>
  <c r="K34" i="4"/>
  <c r="L34" i="4" s="1"/>
  <c r="M34" i="4" s="1"/>
  <c r="H34" i="4"/>
  <c r="T33" i="4"/>
  <c r="Q33" i="4"/>
  <c r="T32" i="4"/>
  <c r="Q32" i="4"/>
  <c r="T31" i="4"/>
  <c r="Q31" i="4"/>
  <c r="T30" i="4"/>
  <c r="Q30" i="4"/>
  <c r="AB31" i="4" s="1"/>
  <c r="AA31" i="4" s="1"/>
  <c r="T29" i="4"/>
  <c r="Q29" i="4"/>
  <c r="AB30" i="4" s="1"/>
  <c r="AA30" i="4" s="1"/>
  <c r="T28" i="4"/>
  <c r="Q28" i="4"/>
  <c r="K28" i="4"/>
  <c r="L28" i="4" s="1"/>
  <c r="M28" i="4" s="1"/>
  <c r="H28" i="4"/>
  <c r="I28" i="4" s="1"/>
  <c r="T27" i="4"/>
  <c r="Q27" i="4"/>
  <c r="T26" i="4"/>
  <c r="Q26" i="4"/>
  <c r="AB27" i="4" s="1"/>
  <c r="AA27" i="4" s="1"/>
  <c r="T25" i="4"/>
  <c r="Q25" i="4"/>
  <c r="T24" i="4"/>
  <c r="Q24" i="4"/>
  <c r="T23" i="4"/>
  <c r="Q23" i="4"/>
  <c r="T22" i="4"/>
  <c r="Q22" i="4"/>
  <c r="K22" i="4"/>
  <c r="L22" i="4" s="1"/>
  <c r="M22" i="4" s="1"/>
  <c r="AB22" i="4" s="1"/>
  <c r="AA22" i="4" s="1"/>
  <c r="H22" i="4"/>
  <c r="T21" i="4"/>
  <c r="Q21" i="4"/>
  <c r="T20" i="4"/>
  <c r="Q20" i="4"/>
  <c r="T19" i="4"/>
  <c r="Q19" i="4"/>
  <c r="AB20" i="4" s="1"/>
  <c r="AA20" i="4" s="1"/>
  <c r="T18" i="4"/>
  <c r="Q18" i="4"/>
  <c r="T17" i="4"/>
  <c r="Q17" i="4"/>
  <c r="T16" i="4"/>
  <c r="Q16" i="4"/>
  <c r="K16" i="4"/>
  <c r="L16" i="4" s="1"/>
  <c r="H16" i="4"/>
  <c r="I16" i="4" s="1"/>
  <c r="T15" i="4"/>
  <c r="Q15" i="4"/>
  <c r="T14" i="4"/>
  <c r="Q14" i="4"/>
  <c r="AB15" i="4" s="1"/>
  <c r="AA15" i="4" s="1"/>
  <c r="T13" i="4"/>
  <c r="Q13" i="4"/>
  <c r="T12" i="4"/>
  <c r="Q12" i="4"/>
  <c r="AB13" i="4" s="1"/>
  <c r="AA13" i="4" s="1"/>
  <c r="T11" i="4"/>
  <c r="Q11" i="4"/>
  <c r="T10" i="4"/>
  <c r="Q10" i="4"/>
  <c r="K10" i="4"/>
  <c r="L10" i="4" s="1"/>
  <c r="M10" i="4" s="1"/>
  <c r="H10" i="4"/>
  <c r="N10" i="4" s="1"/>
  <c r="K38" i="4"/>
  <c r="K18" i="4"/>
  <c r="K11" i="4"/>
  <c r="K68" i="4"/>
  <c r="K69" i="4"/>
  <c r="K65" i="4"/>
  <c r="K30" i="4"/>
  <c r="K50" i="4"/>
  <c r="K59" i="4"/>
  <c r="K24" i="4"/>
  <c r="K15" i="4"/>
  <c r="K67" i="4"/>
  <c r="K31" i="4"/>
  <c r="K29" i="4"/>
  <c r="K61" i="4"/>
  <c r="K49" i="4"/>
  <c r="K26" i="4"/>
  <c r="K60" i="4"/>
  <c r="K14" i="4"/>
  <c r="K35" i="4"/>
  <c r="K36" i="4"/>
  <c r="K42" i="4"/>
  <c r="K56" i="4"/>
  <c r="K21" i="4"/>
  <c r="K47" i="4"/>
  <c r="K37" i="4"/>
  <c r="K51" i="4"/>
  <c r="K66" i="4"/>
  <c r="K53" i="4"/>
  <c r="K23" i="4"/>
  <c r="K57" i="4"/>
  <c r="K12" i="4"/>
  <c r="K43" i="4"/>
  <c r="K44" i="4"/>
  <c r="K41" i="4"/>
  <c r="K54" i="4"/>
  <c r="K33" i="4"/>
  <c r="K20" i="4"/>
  <c r="K27" i="4"/>
  <c r="K25" i="4"/>
  <c r="K39" i="4"/>
  <c r="K45" i="4"/>
  <c r="K62" i="4"/>
  <c r="K17" i="4"/>
  <c r="K32" i="4"/>
  <c r="K13" i="4"/>
  <c r="K19" i="4"/>
  <c r="K63" i="4"/>
  <c r="K48" i="4"/>
  <c r="K55" i="4"/>
  <c r="N16" i="4" l="1"/>
  <c r="AB19" i="4"/>
  <c r="AA19" i="4" s="1"/>
  <c r="X19" i="4"/>
  <c r="Z19" i="4" s="1"/>
  <c r="AB21" i="4"/>
  <c r="AA21" i="4" s="1"/>
  <c r="AB26" i="4"/>
  <c r="AA26" i="4" s="1"/>
  <c r="X26" i="4"/>
  <c r="AB28" i="4"/>
  <c r="AA28" i="4" s="1"/>
  <c r="AB29" i="4"/>
  <c r="AA29" i="4" s="1"/>
  <c r="X29" i="4"/>
  <c r="X28" i="4"/>
  <c r="AB33" i="4"/>
  <c r="AA33" i="4" s="1"/>
  <c r="X33" i="4"/>
  <c r="AB36" i="4"/>
  <c r="AA36" i="4" s="1"/>
  <c r="X36" i="4"/>
  <c r="AB40" i="4"/>
  <c r="AA40" i="4" s="1"/>
  <c r="X40" i="4"/>
  <c r="AB43" i="4"/>
  <c r="AA43" i="4" s="1"/>
  <c r="X43" i="4"/>
  <c r="AB47" i="4"/>
  <c r="AA47" i="4" s="1"/>
  <c r="AB46" i="4"/>
  <c r="AA46" i="4" s="1"/>
  <c r="X46" i="4"/>
  <c r="AB50" i="4"/>
  <c r="AA50" i="4" s="1"/>
  <c r="X50" i="4"/>
  <c r="AB53" i="4"/>
  <c r="AA53" i="4" s="1"/>
  <c r="X53" i="4"/>
  <c r="AB52" i="4"/>
  <c r="AA52" i="4" s="1"/>
  <c r="X52" i="4"/>
  <c r="AB57" i="4"/>
  <c r="AA57" i="4" s="1"/>
  <c r="X57" i="4"/>
  <c r="AB60" i="4"/>
  <c r="AA60" i="4" s="1"/>
  <c r="X60" i="4"/>
  <c r="AB67" i="4"/>
  <c r="AA67" i="4" s="1"/>
  <c r="X67" i="4"/>
  <c r="N28" i="4"/>
  <c r="N58" i="4"/>
  <c r="N52" i="4"/>
  <c r="Z29" i="4"/>
  <c r="Y29" i="4"/>
  <c r="AC29" i="4" s="1"/>
  <c r="AB42" i="4"/>
  <c r="AA42" i="4" s="1"/>
  <c r="X42" i="4"/>
  <c r="AB41" i="4"/>
  <c r="AA41" i="4" s="1"/>
  <c r="X41" i="4"/>
  <c r="AB49" i="4"/>
  <c r="AA49" i="4" s="1"/>
  <c r="X49" i="4"/>
  <c r="AB48" i="4"/>
  <c r="AA48" i="4" s="1"/>
  <c r="X48" i="4"/>
  <c r="Z57" i="4"/>
  <c r="Y57" i="4"/>
  <c r="AC57" i="4" s="1"/>
  <c r="AB59" i="4"/>
  <c r="AA59" i="4" s="1"/>
  <c r="X59" i="4"/>
  <c r="AB58" i="4"/>
  <c r="AA58" i="4" s="1"/>
  <c r="X58" i="4"/>
  <c r="Z67" i="4"/>
  <c r="Y67" i="4"/>
  <c r="X13" i="4"/>
  <c r="M16" i="4"/>
  <c r="AB16" i="4" s="1"/>
  <c r="X16" i="4"/>
  <c r="Y19" i="4"/>
  <c r="AC19" i="4" s="1"/>
  <c r="X20" i="4"/>
  <c r="AB25" i="4"/>
  <c r="AA25" i="4" s="1"/>
  <c r="X25" i="4"/>
  <c r="AB32" i="4"/>
  <c r="AA32" i="4" s="1"/>
  <c r="X32" i="4"/>
  <c r="N34" i="4"/>
  <c r="Z36" i="4"/>
  <c r="Y36" i="4"/>
  <c r="AC36" i="4" s="1"/>
  <c r="N40" i="4"/>
  <c r="M40" i="4"/>
  <c r="Z53" i="4"/>
  <c r="Y53" i="4"/>
  <c r="AC53" i="4" s="1"/>
  <c r="AB69" i="4"/>
  <c r="AA69" i="4" s="1"/>
  <c r="X69" i="4"/>
  <c r="AB14" i="4"/>
  <c r="AA14" i="4" s="1"/>
  <c r="X21" i="4"/>
  <c r="AB39" i="4"/>
  <c r="AA39" i="4" s="1"/>
  <c r="X39" i="4"/>
  <c r="AB38" i="4"/>
  <c r="AA38" i="4" s="1"/>
  <c r="X38" i="4"/>
  <c r="Z43" i="4"/>
  <c r="Y43" i="4"/>
  <c r="AC43" i="4" s="1"/>
  <c r="N46" i="4"/>
  <c r="I46" i="4"/>
  <c r="Z50" i="4"/>
  <c r="Y50" i="4"/>
  <c r="AC50" i="4" s="1"/>
  <c r="AB56" i="4"/>
  <c r="AA56" i="4" s="1"/>
  <c r="X56" i="4"/>
  <c r="AB55" i="4"/>
  <c r="AA55" i="4" s="1"/>
  <c r="X55" i="4"/>
  <c r="Z60" i="4"/>
  <c r="Y60" i="4"/>
  <c r="AC60" i="4" s="1"/>
  <c r="N64" i="4"/>
  <c r="M64" i="4"/>
  <c r="AB66" i="4"/>
  <c r="AA66" i="4" s="1"/>
  <c r="X66" i="4"/>
  <c r="AB65" i="4"/>
  <c r="AA65" i="4" s="1"/>
  <c r="X65" i="4"/>
  <c r="AB10" i="4"/>
  <c r="AA10" i="4" s="1"/>
  <c r="X14" i="4"/>
  <c r="I10" i="4"/>
  <c r="X10" i="4" s="1"/>
  <c r="X15" i="4"/>
  <c r="N22" i="4"/>
  <c r="I22" i="4"/>
  <c r="X22" i="4" s="1"/>
  <c r="Z26" i="4"/>
  <c r="Y26" i="4"/>
  <c r="Z33" i="4"/>
  <c r="Y33" i="4"/>
  <c r="AC33" i="4" s="1"/>
  <c r="AB35" i="4"/>
  <c r="AA35" i="4" s="1"/>
  <c r="X35" i="4"/>
  <c r="AB34" i="4"/>
  <c r="AA34" i="4" s="1"/>
  <c r="X34" i="4"/>
  <c r="AB45" i="4"/>
  <c r="AA45" i="4" s="1"/>
  <c r="X45" i="4"/>
  <c r="Z46" i="4"/>
  <c r="Y46" i="4"/>
  <c r="AC46" i="4" s="1"/>
  <c r="AB63" i="4"/>
  <c r="AA63" i="4" s="1"/>
  <c r="X63" i="4"/>
  <c r="AB62" i="4"/>
  <c r="AA62" i="4" s="1"/>
  <c r="X62" i="4"/>
  <c r="X27" i="4"/>
  <c r="X30" i="4"/>
  <c r="X37" i="4"/>
  <c r="X44" i="4"/>
  <c r="X47" i="4"/>
  <c r="X51" i="4"/>
  <c r="X54" i="4"/>
  <c r="X61" i="4"/>
  <c r="X64" i="4"/>
  <c r="X68" i="4"/>
  <c r="X31" i="4"/>
  <c r="I34" i="4"/>
  <c r="I58" i="4"/>
  <c r="AC26" i="4" l="1"/>
  <c r="AC67" i="4"/>
  <c r="Z52" i="4"/>
  <c r="Y52" i="4"/>
  <c r="AC52" i="4"/>
  <c r="Z40" i="4"/>
  <c r="Y40" i="4"/>
  <c r="AC40" i="4" s="1"/>
  <c r="Z28" i="4"/>
  <c r="Y28" i="4"/>
  <c r="AC28" i="4" s="1"/>
  <c r="Y10" i="4"/>
  <c r="AC10" i="4" s="1"/>
  <c r="Z10" i="4"/>
  <c r="X11" i="4" s="1"/>
  <c r="AA16" i="4"/>
  <c r="AB23" i="4"/>
  <c r="Y65" i="4"/>
  <c r="AC65" i="4" s="1"/>
  <c r="Z65" i="4"/>
  <c r="Y55" i="4"/>
  <c r="AC55" i="4" s="1"/>
  <c r="Z55" i="4"/>
  <c r="Z39" i="4"/>
  <c r="Y39" i="4"/>
  <c r="AC39" i="4" s="1"/>
  <c r="Y21" i="4"/>
  <c r="AC21" i="4" s="1"/>
  <c r="Z21" i="4"/>
  <c r="Y69" i="4"/>
  <c r="AC69" i="4" s="1"/>
  <c r="Z69" i="4"/>
  <c r="Z25" i="4"/>
  <c r="Y25" i="4"/>
  <c r="AC25" i="4" s="1"/>
  <c r="Z16" i="4"/>
  <c r="X17" i="4" s="1"/>
  <c r="Y16" i="4"/>
  <c r="Z68" i="4"/>
  <c r="Y68" i="4"/>
  <c r="AC68" i="4" s="1"/>
  <c r="Z51" i="4"/>
  <c r="Y51" i="4"/>
  <c r="AC51" i="4" s="1"/>
  <c r="Z30" i="4"/>
  <c r="Y30" i="4"/>
  <c r="AC30" i="4" s="1"/>
  <c r="Z63" i="4"/>
  <c r="Y63" i="4"/>
  <c r="AC63" i="4" s="1"/>
  <c r="Y45" i="4"/>
  <c r="AC45" i="4" s="1"/>
  <c r="Z45" i="4"/>
  <c r="Z35" i="4"/>
  <c r="Y35" i="4"/>
  <c r="AC35" i="4" s="1"/>
  <c r="Y14" i="4"/>
  <c r="AC14" i="4" s="1"/>
  <c r="Z14" i="4"/>
  <c r="AB17" i="4"/>
  <c r="Y58" i="4"/>
  <c r="AC58" i="4" s="1"/>
  <c r="Z58" i="4"/>
  <c r="Z49" i="4"/>
  <c r="Y49" i="4"/>
  <c r="AC49" i="4" s="1"/>
  <c r="Z42" i="4"/>
  <c r="Y42" i="4"/>
  <c r="AC42" i="4" s="1"/>
  <c r="Y31" i="4"/>
  <c r="AC31" i="4" s="1"/>
  <c r="Z31" i="4"/>
  <c r="Z44" i="4"/>
  <c r="Y44" i="4"/>
  <c r="AC44" i="4" s="1"/>
  <c r="Y62" i="4"/>
  <c r="AC62" i="4" s="1"/>
  <c r="Z62" i="4"/>
  <c r="Z54" i="4"/>
  <c r="Y54" i="4"/>
  <c r="AC54" i="4" s="1"/>
  <c r="Z37" i="4"/>
  <c r="Y37" i="4"/>
  <c r="AC37" i="4" s="1"/>
  <c r="Z64" i="4"/>
  <c r="Y64" i="4"/>
  <c r="AC64" i="4" s="1"/>
  <c r="Z47" i="4"/>
  <c r="Y47" i="4"/>
  <c r="AC47" i="4" s="1"/>
  <c r="Z27" i="4"/>
  <c r="Y27" i="4"/>
  <c r="AC27" i="4" s="1"/>
  <c r="Y15" i="4"/>
  <c r="AC15" i="4" s="1"/>
  <c r="Z15" i="4"/>
  <c r="Z66" i="4"/>
  <c r="Y66" i="4"/>
  <c r="AC66" i="4" s="1"/>
  <c r="Z56" i="4"/>
  <c r="Y56" i="4"/>
  <c r="AC56" i="4" s="1"/>
  <c r="Y38" i="4"/>
  <c r="AC38" i="4" s="1"/>
  <c r="Z38" i="4"/>
  <c r="Z32" i="4"/>
  <c r="Y32" i="4"/>
  <c r="AC32" i="4" s="1"/>
  <c r="Z20" i="4"/>
  <c r="Y20" i="4"/>
  <c r="AC20" i="4" s="1"/>
  <c r="Z13" i="4"/>
  <c r="Y13" i="4"/>
  <c r="AC13" i="4" s="1"/>
  <c r="AB11" i="4"/>
  <c r="Z61" i="4"/>
  <c r="Y61" i="4"/>
  <c r="AC61" i="4" s="1"/>
  <c r="Y34" i="4"/>
  <c r="AC34" i="4" s="1"/>
  <c r="Z34" i="4"/>
  <c r="Z22" i="4"/>
  <c r="X23" i="4" s="1"/>
  <c r="Y22" i="4"/>
  <c r="AC22" i="4" s="1"/>
  <c r="Z59" i="4"/>
  <c r="Y59" i="4"/>
  <c r="AC59" i="4" s="1"/>
  <c r="Y48" i="4"/>
  <c r="AC48" i="4" s="1"/>
  <c r="Z48" i="4"/>
  <c r="Y41" i="4"/>
  <c r="AC41" i="4" s="1"/>
  <c r="Z41" i="4"/>
  <c r="AC16" i="4" l="1"/>
  <c r="AA23" i="4"/>
  <c r="AB24" i="4"/>
  <c r="AA24" i="4" s="1"/>
  <c r="Z23" i="4"/>
  <c r="X24" i="4" s="1"/>
  <c r="Y23" i="4"/>
  <c r="AA11" i="4"/>
  <c r="AB12" i="4"/>
  <c r="AA12" i="4" s="1"/>
  <c r="Z11" i="4"/>
  <c r="X12" i="4" s="1"/>
  <c r="Y11" i="4"/>
  <c r="AA17" i="4"/>
  <c r="AB18" i="4"/>
  <c r="AA18" i="4" s="1"/>
  <c r="Y17" i="4"/>
  <c r="Z17" i="4"/>
  <c r="X18" i="4" s="1"/>
  <c r="AC17" i="4" l="1"/>
  <c r="Y24" i="4"/>
  <c r="AC24" i="4" s="1"/>
  <c r="Z24" i="4"/>
  <c r="Y18" i="4"/>
  <c r="AC18" i="4" s="1"/>
  <c r="Z18" i="4"/>
  <c r="AC11" i="4"/>
  <c r="AC23" i="4"/>
  <c r="Z12" i="4"/>
  <c r="Y12" i="4"/>
  <c r="AC12" i="4" s="1"/>
  <c r="T69" i="3" l="1"/>
  <c r="Q69" i="3"/>
  <c r="T68" i="3"/>
  <c r="Q68" i="3"/>
  <c r="T67" i="3"/>
  <c r="Q67" i="3"/>
  <c r="AB68" i="3" s="1"/>
  <c r="AA68" i="3" s="1"/>
  <c r="T66" i="3"/>
  <c r="Q66" i="3"/>
  <c r="T65" i="3"/>
  <c r="Q65" i="3"/>
  <c r="T64" i="3"/>
  <c r="Q64" i="3"/>
  <c r="AB65" i="3" s="1"/>
  <c r="AA65" i="3" s="1"/>
  <c r="K64" i="3"/>
  <c r="L64" i="3" s="1"/>
  <c r="M64" i="3" s="1"/>
  <c r="H64" i="3"/>
  <c r="T63" i="3"/>
  <c r="Q63" i="3"/>
  <c r="T62" i="3"/>
  <c r="Q62" i="3"/>
  <c r="T61" i="3"/>
  <c r="Q61" i="3"/>
  <c r="T60" i="3"/>
  <c r="Q60" i="3"/>
  <c r="AB61" i="3" s="1"/>
  <c r="AA61" i="3" s="1"/>
  <c r="T59" i="3"/>
  <c r="Q59" i="3"/>
  <c r="T58" i="3"/>
  <c r="Q58" i="3"/>
  <c r="K58" i="3"/>
  <c r="L58" i="3" s="1"/>
  <c r="H58" i="3"/>
  <c r="I58" i="3" s="1"/>
  <c r="T57" i="3"/>
  <c r="Q57" i="3"/>
  <c r="T56" i="3"/>
  <c r="Q56" i="3"/>
  <c r="T55" i="3"/>
  <c r="Q55" i="3"/>
  <c r="T54" i="3"/>
  <c r="Q54" i="3"/>
  <c r="AB55" i="3" s="1"/>
  <c r="AA55" i="3" s="1"/>
  <c r="T53" i="3"/>
  <c r="Q53" i="3"/>
  <c r="AB54" i="3" s="1"/>
  <c r="AA54" i="3" s="1"/>
  <c r="T52" i="3"/>
  <c r="Q52" i="3"/>
  <c r="K52" i="3"/>
  <c r="L52" i="3" s="1"/>
  <c r="M52" i="3" s="1"/>
  <c r="H52" i="3"/>
  <c r="I52" i="3" s="1"/>
  <c r="T51" i="3"/>
  <c r="Q51" i="3"/>
  <c r="T50" i="3"/>
  <c r="Q50" i="3"/>
  <c r="T49" i="3"/>
  <c r="Q49" i="3"/>
  <c r="T48" i="3"/>
  <c r="Q48" i="3"/>
  <c r="T47" i="3"/>
  <c r="Q47" i="3"/>
  <c r="AB48" i="3" s="1"/>
  <c r="AA48" i="3" s="1"/>
  <c r="T46" i="3"/>
  <c r="Q46" i="3"/>
  <c r="K46" i="3"/>
  <c r="L46" i="3" s="1"/>
  <c r="M46" i="3" s="1"/>
  <c r="H46" i="3"/>
  <c r="T45" i="3"/>
  <c r="Q45" i="3"/>
  <c r="T44" i="3"/>
  <c r="Q44" i="3"/>
  <c r="T43" i="3"/>
  <c r="Q43" i="3"/>
  <c r="AB44" i="3" s="1"/>
  <c r="AA44" i="3" s="1"/>
  <c r="T42" i="3"/>
  <c r="Q42" i="3"/>
  <c r="T41" i="3"/>
  <c r="Q41" i="3"/>
  <c r="T40" i="3"/>
  <c r="Q40" i="3"/>
  <c r="AB41" i="3" s="1"/>
  <c r="AA41" i="3" s="1"/>
  <c r="K40" i="3"/>
  <c r="L40" i="3" s="1"/>
  <c r="M40" i="3" s="1"/>
  <c r="H40" i="3"/>
  <c r="T39" i="3"/>
  <c r="Q39" i="3"/>
  <c r="T38" i="3"/>
  <c r="Q38" i="3"/>
  <c r="T37" i="3"/>
  <c r="Q37" i="3"/>
  <c r="AB38" i="3" s="1"/>
  <c r="AA38" i="3" s="1"/>
  <c r="T36" i="3"/>
  <c r="Q36" i="3"/>
  <c r="AB37" i="3" s="1"/>
  <c r="AA37" i="3" s="1"/>
  <c r="T35" i="3"/>
  <c r="Q35" i="3"/>
  <c r="T34" i="3"/>
  <c r="Q34" i="3"/>
  <c r="K34" i="3"/>
  <c r="L34" i="3" s="1"/>
  <c r="H34" i="3"/>
  <c r="I34" i="3" s="1"/>
  <c r="T33" i="3"/>
  <c r="Q33" i="3"/>
  <c r="T32" i="3"/>
  <c r="Q32" i="3"/>
  <c r="T31" i="3"/>
  <c r="Q31" i="3"/>
  <c r="T30" i="3"/>
  <c r="Q30" i="3"/>
  <c r="T29" i="3"/>
  <c r="Q29" i="3"/>
  <c r="T28" i="3"/>
  <c r="Q28" i="3"/>
  <c r="K28" i="3"/>
  <c r="L28" i="3" s="1"/>
  <c r="H28" i="3"/>
  <c r="I28" i="3" s="1"/>
  <c r="T27" i="3"/>
  <c r="Q27" i="3"/>
  <c r="T26" i="3"/>
  <c r="Q26" i="3"/>
  <c r="T25" i="3"/>
  <c r="Q25" i="3"/>
  <c r="T24" i="3"/>
  <c r="Q24" i="3"/>
  <c r="X25" i="3" s="1"/>
  <c r="T23" i="3"/>
  <c r="Q23" i="3"/>
  <c r="AB24" i="3" s="1"/>
  <c r="AA24" i="3" s="1"/>
  <c r="T22" i="3"/>
  <c r="Q22" i="3"/>
  <c r="K22" i="3"/>
  <c r="L22" i="3" s="1"/>
  <c r="M22" i="3" s="1"/>
  <c r="H22" i="3"/>
  <c r="T21" i="3"/>
  <c r="Q21" i="3"/>
  <c r="T20" i="3"/>
  <c r="Q20" i="3"/>
  <c r="AB21" i="3" s="1"/>
  <c r="AA21" i="3" s="1"/>
  <c r="T19" i="3"/>
  <c r="Q19" i="3"/>
  <c r="AB20" i="3" s="1"/>
  <c r="AA20" i="3" s="1"/>
  <c r="T18" i="3"/>
  <c r="Q18" i="3"/>
  <c r="T17" i="3"/>
  <c r="Q17" i="3"/>
  <c r="T16" i="3"/>
  <c r="Q16" i="3"/>
  <c r="K16" i="3"/>
  <c r="L16" i="3" s="1"/>
  <c r="M16" i="3" s="1"/>
  <c r="H16" i="3"/>
  <c r="T15" i="3"/>
  <c r="Q15" i="3"/>
  <c r="T14" i="3"/>
  <c r="Q14" i="3"/>
  <c r="AB15" i="3" s="1"/>
  <c r="AA15" i="3" s="1"/>
  <c r="T13" i="3"/>
  <c r="Q13" i="3"/>
  <c r="T12" i="3"/>
  <c r="Q12" i="3"/>
  <c r="T11" i="3"/>
  <c r="Q11" i="3"/>
  <c r="T10" i="3"/>
  <c r="Q10" i="3"/>
  <c r="K10" i="3"/>
  <c r="L10" i="3" s="1"/>
  <c r="H10" i="3"/>
  <c r="I10" i="3" s="1"/>
  <c r="K61" i="3"/>
  <c r="K57" i="3"/>
  <c r="K51" i="3"/>
  <c r="K12" i="3"/>
  <c r="K59" i="3"/>
  <c r="K49" i="3"/>
  <c r="K37" i="3"/>
  <c r="K15" i="3"/>
  <c r="K44" i="3"/>
  <c r="K62" i="3"/>
  <c r="K39" i="3"/>
  <c r="K47" i="3"/>
  <c r="K29" i="3"/>
  <c r="K23" i="3"/>
  <c r="K48" i="3"/>
  <c r="K60" i="3"/>
  <c r="K66" i="3"/>
  <c r="K14" i="3"/>
  <c r="K35" i="3"/>
  <c r="K19" i="3"/>
  <c r="K26" i="3"/>
  <c r="K65" i="3"/>
  <c r="K69" i="3"/>
  <c r="K11" i="3"/>
  <c r="K33" i="3"/>
  <c r="K38" i="3"/>
  <c r="K42" i="3"/>
  <c r="K43" i="3"/>
  <c r="K41" i="3"/>
  <c r="K25" i="3"/>
  <c r="K32" i="3"/>
  <c r="K55" i="3"/>
  <c r="K27" i="3"/>
  <c r="K17" i="3"/>
  <c r="K21" i="3"/>
  <c r="K13" i="3"/>
  <c r="K54" i="3"/>
  <c r="K18" i="3"/>
  <c r="K56" i="3"/>
  <c r="K45" i="3"/>
  <c r="K36" i="3"/>
  <c r="K67" i="3"/>
  <c r="K20" i="3"/>
  <c r="K68" i="3"/>
  <c r="K24" i="3"/>
  <c r="K53" i="3"/>
  <c r="K31" i="3"/>
  <c r="K50" i="3"/>
  <c r="K63" i="3"/>
  <c r="K30" i="3"/>
  <c r="AB19" i="3" l="1"/>
  <c r="AA19" i="3" s="1"/>
  <c r="X19" i="3"/>
  <c r="Z19" i="3" s="1"/>
  <c r="AB22" i="3"/>
  <c r="AA22" i="3" s="1"/>
  <c r="X22" i="3"/>
  <c r="Y22" i="3" s="1"/>
  <c r="AB26" i="3"/>
  <c r="AA26" i="3" s="1"/>
  <c r="X26" i="3"/>
  <c r="N28" i="3"/>
  <c r="AB29" i="3"/>
  <c r="AA29" i="3" s="1"/>
  <c r="X29" i="3"/>
  <c r="AB28" i="3"/>
  <c r="AA28" i="3" s="1"/>
  <c r="X28" i="3"/>
  <c r="X32" i="3"/>
  <c r="AB32" i="3"/>
  <c r="AA32" i="3" s="1"/>
  <c r="AB33" i="3"/>
  <c r="AA33" i="3" s="1"/>
  <c r="X33" i="3"/>
  <c r="AB36" i="3"/>
  <c r="AA36" i="3" s="1"/>
  <c r="X36" i="3"/>
  <c r="AB43" i="3"/>
  <c r="AA43" i="3" s="1"/>
  <c r="X43" i="3"/>
  <c r="AB46" i="3"/>
  <c r="AA46" i="3" s="1"/>
  <c r="X46" i="3"/>
  <c r="AB50" i="3"/>
  <c r="AA50" i="3" s="1"/>
  <c r="X50" i="3"/>
  <c r="AB51" i="3"/>
  <c r="AA51" i="3" s="1"/>
  <c r="AB53" i="3"/>
  <c r="AA53" i="3" s="1"/>
  <c r="X53" i="3"/>
  <c r="AB52" i="3"/>
  <c r="AA52" i="3" s="1"/>
  <c r="X52" i="3"/>
  <c r="AB57" i="3"/>
  <c r="AA57" i="3" s="1"/>
  <c r="X57" i="3"/>
  <c r="AB60" i="3"/>
  <c r="AA60" i="3" s="1"/>
  <c r="X60" i="3"/>
  <c r="AB67" i="3"/>
  <c r="AA67" i="3" s="1"/>
  <c r="X67" i="3"/>
  <c r="N16" i="3"/>
  <c r="N40" i="3"/>
  <c r="N64" i="3"/>
  <c r="N22" i="3"/>
  <c r="M28" i="3"/>
  <c r="N52" i="3"/>
  <c r="N10" i="3"/>
  <c r="M10" i="3"/>
  <c r="AB10" i="3" s="1"/>
  <c r="AA10" i="3" s="1"/>
  <c r="Z25" i="3"/>
  <c r="Y25" i="3"/>
  <c r="Z32" i="3"/>
  <c r="Y32" i="3"/>
  <c r="AC32" i="3" s="1"/>
  <c r="AC22" i="3"/>
  <c r="AB25" i="3"/>
  <c r="AA25" i="3" s="1"/>
  <c r="Z26" i="3"/>
  <c r="Y26" i="3"/>
  <c r="Z57" i="3"/>
  <c r="Y57" i="3"/>
  <c r="AC57" i="3" s="1"/>
  <c r="AB16" i="3"/>
  <c r="AA16" i="3" s="1"/>
  <c r="Y19" i="3"/>
  <c r="X20" i="3"/>
  <c r="I22" i="3"/>
  <c r="Z22" i="3"/>
  <c r="Z29" i="3"/>
  <c r="Y29" i="3"/>
  <c r="AC29" i="3" s="1"/>
  <c r="AB42" i="3"/>
  <c r="AA42" i="3" s="1"/>
  <c r="X42" i="3"/>
  <c r="AB45" i="3"/>
  <c r="AA45" i="3" s="1"/>
  <c r="Z46" i="3"/>
  <c r="Y46" i="3"/>
  <c r="AC46" i="3" s="1"/>
  <c r="Z53" i="3"/>
  <c r="Y53" i="3"/>
  <c r="AC53" i="3" s="1"/>
  <c r="AB59" i="3"/>
  <c r="AA59" i="3" s="1"/>
  <c r="X59" i="3"/>
  <c r="AB58" i="3"/>
  <c r="AA58" i="3" s="1"/>
  <c r="X58" i="3"/>
  <c r="AB62" i="3"/>
  <c r="AA62" i="3" s="1"/>
  <c r="Z50" i="3"/>
  <c r="Y50" i="3"/>
  <c r="AC50" i="3" s="1"/>
  <c r="N58" i="3"/>
  <c r="M58" i="3"/>
  <c r="AB63" i="3"/>
  <c r="AA63" i="3" s="1"/>
  <c r="X63" i="3"/>
  <c r="Z67" i="3"/>
  <c r="Y67" i="3"/>
  <c r="X10" i="3"/>
  <c r="I16" i="3"/>
  <c r="X16" i="3" s="1"/>
  <c r="X21" i="3"/>
  <c r="AB23" i="3"/>
  <c r="AA23" i="3" s="1"/>
  <c r="X23" i="3"/>
  <c r="X24" i="3"/>
  <c r="AB27" i="3"/>
  <c r="AA27" i="3" s="1"/>
  <c r="Z36" i="3"/>
  <c r="Y36" i="3"/>
  <c r="AC36" i="3" s="1"/>
  <c r="AB49" i="3"/>
  <c r="AA49" i="3" s="1"/>
  <c r="X49" i="3"/>
  <c r="AB56" i="3"/>
  <c r="AA56" i="3" s="1"/>
  <c r="X56" i="3"/>
  <c r="AB66" i="3"/>
  <c r="AA66" i="3" s="1"/>
  <c r="X66" i="3"/>
  <c r="AB69" i="3"/>
  <c r="AA69" i="3" s="1"/>
  <c r="AB31" i="3"/>
  <c r="AA31" i="3" s="1"/>
  <c r="X31" i="3"/>
  <c r="AB35" i="3"/>
  <c r="AA35" i="3" s="1"/>
  <c r="X35" i="3"/>
  <c r="AB34" i="3"/>
  <c r="AA34" i="3" s="1"/>
  <c r="X34" i="3"/>
  <c r="X15" i="3"/>
  <c r="AB30" i="3"/>
  <c r="AA30" i="3" s="1"/>
  <c r="Z33" i="3"/>
  <c r="Y33" i="3"/>
  <c r="AC33" i="3" s="1"/>
  <c r="N34" i="3"/>
  <c r="M34" i="3"/>
  <c r="AB39" i="3"/>
  <c r="AA39" i="3" s="1"/>
  <c r="X39" i="3"/>
  <c r="Z43" i="3"/>
  <c r="Y43" i="3"/>
  <c r="AC43" i="3" s="1"/>
  <c r="N46" i="3"/>
  <c r="I46" i="3"/>
  <c r="Z60" i="3"/>
  <c r="Y60" i="3"/>
  <c r="AC60" i="3" s="1"/>
  <c r="X27" i="3"/>
  <c r="X30" i="3"/>
  <c r="X37" i="3"/>
  <c r="X40" i="3"/>
  <c r="AB40" i="3"/>
  <c r="AA40" i="3" s="1"/>
  <c r="X44" i="3"/>
  <c r="X47" i="3"/>
  <c r="AB47" i="3"/>
  <c r="AA47" i="3" s="1"/>
  <c r="X51" i="3"/>
  <c r="X54" i="3"/>
  <c r="X61" i="3"/>
  <c r="X64" i="3"/>
  <c r="AB64" i="3"/>
  <c r="AA64" i="3" s="1"/>
  <c r="X68" i="3"/>
  <c r="X38" i="3"/>
  <c r="I40" i="3"/>
  <c r="X41" i="3"/>
  <c r="X45" i="3"/>
  <c r="X48" i="3"/>
  <c r="X55" i="3"/>
  <c r="X62" i="3"/>
  <c r="I64" i="3"/>
  <c r="X65" i="3"/>
  <c r="X69" i="3"/>
  <c r="AC67" i="3" l="1"/>
  <c r="AC19" i="3"/>
  <c r="AC26" i="3"/>
  <c r="Z52" i="3"/>
  <c r="Y52" i="3"/>
  <c r="AC52" i="3" s="1"/>
  <c r="Z28" i="3"/>
  <c r="Y28" i="3"/>
  <c r="AC28" i="3" s="1"/>
  <c r="AC25" i="3"/>
  <c r="Z16" i="3"/>
  <c r="X17" i="3" s="1"/>
  <c r="Y16" i="3"/>
  <c r="AC16" i="3" s="1"/>
  <c r="Y62" i="3"/>
  <c r="AC62" i="3" s="1"/>
  <c r="Z62" i="3"/>
  <c r="Y41" i="3"/>
  <c r="AC41" i="3" s="1"/>
  <c r="Z41" i="3"/>
  <c r="Z51" i="3"/>
  <c r="Y51" i="3"/>
  <c r="AC51" i="3" s="1"/>
  <c r="Y27" i="3"/>
  <c r="AC27" i="3" s="1"/>
  <c r="Z27" i="3"/>
  <c r="Z66" i="3"/>
  <c r="Y66" i="3"/>
  <c r="AC66" i="3" s="1"/>
  <c r="Z49" i="3"/>
  <c r="Y49" i="3"/>
  <c r="AC49" i="3" s="1"/>
  <c r="Y21" i="3"/>
  <c r="AC21" i="3" s="1"/>
  <c r="Z21" i="3"/>
  <c r="Z63" i="3"/>
  <c r="Y63" i="3"/>
  <c r="AC63" i="3" s="1"/>
  <c r="Z42" i="3"/>
  <c r="Y42" i="3"/>
  <c r="AC42" i="3" s="1"/>
  <c r="AB17" i="3"/>
  <c r="AA17" i="3" s="1"/>
  <c r="Y69" i="3"/>
  <c r="AC69" i="3" s="1"/>
  <c r="Z69" i="3"/>
  <c r="Y55" i="3"/>
  <c r="AC55" i="3" s="1"/>
  <c r="Z55" i="3"/>
  <c r="Z64" i="3"/>
  <c r="Y64" i="3"/>
  <c r="AC64" i="3" s="1"/>
  <c r="Z40" i="3"/>
  <c r="Y40" i="3"/>
  <c r="AC40" i="3" s="1"/>
  <c r="Y34" i="3"/>
  <c r="AC34" i="3" s="1"/>
  <c r="Z34" i="3"/>
  <c r="Y31" i="3"/>
  <c r="AC31" i="3" s="1"/>
  <c r="Z31" i="3"/>
  <c r="Y24" i="3"/>
  <c r="AC24" i="3" s="1"/>
  <c r="Z24" i="3"/>
  <c r="Y10" i="3"/>
  <c r="AC10" i="3" s="1"/>
  <c r="Z10" i="3"/>
  <c r="X11" i="3" s="1"/>
  <c r="Z59" i="3"/>
  <c r="Y59" i="3"/>
  <c r="AC59" i="3" s="1"/>
  <c r="AB18" i="3"/>
  <c r="AA18" i="3" s="1"/>
  <c r="Y65" i="3"/>
  <c r="AC65" i="3" s="1"/>
  <c r="Z65" i="3"/>
  <c r="Y38" i="3"/>
  <c r="AC38" i="3" s="1"/>
  <c r="Z38" i="3"/>
  <c r="Z61" i="3"/>
  <c r="Y61" i="3"/>
  <c r="AC61" i="3" s="1"/>
  <c r="Z47" i="3"/>
  <c r="Y47" i="3"/>
  <c r="AC47" i="3" s="1"/>
  <c r="Z37" i="3"/>
  <c r="Y37" i="3"/>
  <c r="AC37" i="3" s="1"/>
  <c r="Z20" i="3"/>
  <c r="Y20" i="3"/>
  <c r="AC20" i="3" s="1"/>
  <c r="Y48" i="3"/>
  <c r="AC48" i="3" s="1"/>
  <c r="Z48" i="3"/>
  <c r="Z56" i="3"/>
  <c r="Y56" i="3"/>
  <c r="AC56" i="3" s="1"/>
  <c r="Y23" i="3"/>
  <c r="AC23" i="3" s="1"/>
  <c r="Z23" i="3"/>
  <c r="Y45" i="3"/>
  <c r="AC45" i="3" s="1"/>
  <c r="Z45" i="3"/>
  <c r="Z68" i="3"/>
  <c r="Y68" i="3"/>
  <c r="AC68" i="3" s="1"/>
  <c r="Z54" i="3"/>
  <c r="Y54" i="3"/>
  <c r="AC54" i="3" s="1"/>
  <c r="Z44" i="3"/>
  <c r="Y44" i="3"/>
  <c r="AC44" i="3" s="1"/>
  <c r="Y30" i="3"/>
  <c r="AC30" i="3" s="1"/>
  <c r="Z30" i="3"/>
  <c r="Z39" i="3"/>
  <c r="Y39" i="3"/>
  <c r="AC39" i="3" s="1"/>
  <c r="Z15" i="3"/>
  <c r="Y15" i="3"/>
  <c r="AC15" i="3" s="1"/>
  <c r="Z35" i="3"/>
  <c r="Y35" i="3"/>
  <c r="AC35" i="3" s="1"/>
  <c r="Y58" i="3"/>
  <c r="AC58" i="3" s="1"/>
  <c r="Z58" i="3"/>
  <c r="AB11" i="3"/>
  <c r="AB12" i="3" l="1"/>
  <c r="AA11" i="3"/>
  <c r="Y11" i="3"/>
  <c r="Z11" i="3"/>
  <c r="X12" i="3" s="1"/>
  <c r="Y17" i="3"/>
  <c r="AC17" i="3" s="1"/>
  <c r="Z17" i="3"/>
  <c r="X18" i="3" s="1"/>
  <c r="Z12" i="3" l="1"/>
  <c r="X13" i="3" s="1"/>
  <c r="Y12" i="3"/>
  <c r="AC11" i="3"/>
  <c r="Z18" i="3"/>
  <c r="Y18" i="3"/>
  <c r="AC18" i="3" s="1"/>
  <c r="AA12" i="3"/>
  <c r="AB13" i="3"/>
  <c r="AA13" i="3" l="1"/>
  <c r="AB14" i="3"/>
  <c r="AA14" i="3" s="1"/>
  <c r="AC12" i="3"/>
  <c r="Z13" i="3"/>
  <c r="X14" i="3" s="1"/>
  <c r="Y13" i="3"/>
  <c r="AC13" i="3" s="1"/>
  <c r="Y14" i="3" l="1"/>
  <c r="AC14" i="3" s="1"/>
  <c r="Z14" i="3"/>
  <c r="T69" i="2" l="1"/>
  <c r="Q69" i="2"/>
  <c r="T68" i="2"/>
  <c r="Q68" i="2"/>
  <c r="AB69" i="2" s="1"/>
  <c r="AA69" i="2" s="1"/>
  <c r="T67" i="2"/>
  <c r="Q67" i="2"/>
  <c r="AB68" i="2" s="1"/>
  <c r="AA68" i="2" s="1"/>
  <c r="T66" i="2"/>
  <c r="Q66" i="2"/>
  <c r="T65" i="2"/>
  <c r="Q65" i="2"/>
  <c r="T64" i="2"/>
  <c r="Q64" i="2"/>
  <c r="K64" i="2"/>
  <c r="L64" i="2" s="1"/>
  <c r="H64" i="2"/>
  <c r="I64" i="2" s="1"/>
  <c r="T63" i="2"/>
  <c r="Q63" i="2"/>
  <c r="T62" i="2"/>
  <c r="Q62" i="2"/>
  <c r="T61" i="2"/>
  <c r="Q61" i="2"/>
  <c r="AB62" i="2" s="1"/>
  <c r="AA62" i="2" s="1"/>
  <c r="T60" i="2"/>
  <c r="Q60" i="2"/>
  <c r="AB61" i="2" s="1"/>
  <c r="AA61" i="2" s="1"/>
  <c r="T59" i="2"/>
  <c r="Q59" i="2"/>
  <c r="T58" i="2"/>
  <c r="Q58" i="2"/>
  <c r="K58" i="2"/>
  <c r="L58" i="2" s="1"/>
  <c r="H58" i="2"/>
  <c r="I58" i="2" s="1"/>
  <c r="T57" i="2"/>
  <c r="Q57" i="2"/>
  <c r="T56" i="2"/>
  <c r="Q56" i="2"/>
  <c r="T55" i="2"/>
  <c r="Q55" i="2"/>
  <c r="T54" i="2"/>
  <c r="Q54" i="2"/>
  <c r="AB55" i="2" s="1"/>
  <c r="AA55" i="2" s="1"/>
  <c r="T53" i="2"/>
  <c r="Q53" i="2"/>
  <c r="AB54" i="2" s="1"/>
  <c r="AA54" i="2" s="1"/>
  <c r="T52" i="2"/>
  <c r="Q52" i="2"/>
  <c r="K52" i="2"/>
  <c r="L52" i="2" s="1"/>
  <c r="M52" i="2" s="1"/>
  <c r="H52" i="2"/>
  <c r="I52" i="2" s="1"/>
  <c r="T51" i="2"/>
  <c r="Q51" i="2"/>
  <c r="T50" i="2"/>
  <c r="Q50" i="2"/>
  <c r="AB51" i="2" s="1"/>
  <c r="AA51" i="2" s="1"/>
  <c r="T49" i="2"/>
  <c r="Q49" i="2"/>
  <c r="T48" i="2"/>
  <c r="Q48" i="2"/>
  <c r="T47" i="2"/>
  <c r="Q47" i="2"/>
  <c r="AB48" i="2" s="1"/>
  <c r="AA48" i="2" s="1"/>
  <c r="T46" i="2"/>
  <c r="Q46" i="2"/>
  <c r="K46" i="2"/>
  <c r="L46" i="2" s="1"/>
  <c r="M46" i="2" s="1"/>
  <c r="H46" i="2"/>
  <c r="T45" i="2"/>
  <c r="Q45" i="2"/>
  <c r="T44" i="2"/>
  <c r="Q44" i="2"/>
  <c r="T43" i="2"/>
  <c r="Q43" i="2"/>
  <c r="AB44" i="2" s="1"/>
  <c r="AA44" i="2" s="1"/>
  <c r="T42" i="2"/>
  <c r="Q42" i="2"/>
  <c r="T41" i="2"/>
  <c r="Q41" i="2"/>
  <c r="T40" i="2"/>
  <c r="Q40" i="2"/>
  <c r="AB40" i="2" s="1"/>
  <c r="AA40" i="2" s="1"/>
  <c r="K40" i="2"/>
  <c r="L40" i="2" s="1"/>
  <c r="H40" i="2"/>
  <c r="I40" i="2" s="1"/>
  <c r="T39" i="2"/>
  <c r="Q39" i="2"/>
  <c r="T38" i="2"/>
  <c r="Q38" i="2"/>
  <c r="T37" i="2"/>
  <c r="Q37" i="2"/>
  <c r="T36" i="2"/>
  <c r="Q36" i="2"/>
  <c r="AB37" i="2" s="1"/>
  <c r="AA37" i="2" s="1"/>
  <c r="T35" i="2"/>
  <c r="Q35" i="2"/>
  <c r="T34" i="2"/>
  <c r="Q34" i="2"/>
  <c r="K34" i="2"/>
  <c r="L34" i="2" s="1"/>
  <c r="M34" i="2" s="1"/>
  <c r="H34" i="2"/>
  <c r="T33" i="2"/>
  <c r="Q33" i="2"/>
  <c r="T32" i="2"/>
  <c r="Q32" i="2"/>
  <c r="T31" i="2"/>
  <c r="Q31" i="2"/>
  <c r="T30" i="2"/>
  <c r="Q30" i="2"/>
  <c r="T29" i="2"/>
  <c r="Q29" i="2"/>
  <c r="T28" i="2"/>
  <c r="Q28" i="2"/>
  <c r="K28" i="2"/>
  <c r="L28" i="2" s="1"/>
  <c r="H28" i="2"/>
  <c r="I28" i="2" s="1"/>
  <c r="T27" i="2"/>
  <c r="Q27" i="2"/>
  <c r="T26" i="2"/>
  <c r="Q26" i="2"/>
  <c r="T25" i="2"/>
  <c r="Q25" i="2"/>
  <c r="T24" i="2"/>
  <c r="Q24" i="2"/>
  <c r="T23" i="2"/>
  <c r="Q23" i="2"/>
  <c r="X24" i="2" s="1"/>
  <c r="T22" i="2"/>
  <c r="Q22" i="2"/>
  <c r="K22" i="2"/>
  <c r="L22" i="2" s="1"/>
  <c r="H22" i="2"/>
  <c r="I22" i="2" s="1"/>
  <c r="T21" i="2"/>
  <c r="Q21" i="2"/>
  <c r="T20" i="2"/>
  <c r="Q20" i="2"/>
  <c r="AB21" i="2" s="1"/>
  <c r="AA21" i="2" s="1"/>
  <c r="T19" i="2"/>
  <c r="Q19" i="2"/>
  <c r="AB20" i="2" s="1"/>
  <c r="AA20" i="2" s="1"/>
  <c r="T18" i="2"/>
  <c r="Q18" i="2"/>
  <c r="AB19" i="2" s="1"/>
  <c r="AA19" i="2" s="1"/>
  <c r="T17" i="2"/>
  <c r="Q17" i="2"/>
  <c r="T16" i="2"/>
  <c r="Q16" i="2"/>
  <c r="K16" i="2"/>
  <c r="L16" i="2" s="1"/>
  <c r="M16" i="2" s="1"/>
  <c r="H16" i="2"/>
  <c r="T15" i="2"/>
  <c r="Q15" i="2"/>
  <c r="T14" i="2"/>
  <c r="Q14" i="2"/>
  <c r="T13" i="2"/>
  <c r="Q13" i="2"/>
  <c r="AB14" i="2" s="1"/>
  <c r="AA14" i="2" s="1"/>
  <c r="T12" i="2"/>
  <c r="Q12" i="2"/>
  <c r="T11" i="2"/>
  <c r="Q11" i="2"/>
  <c r="AB12" i="2" s="1"/>
  <c r="AA12" i="2" s="1"/>
  <c r="T10" i="2"/>
  <c r="Q10" i="2"/>
  <c r="K10" i="2"/>
  <c r="L10" i="2" s="1"/>
  <c r="M10" i="2" s="1"/>
  <c r="AB10" i="2" s="1"/>
  <c r="H10" i="2"/>
  <c r="I10" i="2" s="1"/>
  <c r="X10" i="2" s="1"/>
  <c r="K30" i="2"/>
  <c r="K13" i="2"/>
  <c r="K49" i="2"/>
  <c r="K38" i="2"/>
  <c r="K43" i="2"/>
  <c r="K60" i="2"/>
  <c r="K65" i="2"/>
  <c r="K47" i="2"/>
  <c r="K48" i="2"/>
  <c r="K12" i="2"/>
  <c r="K45" i="2"/>
  <c r="K41" i="2"/>
  <c r="K55" i="2"/>
  <c r="K33" i="2"/>
  <c r="K39" i="2"/>
  <c r="K62" i="2"/>
  <c r="K24" i="2"/>
  <c r="K32" i="2"/>
  <c r="K51" i="2"/>
  <c r="K57" i="2"/>
  <c r="K66" i="2"/>
  <c r="K11" i="2"/>
  <c r="K35" i="2"/>
  <c r="K20" i="2"/>
  <c r="K17" i="2"/>
  <c r="K31" i="2"/>
  <c r="K69" i="2"/>
  <c r="K56" i="2"/>
  <c r="K63" i="2"/>
  <c r="K23" i="2"/>
  <c r="K44" i="2"/>
  <c r="K21" i="2"/>
  <c r="K25" i="2"/>
  <c r="K67" i="2"/>
  <c r="K27" i="2"/>
  <c r="K53" i="2"/>
  <c r="K50" i="2"/>
  <c r="K68" i="2"/>
  <c r="K15" i="2"/>
  <c r="K18" i="2"/>
  <c r="K29" i="2"/>
  <c r="K54" i="2"/>
  <c r="K61" i="2"/>
  <c r="K19" i="2"/>
  <c r="K36" i="2"/>
  <c r="K14" i="2"/>
  <c r="K42" i="2"/>
  <c r="K59" i="2"/>
  <c r="K37" i="2"/>
  <c r="K26" i="2"/>
  <c r="AB15" i="2" l="1"/>
  <c r="AA15" i="2" s="1"/>
  <c r="X15" i="2"/>
  <c r="Z15" i="2" s="1"/>
  <c r="N22" i="2"/>
  <c r="X22" i="2"/>
  <c r="AB25" i="2"/>
  <c r="AA25" i="2" s="1"/>
  <c r="X25" i="2"/>
  <c r="N28" i="2"/>
  <c r="X29" i="2"/>
  <c r="Y29" i="2" s="1"/>
  <c r="AB28" i="2"/>
  <c r="AA28" i="2" s="1"/>
  <c r="X28" i="2"/>
  <c r="AB33" i="2"/>
  <c r="AA33" i="2" s="1"/>
  <c r="X33" i="2"/>
  <c r="AB36" i="2"/>
  <c r="AA36" i="2" s="1"/>
  <c r="X36" i="2"/>
  <c r="AB43" i="2"/>
  <c r="AA43" i="2" s="1"/>
  <c r="X43" i="2"/>
  <c r="AB47" i="2"/>
  <c r="AA47" i="2" s="1"/>
  <c r="AB46" i="2"/>
  <c r="AA46" i="2" s="1"/>
  <c r="X46" i="2"/>
  <c r="AB50" i="2"/>
  <c r="AA50" i="2" s="1"/>
  <c r="X50" i="2"/>
  <c r="AB53" i="2"/>
  <c r="AA53" i="2" s="1"/>
  <c r="X53" i="2"/>
  <c r="AB52" i="2"/>
  <c r="AA52" i="2" s="1"/>
  <c r="X52" i="2"/>
  <c r="AB57" i="2"/>
  <c r="AA57" i="2" s="1"/>
  <c r="X57" i="2"/>
  <c r="AB60" i="2"/>
  <c r="AA60" i="2" s="1"/>
  <c r="X60" i="2"/>
  <c r="AB67" i="2"/>
  <c r="AA67" i="2" s="1"/>
  <c r="X67" i="2"/>
  <c r="N52" i="2"/>
  <c r="N16" i="2"/>
  <c r="N10" i="2"/>
  <c r="Z10" i="2"/>
  <c r="X11" i="2" s="1"/>
  <c r="Y10" i="2"/>
  <c r="AB17" i="2"/>
  <c r="Y22" i="2"/>
  <c r="Z22" i="2"/>
  <c r="AB11" i="2"/>
  <c r="AA11" i="2" s="1"/>
  <c r="AA10" i="2"/>
  <c r="Z24" i="2"/>
  <c r="Y24" i="2"/>
  <c r="AB27" i="2"/>
  <c r="AA27" i="2" s="1"/>
  <c r="X27" i="2"/>
  <c r="AB39" i="2"/>
  <c r="AA39" i="2" s="1"/>
  <c r="X39" i="2"/>
  <c r="AB38" i="2"/>
  <c r="AA38" i="2" s="1"/>
  <c r="X38" i="2"/>
  <c r="Z53" i="2"/>
  <c r="Y53" i="2"/>
  <c r="AC53" i="2" s="1"/>
  <c r="AB59" i="2"/>
  <c r="AA59" i="2" s="1"/>
  <c r="X59" i="2"/>
  <c r="AB58" i="2"/>
  <c r="AA58" i="2" s="1"/>
  <c r="X58" i="2"/>
  <c r="Z67" i="2"/>
  <c r="Y67" i="2"/>
  <c r="AC67" i="2" s="1"/>
  <c r="X12" i="2"/>
  <c r="Y15" i="2"/>
  <c r="AC15" i="2" s="1"/>
  <c r="X19" i="2"/>
  <c r="M22" i="2"/>
  <c r="AB22" i="2" s="1"/>
  <c r="AA22" i="2" s="1"/>
  <c r="AB26" i="2"/>
  <c r="AA26" i="2" s="1"/>
  <c r="M28" i="2"/>
  <c r="Z29" i="2"/>
  <c r="Z33" i="2"/>
  <c r="Y33" i="2"/>
  <c r="AC33" i="2" s="1"/>
  <c r="AB35" i="2"/>
  <c r="AA35" i="2" s="1"/>
  <c r="X35" i="2"/>
  <c r="AB34" i="2"/>
  <c r="AA34" i="2" s="1"/>
  <c r="X34" i="2"/>
  <c r="Z43" i="2"/>
  <c r="Y43" i="2"/>
  <c r="AC43" i="2" s="1"/>
  <c r="N46" i="2"/>
  <c r="I46" i="2"/>
  <c r="Z50" i="2"/>
  <c r="Y50" i="2"/>
  <c r="AC50" i="2" s="1"/>
  <c r="AB56" i="2"/>
  <c r="AA56" i="2" s="1"/>
  <c r="X56" i="2"/>
  <c r="X13" i="2"/>
  <c r="AB13" i="2"/>
  <c r="AA13" i="2" s="1"/>
  <c r="AB16" i="2"/>
  <c r="AA16" i="2" s="1"/>
  <c r="X20" i="2"/>
  <c r="AB24" i="2"/>
  <c r="AA24" i="2" s="1"/>
  <c r="X26" i="2"/>
  <c r="AB30" i="2"/>
  <c r="AA30" i="2" s="1"/>
  <c r="X30" i="2"/>
  <c r="AB29" i="2"/>
  <c r="AA29" i="2" s="1"/>
  <c r="AC29" i="2" s="1"/>
  <c r="AB45" i="2"/>
  <c r="AA45" i="2" s="1"/>
  <c r="X45" i="2"/>
  <c r="Z46" i="2"/>
  <c r="Y46" i="2"/>
  <c r="AC46" i="2" s="1"/>
  <c r="Z60" i="2"/>
  <c r="Y60" i="2"/>
  <c r="AC60" i="2" s="1"/>
  <c r="N64" i="2"/>
  <c r="M64" i="2"/>
  <c r="AB66" i="2"/>
  <c r="AA66" i="2" s="1"/>
  <c r="X66" i="2"/>
  <c r="X14" i="2"/>
  <c r="I16" i="2"/>
  <c r="X16" i="2" s="1"/>
  <c r="X21" i="2"/>
  <c r="AB23" i="2"/>
  <c r="AA23" i="2" s="1"/>
  <c r="X23" i="2"/>
  <c r="AB32" i="2"/>
  <c r="AA32" i="2" s="1"/>
  <c r="X32" i="2"/>
  <c r="AB31" i="2"/>
  <c r="AA31" i="2" s="1"/>
  <c r="X31" i="2"/>
  <c r="N34" i="2"/>
  <c r="Z36" i="2"/>
  <c r="Y36" i="2"/>
  <c r="AC36" i="2" s="1"/>
  <c r="N40" i="2"/>
  <c r="M40" i="2"/>
  <c r="AB42" i="2"/>
  <c r="AA42" i="2" s="1"/>
  <c r="X42" i="2"/>
  <c r="AB41" i="2"/>
  <c r="AA41" i="2" s="1"/>
  <c r="X41" i="2"/>
  <c r="AB49" i="2"/>
  <c r="AA49" i="2" s="1"/>
  <c r="X49" i="2"/>
  <c r="Z57" i="2"/>
  <c r="Y57" i="2"/>
  <c r="AC57" i="2" s="1"/>
  <c r="N58" i="2"/>
  <c r="M58" i="2"/>
  <c r="AB63" i="2"/>
  <c r="AA63" i="2" s="1"/>
  <c r="X63" i="2"/>
  <c r="AB65" i="2"/>
  <c r="AA65" i="2" s="1"/>
  <c r="X37" i="2"/>
  <c r="X40" i="2"/>
  <c r="X44" i="2"/>
  <c r="X47" i="2"/>
  <c r="X51" i="2"/>
  <c r="X54" i="2"/>
  <c r="X61" i="2"/>
  <c r="X64" i="2"/>
  <c r="AB64" i="2"/>
  <c r="AA64" i="2" s="1"/>
  <c r="X68" i="2"/>
  <c r="X48" i="2"/>
  <c r="X55" i="2"/>
  <c r="X62" i="2"/>
  <c r="X65" i="2"/>
  <c r="X69" i="2"/>
  <c r="I34" i="2"/>
  <c r="Z52" i="2" l="1"/>
  <c r="Y52" i="2"/>
  <c r="AC52" i="2" s="1"/>
  <c r="Z28" i="2"/>
  <c r="Y28" i="2"/>
  <c r="AC28" i="2" s="1"/>
  <c r="Z25" i="2"/>
  <c r="Y25" i="2"/>
  <c r="AC25" i="2" s="1"/>
  <c r="AC22" i="2"/>
  <c r="Y16" i="2"/>
  <c r="AC16" i="2" s="1"/>
  <c r="Z16" i="2"/>
  <c r="X17" i="2" s="1"/>
  <c r="Y65" i="2"/>
  <c r="AC65" i="2" s="1"/>
  <c r="Z65" i="2"/>
  <c r="Z54" i="2"/>
  <c r="Y54" i="2"/>
  <c r="AC54" i="2" s="1"/>
  <c r="Y31" i="2"/>
  <c r="AC31" i="2" s="1"/>
  <c r="Z31" i="2"/>
  <c r="Z35" i="2"/>
  <c r="Y35" i="2"/>
  <c r="AC35" i="2" s="1"/>
  <c r="Z19" i="2"/>
  <c r="Y19" i="2"/>
  <c r="AC19" i="2" s="1"/>
  <c r="Z27" i="2"/>
  <c r="Y27" i="2"/>
  <c r="AC27" i="2" s="1"/>
  <c r="Y62" i="2"/>
  <c r="AC62" i="2" s="1"/>
  <c r="Z62" i="2"/>
  <c r="Z51" i="2"/>
  <c r="Y51" i="2"/>
  <c r="AC51" i="2" s="1"/>
  <c r="Z37" i="2"/>
  <c r="Y37" i="2"/>
  <c r="AC37" i="2" s="1"/>
  <c r="Z49" i="2"/>
  <c r="Y49" i="2"/>
  <c r="AC49" i="2" s="1"/>
  <c r="Z42" i="2"/>
  <c r="Y42" i="2"/>
  <c r="AC42" i="2" s="1"/>
  <c r="Z14" i="2"/>
  <c r="Y14" i="2"/>
  <c r="AC14" i="2" s="1"/>
  <c r="Z30" i="2"/>
  <c r="Y30" i="2"/>
  <c r="AC30" i="2" s="1"/>
  <c r="Y20" i="2"/>
  <c r="AC20" i="2" s="1"/>
  <c r="Z20" i="2"/>
  <c r="Y13" i="2"/>
  <c r="AC13" i="2" s="1"/>
  <c r="Z13" i="2"/>
  <c r="Y58" i="2"/>
  <c r="AC58" i="2" s="1"/>
  <c r="Z58" i="2"/>
  <c r="Z39" i="2"/>
  <c r="Y39" i="2"/>
  <c r="AC39" i="2" s="1"/>
  <c r="AB18" i="2"/>
  <c r="AA18" i="2" s="1"/>
  <c r="AA17" i="2"/>
  <c r="Z68" i="2"/>
  <c r="Y68" i="2"/>
  <c r="AC68" i="2" s="1"/>
  <c r="Z40" i="2"/>
  <c r="Y40" i="2"/>
  <c r="AC40" i="2" s="1"/>
  <c r="Z64" i="2"/>
  <c r="Y64" i="2"/>
  <c r="AC64" i="2" s="1"/>
  <c r="Z32" i="2"/>
  <c r="Y32" i="2"/>
  <c r="AC32" i="2" s="1"/>
  <c r="Y21" i="2"/>
  <c r="AC21" i="2" s="1"/>
  <c r="Z21" i="2"/>
  <c r="Z66" i="2"/>
  <c r="Y66" i="2"/>
  <c r="AC66" i="2" s="1"/>
  <c r="Y45" i="2"/>
  <c r="AC45" i="2" s="1"/>
  <c r="Z45" i="2"/>
  <c r="Z56" i="2"/>
  <c r="Y56" i="2"/>
  <c r="AC56" i="2" s="1"/>
  <c r="Y34" i="2"/>
  <c r="AC34" i="2" s="1"/>
  <c r="Z34" i="2"/>
  <c r="Z12" i="2"/>
  <c r="Y12" i="2"/>
  <c r="AC12" i="2" s="1"/>
  <c r="AC24" i="2"/>
  <c r="AC10" i="2"/>
  <c r="Z23" i="2"/>
  <c r="Y23" i="2"/>
  <c r="AC23" i="2" s="1"/>
  <c r="Y55" i="2"/>
  <c r="AC55" i="2" s="1"/>
  <c r="Z55" i="2"/>
  <c r="Z47" i="2"/>
  <c r="Y47" i="2"/>
  <c r="AC47" i="2" s="1"/>
  <c r="Y69" i="2"/>
  <c r="AC69" i="2" s="1"/>
  <c r="Z69" i="2"/>
  <c r="Y48" i="2"/>
  <c r="AC48" i="2" s="1"/>
  <c r="Z48" i="2"/>
  <c r="Z61" i="2"/>
  <c r="Y61" i="2"/>
  <c r="AC61" i="2" s="1"/>
  <c r="Z44" i="2"/>
  <c r="Y44" i="2"/>
  <c r="AC44" i="2" s="1"/>
  <c r="Z63" i="2"/>
  <c r="Y63" i="2"/>
  <c r="AC63" i="2" s="1"/>
  <c r="Y41" i="2"/>
  <c r="AC41" i="2" s="1"/>
  <c r="Z41" i="2"/>
  <c r="Y26" i="2"/>
  <c r="AC26" i="2" s="1"/>
  <c r="Z26" i="2"/>
  <c r="Z59" i="2"/>
  <c r="Y59" i="2"/>
  <c r="AC59" i="2" s="1"/>
  <c r="Y38" i="2"/>
  <c r="AC38" i="2" s="1"/>
  <c r="Z38" i="2"/>
  <c r="Z11" i="2"/>
  <c r="Y11" i="2"/>
  <c r="AC11" i="2" s="1"/>
  <c r="Z17" i="2" l="1"/>
  <c r="X18" i="2" s="1"/>
  <c r="Y17" i="2"/>
  <c r="AC17" i="2" s="1"/>
  <c r="Z18" i="2" l="1"/>
  <c r="Y18" i="2"/>
  <c r="AC18" i="2" s="1"/>
  <c r="T69" i="1" l="1"/>
  <c r="Q69" i="1"/>
  <c r="T68" i="1"/>
  <c r="Q68" i="1"/>
  <c r="T67" i="1"/>
  <c r="Q67" i="1"/>
  <c r="AB68" i="1" s="1"/>
  <c r="AA68" i="1" s="1"/>
  <c r="T66" i="1"/>
  <c r="Q66" i="1"/>
  <c r="T65" i="1"/>
  <c r="Q65" i="1"/>
  <c r="T64" i="1"/>
  <c r="Q64" i="1"/>
  <c r="AB64" i="1" s="1"/>
  <c r="AA64" i="1" s="1"/>
  <c r="K64" i="1"/>
  <c r="L64" i="1" s="1"/>
  <c r="H64" i="1"/>
  <c r="I64" i="1" s="1"/>
  <c r="T63" i="1"/>
  <c r="Q63" i="1"/>
  <c r="T62" i="1"/>
  <c r="Q62" i="1"/>
  <c r="T61" i="1"/>
  <c r="Q61" i="1"/>
  <c r="AB62" i="1" s="1"/>
  <c r="AA62" i="1" s="1"/>
  <c r="T60" i="1"/>
  <c r="Q60" i="1"/>
  <c r="AB61" i="1" s="1"/>
  <c r="AA61" i="1" s="1"/>
  <c r="T59" i="1"/>
  <c r="Q59" i="1"/>
  <c r="T58" i="1"/>
  <c r="Q58" i="1"/>
  <c r="K58" i="1"/>
  <c r="L58" i="1" s="1"/>
  <c r="M58" i="1" s="1"/>
  <c r="H58" i="1"/>
  <c r="T57" i="1"/>
  <c r="Q57" i="1"/>
  <c r="T56" i="1"/>
  <c r="Q56" i="1"/>
  <c r="T55" i="1"/>
  <c r="Q55" i="1"/>
  <c r="T54" i="1"/>
  <c r="Q54" i="1"/>
  <c r="T53" i="1"/>
  <c r="Q53" i="1"/>
  <c r="AB54" i="1" s="1"/>
  <c r="AA54" i="1" s="1"/>
  <c r="T52" i="1"/>
  <c r="Q52" i="1"/>
  <c r="K52" i="1"/>
  <c r="L52" i="1" s="1"/>
  <c r="H52" i="1"/>
  <c r="I52" i="1" s="1"/>
  <c r="T51" i="1"/>
  <c r="Q51" i="1"/>
  <c r="T50" i="1"/>
  <c r="Q50" i="1"/>
  <c r="AB51" i="1" s="1"/>
  <c r="AA51" i="1" s="1"/>
  <c r="T49" i="1"/>
  <c r="Q49" i="1"/>
  <c r="T48" i="1"/>
  <c r="Q48" i="1"/>
  <c r="T47" i="1"/>
  <c r="Q47" i="1"/>
  <c r="T46" i="1"/>
  <c r="Q46" i="1"/>
  <c r="K46" i="1"/>
  <c r="L46" i="1" s="1"/>
  <c r="M46" i="1" s="1"/>
  <c r="H46" i="1"/>
  <c r="T45" i="1"/>
  <c r="Q45" i="1"/>
  <c r="T44" i="1"/>
  <c r="Q44" i="1"/>
  <c r="T43" i="1"/>
  <c r="Q43" i="1"/>
  <c r="AB44" i="1" s="1"/>
  <c r="AA44" i="1" s="1"/>
  <c r="T42" i="1"/>
  <c r="Q42" i="1"/>
  <c r="T41" i="1"/>
  <c r="Q41" i="1"/>
  <c r="AB42" i="1" s="1"/>
  <c r="AA42" i="1" s="1"/>
  <c r="T40" i="1"/>
  <c r="Q40" i="1"/>
  <c r="K40" i="1"/>
  <c r="L40" i="1" s="1"/>
  <c r="H40" i="1"/>
  <c r="I40" i="1" s="1"/>
  <c r="T39" i="1"/>
  <c r="Q39" i="1"/>
  <c r="T38" i="1"/>
  <c r="Q38" i="1"/>
  <c r="X39" i="1" s="1"/>
  <c r="T37" i="1"/>
  <c r="Q37" i="1"/>
  <c r="T36" i="1"/>
  <c r="Q36" i="1"/>
  <c r="T35" i="1"/>
  <c r="Q35" i="1"/>
  <c r="T34" i="1"/>
  <c r="Q34" i="1"/>
  <c r="AB35" i="1" s="1"/>
  <c r="AA35" i="1" s="1"/>
  <c r="K34" i="1"/>
  <c r="L34" i="1" s="1"/>
  <c r="M34" i="1" s="1"/>
  <c r="H34" i="1"/>
  <c r="I34" i="1" s="1"/>
  <c r="T33" i="1"/>
  <c r="Q33" i="1"/>
  <c r="T32" i="1"/>
  <c r="Q32" i="1"/>
  <c r="T31" i="1"/>
  <c r="Q31" i="1"/>
  <c r="T30" i="1"/>
  <c r="Q30" i="1"/>
  <c r="X31" i="1" s="1"/>
  <c r="T29" i="1"/>
  <c r="Q29" i="1"/>
  <c r="T28" i="1"/>
  <c r="Q28" i="1"/>
  <c r="K28" i="1"/>
  <c r="L28" i="1" s="1"/>
  <c r="M28" i="1" s="1"/>
  <c r="H28" i="1"/>
  <c r="T27" i="1"/>
  <c r="Q27" i="1"/>
  <c r="T26" i="1"/>
  <c r="Q26" i="1"/>
  <c r="T25" i="1"/>
  <c r="Q25" i="1"/>
  <c r="T24" i="1"/>
  <c r="Q24" i="1"/>
  <c r="T23" i="1"/>
  <c r="Q23" i="1"/>
  <c r="T22" i="1"/>
  <c r="Q22" i="1"/>
  <c r="K22" i="1"/>
  <c r="L22" i="1" s="1"/>
  <c r="M22" i="1" s="1"/>
  <c r="H22" i="1"/>
  <c r="T21" i="1"/>
  <c r="Q21" i="1"/>
  <c r="T20" i="1"/>
  <c r="Q20" i="1"/>
  <c r="T19" i="1"/>
  <c r="Q19" i="1"/>
  <c r="AB20" i="1" s="1"/>
  <c r="AA20" i="1" s="1"/>
  <c r="T18" i="1"/>
  <c r="Q18" i="1"/>
  <c r="T17" i="1"/>
  <c r="Q17" i="1"/>
  <c r="AB18" i="1" s="1"/>
  <c r="AA18" i="1" s="1"/>
  <c r="T16" i="1"/>
  <c r="Q16" i="1"/>
  <c r="K16" i="1"/>
  <c r="L16" i="1" s="1"/>
  <c r="H16" i="1"/>
  <c r="I16" i="1" s="1"/>
  <c r="X16" i="1" s="1"/>
  <c r="T15" i="1"/>
  <c r="Q15" i="1"/>
  <c r="T14" i="1"/>
  <c r="Q14" i="1"/>
  <c r="AB15" i="1" s="1"/>
  <c r="AA15" i="1" s="1"/>
  <c r="T13" i="1"/>
  <c r="Q13" i="1"/>
  <c r="T12" i="1"/>
  <c r="Q12" i="1"/>
  <c r="AB13" i="1" s="1"/>
  <c r="AA13" i="1" s="1"/>
  <c r="T11" i="1"/>
  <c r="Q11" i="1"/>
  <c r="T10" i="1"/>
  <c r="Q10" i="1"/>
  <c r="AB11" i="1" s="1"/>
  <c r="AA11" i="1" s="1"/>
  <c r="K10" i="1"/>
  <c r="L10" i="1" s="1"/>
  <c r="M10" i="1" s="1"/>
  <c r="AB10" i="1" s="1"/>
  <c r="AA10" i="1" s="1"/>
  <c r="H10" i="1"/>
  <c r="K55" i="1"/>
  <c r="K11" i="1"/>
  <c r="K25" i="1"/>
  <c r="K12" i="1"/>
  <c r="K54" i="1"/>
  <c r="K59" i="1"/>
  <c r="K57" i="1"/>
  <c r="K63" i="1"/>
  <c r="K41" i="1"/>
  <c r="K29" i="1"/>
  <c r="K51" i="1"/>
  <c r="K17" i="1"/>
  <c r="K49" i="1"/>
  <c r="K56" i="1"/>
  <c r="K45" i="1"/>
  <c r="K66" i="1"/>
  <c r="K48" i="1"/>
  <c r="K44" i="1"/>
  <c r="K15" i="1"/>
  <c r="K30" i="1"/>
  <c r="K60" i="1"/>
  <c r="K18" i="1"/>
  <c r="K26" i="1"/>
  <c r="K20" i="1"/>
  <c r="K14" i="1"/>
  <c r="K62" i="1"/>
  <c r="K43" i="1"/>
  <c r="K32" i="1"/>
  <c r="K19" i="1"/>
  <c r="K24" i="1"/>
  <c r="K13" i="1"/>
  <c r="K31" i="1"/>
  <c r="K23" i="1"/>
  <c r="K68" i="1"/>
  <c r="K38" i="1"/>
  <c r="K36" i="1"/>
  <c r="K21" i="1"/>
  <c r="K65" i="1"/>
  <c r="K27" i="1"/>
  <c r="K50" i="1"/>
  <c r="K69" i="1"/>
  <c r="K53" i="1"/>
  <c r="K61" i="1"/>
  <c r="K37" i="1"/>
  <c r="K42" i="1"/>
  <c r="K47" i="1"/>
  <c r="K33" i="1"/>
  <c r="K39" i="1"/>
  <c r="K67" i="1"/>
  <c r="K35" i="1"/>
  <c r="AB14" i="1" l="1"/>
  <c r="AA14" i="1" s="1"/>
  <c r="X14" i="1"/>
  <c r="Z14" i="1" s="1"/>
  <c r="AB17" i="1"/>
  <c r="AA17" i="1" s="1"/>
  <c r="X17" i="1"/>
  <c r="Z17" i="1" s="1"/>
  <c r="AB21" i="1"/>
  <c r="AA21" i="1" s="1"/>
  <c r="X21" i="1"/>
  <c r="Z21" i="1" s="1"/>
  <c r="AB24" i="1"/>
  <c r="AA24" i="1" s="1"/>
  <c r="X24" i="1"/>
  <c r="Z24" i="1" s="1"/>
  <c r="AB25" i="1"/>
  <c r="AA25" i="1" s="1"/>
  <c r="X25" i="1"/>
  <c r="Z25" i="1" s="1"/>
  <c r="AB26" i="1"/>
  <c r="AA26" i="1" s="1"/>
  <c r="X26" i="1"/>
  <c r="AB29" i="1"/>
  <c r="AA29" i="1" s="1"/>
  <c r="AB28" i="1"/>
  <c r="AA28" i="1" s="1"/>
  <c r="X28" i="1"/>
  <c r="Z28" i="1" s="1"/>
  <c r="X29" i="1"/>
  <c r="AB32" i="1"/>
  <c r="AA32" i="1" s="1"/>
  <c r="X32" i="1"/>
  <c r="AB33" i="1"/>
  <c r="AA33" i="1" s="1"/>
  <c r="X33" i="1"/>
  <c r="AB36" i="1"/>
  <c r="AA36" i="1" s="1"/>
  <c r="X36" i="1"/>
  <c r="AB43" i="1"/>
  <c r="AA43" i="1" s="1"/>
  <c r="X43" i="1"/>
  <c r="AB47" i="1"/>
  <c r="AA47" i="1" s="1"/>
  <c r="AB46" i="1"/>
  <c r="AA46" i="1" s="1"/>
  <c r="X46" i="1"/>
  <c r="AB50" i="1"/>
  <c r="AA50" i="1" s="1"/>
  <c r="X50" i="1"/>
  <c r="AB53" i="1"/>
  <c r="AA53" i="1" s="1"/>
  <c r="X53" i="1"/>
  <c r="AB52" i="1"/>
  <c r="AA52" i="1" s="1"/>
  <c r="X52" i="1"/>
  <c r="AB57" i="1"/>
  <c r="AA57" i="1" s="1"/>
  <c r="X57" i="1"/>
  <c r="AB60" i="1"/>
  <c r="AA60" i="1" s="1"/>
  <c r="X60" i="1"/>
  <c r="AB67" i="1"/>
  <c r="AA67" i="1" s="1"/>
  <c r="X67" i="1"/>
  <c r="N10" i="1"/>
  <c r="N34" i="1"/>
  <c r="N58" i="1"/>
  <c r="M16" i="1"/>
  <c r="AB16" i="1" s="1"/>
  <c r="AA16" i="1" s="1"/>
  <c r="N16" i="1"/>
  <c r="M52" i="1"/>
  <c r="N52" i="1"/>
  <c r="N28" i="1"/>
  <c r="Y31" i="1"/>
  <c r="Z31" i="1"/>
  <c r="Z16" i="1"/>
  <c r="Y16" i="1"/>
  <c r="N22" i="1"/>
  <c r="Y29" i="1"/>
  <c r="AC29" i="1" s="1"/>
  <c r="Z29" i="1"/>
  <c r="Z39" i="1"/>
  <c r="Y39" i="1"/>
  <c r="AB22" i="1"/>
  <c r="AA22" i="1" s="1"/>
  <c r="X42" i="1"/>
  <c r="AB49" i="1"/>
  <c r="AA49" i="1" s="1"/>
  <c r="X49" i="1"/>
  <c r="Z57" i="1"/>
  <c r="Y57" i="1"/>
  <c r="AC57" i="1" s="1"/>
  <c r="AB59" i="1"/>
  <c r="AA59" i="1" s="1"/>
  <c r="X59" i="1"/>
  <c r="AB58" i="1"/>
  <c r="AA58" i="1" s="1"/>
  <c r="X58" i="1"/>
  <c r="Z67" i="1"/>
  <c r="Y67" i="1"/>
  <c r="AC67" i="1" s="1"/>
  <c r="I10" i="1"/>
  <c r="X10" i="1" s="1"/>
  <c r="X11" i="1"/>
  <c r="Y14" i="1"/>
  <c r="AC14" i="1" s="1"/>
  <c r="X15" i="1"/>
  <c r="Y17" i="1"/>
  <c r="AC17" i="1" s="1"/>
  <c r="X18" i="1"/>
  <c r="Y21" i="1"/>
  <c r="Y24" i="1"/>
  <c r="AC24" i="1" s="1"/>
  <c r="Y25" i="1"/>
  <c r="AC25" i="1" s="1"/>
  <c r="AB27" i="1"/>
  <c r="AA27" i="1" s="1"/>
  <c r="X27" i="1"/>
  <c r="AB34" i="1"/>
  <c r="AA34" i="1" s="1"/>
  <c r="X34" i="1"/>
  <c r="X35" i="1"/>
  <c r="AB37" i="1"/>
  <c r="AA37" i="1" s="1"/>
  <c r="AB39" i="1"/>
  <c r="AA39" i="1" s="1"/>
  <c r="Z43" i="1"/>
  <c r="Y43" i="1"/>
  <c r="AC43" i="1" s="1"/>
  <c r="N46" i="1"/>
  <c r="I46" i="1"/>
  <c r="AB48" i="1"/>
  <c r="AA48" i="1" s="1"/>
  <c r="Z53" i="1"/>
  <c r="Y53" i="1"/>
  <c r="AC53" i="1" s="1"/>
  <c r="AB69" i="1"/>
  <c r="AA69" i="1" s="1"/>
  <c r="X69" i="1"/>
  <c r="AB23" i="1"/>
  <c r="AA23" i="1" s="1"/>
  <c r="X23" i="1"/>
  <c r="X19" i="1"/>
  <c r="AB19" i="1"/>
  <c r="AA19" i="1" s="1"/>
  <c r="AB31" i="1"/>
  <c r="AA31" i="1" s="1"/>
  <c r="Z33" i="1"/>
  <c r="Y33" i="1"/>
  <c r="AC33" i="1" s="1"/>
  <c r="AB38" i="1"/>
  <c r="AA38" i="1" s="1"/>
  <c r="X38" i="1"/>
  <c r="N40" i="1"/>
  <c r="M40" i="1"/>
  <c r="Z50" i="1"/>
  <c r="Y50" i="1"/>
  <c r="AC50" i="1" s="1"/>
  <c r="AB56" i="1"/>
  <c r="AA56" i="1" s="1"/>
  <c r="X56" i="1"/>
  <c r="Z60" i="1"/>
  <c r="Y60" i="1"/>
  <c r="AC60" i="1" s="1"/>
  <c r="N64" i="1"/>
  <c r="M64" i="1"/>
  <c r="AB66" i="1"/>
  <c r="AA66" i="1" s="1"/>
  <c r="X66" i="1"/>
  <c r="AB65" i="1"/>
  <c r="AA65" i="1" s="1"/>
  <c r="X65" i="1"/>
  <c r="X12" i="1"/>
  <c r="AB12" i="1"/>
  <c r="AA12" i="1" s="1"/>
  <c r="X13" i="1"/>
  <c r="X20" i="1"/>
  <c r="I22" i="1"/>
  <c r="X22" i="1" s="1"/>
  <c r="I28" i="1"/>
  <c r="Y28" i="1"/>
  <c r="AC28" i="1" s="1"/>
  <c r="AB30" i="1"/>
  <c r="AA30" i="1" s="1"/>
  <c r="X30" i="1"/>
  <c r="Z36" i="1"/>
  <c r="Y36" i="1"/>
  <c r="AC36" i="1" s="1"/>
  <c r="AB41" i="1"/>
  <c r="AA41" i="1" s="1"/>
  <c r="X41" i="1"/>
  <c r="AB40" i="1"/>
  <c r="AA40" i="1" s="1"/>
  <c r="X40" i="1"/>
  <c r="AB45" i="1"/>
  <c r="AA45" i="1" s="1"/>
  <c r="Z46" i="1"/>
  <c r="Y46" i="1"/>
  <c r="AC46" i="1" s="1"/>
  <c r="AB55" i="1"/>
  <c r="AA55" i="1" s="1"/>
  <c r="AB63" i="1"/>
  <c r="AA63" i="1" s="1"/>
  <c r="X63" i="1"/>
  <c r="X37" i="1"/>
  <c r="X44" i="1"/>
  <c r="X47" i="1"/>
  <c r="X51" i="1"/>
  <c r="X54" i="1"/>
  <c r="X61" i="1"/>
  <c r="X64" i="1"/>
  <c r="X68" i="1"/>
  <c r="X45" i="1"/>
  <c r="X48" i="1"/>
  <c r="X55" i="1"/>
  <c r="X62" i="1"/>
  <c r="I58" i="1"/>
  <c r="AC21" i="1" l="1"/>
  <c r="Z52" i="1"/>
  <c r="Y52" i="1"/>
  <c r="AC52" i="1" s="1"/>
  <c r="Z32" i="1"/>
  <c r="Y32" i="1"/>
  <c r="AC32" i="1" s="1"/>
  <c r="Y26" i="1"/>
  <c r="AC26" i="1" s="1"/>
  <c r="Z26" i="1"/>
  <c r="AC16" i="1"/>
  <c r="Y22" i="1"/>
  <c r="AC22" i="1" s="1"/>
  <c r="Z22" i="1"/>
  <c r="Z47" i="1"/>
  <c r="Y47" i="1"/>
  <c r="AC47" i="1" s="1"/>
  <c r="Y48" i="1"/>
  <c r="AC48" i="1" s="1"/>
  <c r="Z48" i="1"/>
  <c r="Z61" i="1"/>
  <c r="Y61" i="1"/>
  <c r="AC61" i="1" s="1"/>
  <c r="Z44" i="1"/>
  <c r="Y44" i="1"/>
  <c r="AC44" i="1" s="1"/>
  <c r="Y40" i="1"/>
  <c r="AC40" i="1" s="1"/>
  <c r="Z40" i="1"/>
  <c r="Y20" i="1"/>
  <c r="AC20" i="1" s="1"/>
  <c r="Z20" i="1"/>
  <c r="Y65" i="1"/>
  <c r="AC65" i="1" s="1"/>
  <c r="Z65" i="1"/>
  <c r="Z56" i="1"/>
  <c r="Y56" i="1"/>
  <c r="AC56" i="1" s="1"/>
  <c r="Y69" i="1"/>
  <c r="AC69" i="1" s="1"/>
  <c r="Z69" i="1"/>
  <c r="Y34" i="1"/>
  <c r="AC34" i="1" s="1"/>
  <c r="Z34" i="1"/>
  <c r="Z10" i="1"/>
  <c r="Y10" i="1"/>
  <c r="AC10" i="1" s="1"/>
  <c r="Y12" i="1"/>
  <c r="AC12" i="1" s="1"/>
  <c r="Z12" i="1"/>
  <c r="Z35" i="1"/>
  <c r="Y35" i="1"/>
  <c r="AC35" i="1" s="1"/>
  <c r="Z18" i="1"/>
  <c r="Y18" i="1"/>
  <c r="AC18" i="1" s="1"/>
  <c r="Z11" i="1"/>
  <c r="Y11" i="1"/>
  <c r="AC11" i="1" s="1"/>
  <c r="Y58" i="1"/>
  <c r="AC58" i="1" s="1"/>
  <c r="Z58" i="1"/>
  <c r="Z42" i="1"/>
  <c r="Y42" i="1"/>
  <c r="AC42" i="1" s="1"/>
  <c r="Y45" i="1"/>
  <c r="AC45" i="1" s="1"/>
  <c r="Z45" i="1"/>
  <c r="Z54" i="1"/>
  <c r="Y54" i="1"/>
  <c r="AC54" i="1" s="1"/>
  <c r="Y37" i="1"/>
  <c r="AC37" i="1" s="1"/>
  <c r="Z37" i="1"/>
  <c r="Z13" i="1"/>
  <c r="Y13" i="1"/>
  <c r="AC13" i="1" s="1"/>
  <c r="Y19" i="1"/>
  <c r="AC19" i="1" s="1"/>
  <c r="Z19" i="1"/>
  <c r="Z15" i="1"/>
  <c r="Y15" i="1"/>
  <c r="AC15" i="1" s="1"/>
  <c r="Z59" i="1"/>
  <c r="Y59" i="1"/>
  <c r="AC59" i="1" s="1"/>
  <c r="Z49" i="1"/>
  <c r="Y49" i="1"/>
  <c r="AC49" i="1" s="1"/>
  <c r="Y55" i="1"/>
  <c r="AC55" i="1" s="1"/>
  <c r="Z55" i="1"/>
  <c r="Z64" i="1"/>
  <c r="Y64" i="1"/>
  <c r="AC64" i="1" s="1"/>
  <c r="Y62" i="1"/>
  <c r="AC62" i="1" s="1"/>
  <c r="Z62" i="1"/>
  <c r="Z68" i="1"/>
  <c r="Y68" i="1"/>
  <c r="AC68" i="1" s="1"/>
  <c r="Z51" i="1"/>
  <c r="Y51" i="1"/>
  <c r="AC51" i="1" s="1"/>
  <c r="Z63" i="1"/>
  <c r="Y63" i="1"/>
  <c r="AC63" i="1" s="1"/>
  <c r="Z41" i="1"/>
  <c r="Y41" i="1"/>
  <c r="AC41" i="1" s="1"/>
  <c r="Y30" i="1"/>
  <c r="AC30" i="1" s="1"/>
  <c r="Z30" i="1"/>
  <c r="Z66" i="1"/>
  <c r="Y66" i="1"/>
  <c r="AC66" i="1" s="1"/>
  <c r="Z38" i="1"/>
  <c r="Y38" i="1"/>
  <c r="AC38" i="1" s="1"/>
  <c r="Z23" i="1"/>
  <c r="Y23" i="1"/>
  <c r="AC23" i="1" s="1"/>
  <c r="Z27" i="1"/>
  <c r="Y27" i="1"/>
  <c r="AC27" i="1" s="1"/>
  <c r="AC39" i="1"/>
  <c r="AC31" i="1"/>
</calcChain>
</file>

<file path=xl/sharedStrings.xml><?xml version="1.0" encoding="utf-8"?>
<sst xmlns="http://schemas.openxmlformats.org/spreadsheetml/2006/main" count="1962" uniqueCount="413">
  <si>
    <t xml:space="preserve">Formato Mapa Riesgos </t>
  </si>
  <si>
    <t>Proceso:</t>
  </si>
  <si>
    <t>SISTEMA INTEGRADO DE GESTION</t>
  </si>
  <si>
    <t>Objetivo:</t>
  </si>
  <si>
    <t xml:space="preserve">Establecer y gestionar la implementación, mantenimiento y eficacia del sistema de gestión de la calidad en el marco de la normativa y requsitos aplicables, con el fin de consolidar la
operación de la entidad y promover su mejora continua.        
            </t>
  </si>
  <si>
    <t>Alcance:</t>
  </si>
  <si>
    <t xml:space="preserve">Inicia con la definición de directrices internas del Sistema de gestión de la calidad, continua con la implementación de la mismas y finaliza con el seguimiento a su
desempeño y mejora continua.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</si>
  <si>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</si>
  <si>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</si>
  <si>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</si>
  <si>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</si>
  <si>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</si>
  <si>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</si>
  <si>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</si>
  <si>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</si>
  <si>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</si>
  <si>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</si>
  <si>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</si>
  <si>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</si>
  <si>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</si>
  <si>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</si>
  <si>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</si>
  <si>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</si>
  <si>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</si>
  <si>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</si>
  <si>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</si>
  <si>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</si>
  <si>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</si>
  <si>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</si>
  <si>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</si>
  <si>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</si>
  <si>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</si>
  <si>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</si>
  <si>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</si>
  <si>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</si>
  <si>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</si>
  <si>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</si>
  <si>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</si>
  <si>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</si>
  <si>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</si>
  <si>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</si>
  <si>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</si>
  <si>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</si>
  <si>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</si>
  <si>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</si>
  <si>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Reputacional</t>
  </si>
  <si>
    <t xml:space="preserve">Suspensión o pérdida de la ceriticación de calidad por parte del ente certificador </t>
  </si>
  <si>
    <t>Incumplimiento de los requisitos establecidos</t>
  </si>
  <si>
    <t>RG Posibilidad de afectación económica y reputacional por suspensión o pérdida de la certificación de calidad por el incumplimiento de los requisitos establecidos.</t>
  </si>
  <si>
    <t>Ejecucion y Administracion de procesos</t>
  </si>
  <si>
    <t xml:space="preserve">     El riesgo afecta la imagen de la entidad con algunos usuarios de relevancia frente al logro de los objetivos</t>
  </si>
  <si>
    <t>El profesional y/o contratista  de la Oficina Asesora de Planeación, semestralmente con el propósito de evaluar la eficacia y el desempeño de los procesos, realizan informe consolidado con recomendaciones En caso de evidenciar que los procesos no remiten diligenciado el formato FOR-SIG-121-026, se informa  al profesional enlace del proceso a través de correo electrónico. Evidencia: Informe semestral consolidado de desempeño de los prpoceso.</t>
  </si>
  <si>
    <t>Preventivo</t>
  </si>
  <si>
    <t>Manual</t>
  </si>
  <si>
    <t>Documentado</t>
  </si>
  <si>
    <t>Continua</t>
  </si>
  <si>
    <t>Con Registro</t>
  </si>
  <si>
    <t>Elaborar los informes semestrales consolidado de evaluacion de desempeño  Evidencia Informe Semestral</t>
  </si>
  <si>
    <t>31/07/2023
31/01/2024</t>
  </si>
  <si>
    <t>En desarrollo de la
evaluación del segundo
semestre del
desempeño del proceso.</t>
  </si>
  <si>
    <t>En curso</t>
  </si>
  <si>
    <t>Los profesionales y contratistas de la Oficina Asesora de Planeación, periodicamente con el propósito de verificar el cumplimiento de las actividades  en las fechas programadas en el Planes instucionales, realiza seguimiento en el formato FOR-SIG.121-017. En caso de observarse actividades no cumplidas, se fija fecha de compromiso. Evidencia: informe Semestral consolidado</t>
  </si>
  <si>
    <t>Realizar los seguimientos con los procesos de manera mensual 
Evidencia: informe Semestral consolidado</t>
  </si>
  <si>
    <t>30/06/2023
31/12/2023</t>
  </si>
  <si>
    <t>Económico y Reputacional</t>
  </si>
  <si>
    <t>Baja calificación en los resultados obtenidos en el FURAG, según reporte del Departamento Administrativo de la Función Pública DAFP.</t>
  </si>
  <si>
    <t>Por falta de la completa implementación de las Politicas de Gestión y Desempeño Institucional del MIPG.</t>
  </si>
  <si>
    <t>RG Posibilidad de pérdia y reputacional por baja calificación en los resultados obtenidos en el FURAG, por falta de avance en la implementación de las Políticas de Gestión y Desempeño Institucional del MIPG.</t>
  </si>
  <si>
    <t>El profesional asignado de la Oficina Asesora de Planeación,  trimestralmente con el fin de verificar el cumplimiento de los avances de las actividades programadas en el MIPG sectorial, monitorea en la Suite vision Empresarial las evidencias reportadas por los procesos. en caso de envidenciar actividades sin cumplimiento se informa al lider del proceso antes de emitir los informe para el Ministerio de Defensa. Evidencia: memorando de tareas pendientes remitidio a los lideres de proceso</t>
  </si>
  <si>
    <t>Reducir (mitigar)</t>
  </si>
  <si>
    <t>Coordinar la implementacion de las Políticas de Gestión y Desempeño Institucional. Entregable: ENTREGABLE: informes trimestrales MIPG sectorial remitidos al Ministerio de Defensa</t>
  </si>
  <si>
    <t>31/05/2023
30/06/2023
30/09/2023
31/12/2023</t>
  </si>
  <si>
    <t>Los profesionales asignados  de la Oficina Asesora de Planeación, anualmente con el fin de determinar las brechas existentes en la implmentación de las Políticas del MIPG, realizan acompañamiento y asesoría a los líderes y sus equipos detrabajo, en la actualización de todos los autodiagnósticos de las Políticas de Gestión y Desempeño Institucional. En caso de encontrar actividades que se deban desarrollar, se incluyen en el plan de acción de la siguiente vigencia. Evidencia: Autodiagnósticos actualizados.</t>
  </si>
  <si>
    <t>Realizar socializacion los resultados del FURAG 2022 y determinar las Políticas de Gestión y Desempeño Institucional que requieren mejorar en su implementación. Entregable informe con lo resultados y recomendaciones a los procesos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</si>
  <si>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</si>
  <si>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</si>
  <si>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Gestión del Servicio</t>
  </si>
  <si>
    <t>Gestionar las actividades tendientes a garantizar la calidad en la prestación de los servicios de la SuperVigilancia, de una manera eficaz, brindando a los funcionarios y contratistas las herramientas adecuadas, que faciliten la atención a través de los diferentes canales dispuestos por la entidad, buscando siempre la satisfacción de los usuarios y los grupos de interés.</t>
  </si>
  <si>
    <t>Brindar información a los grupos de interés, notificar y/o comunicar al usuario los actos administrativos frente a sus solicitudes, PQRDS o certificación de seguimiento a las actividades necesarias para su respuesta y finaliza con la evaluación del servicio.</t>
  </si>
  <si>
    <t>Observaciones y hallazgos por parte de entes internos y externos de control</t>
  </si>
  <si>
    <t>Inoportunidad en la notificacion de los actos administrativos ocasionando el incumplimiento de los términos de ley,  lo cual afecta la prestación de los servicios</t>
  </si>
  <si>
    <t>RG Posibilidad de afectación reputacional, por observaciones y hallazgos de entes internos y externos de control; debido a la inoportunidad en la notificacion de los actos administrativos ocasionando el incumplimiento de los términos de ley,  lo cual afecta la prestación de los servicios</t>
  </si>
  <si>
    <t xml:space="preserve">     El riesgo afecta la imagen de de la entidad con efecto publicitario sostenido a nivel de sector administrativo, nivel departamental o municipal</t>
  </si>
  <si>
    <t>El coordinador del area o profesional designado, realizan seguimiento mensual al personal encargado del proceso de notificaciones, con el propósito de cotejar y verificar el cumplimiento de lo asignado, a través de la validación de la base de datos de notificaciones; en caso de no coincidir la información registrada en la base de datos, se solicita al personal dar el respectivo cumplimiento, dejando como evidencia el reparto y desarrollo de trabajo mediante Teams.</t>
  </si>
  <si>
    <t>Detectivo</t>
  </si>
  <si>
    <t>Realizar capacitaciónes a los colaboradores que actualizan información en la base de datos de notificaciones en el aplicativo Microsoft Teams; con el propósito de evitar errores en esta y proporcionar una atención confiable, oportuna y completa a los grupos de valor, dejando como soporte las listas de asistencia. Entregable: Entregable: informe trimestral de las actividades desarrolladas y  listas de asistencia</t>
  </si>
  <si>
    <t>GESTION DEL SERVICIO</t>
  </si>
  <si>
    <t xml:space="preserve">
30/06/2023
30/09/2023
31/12/2023</t>
  </si>
  <si>
    <t>Los colaboradores asignados realizan permanentemente la actualización de la base de datos de notificaciones; con el propósito de verificar la información y dar respuesta a los requerimientos y términos de ley; en caso de no coincidir la información consignada en la base de datos con el reparto realizado, se procede de inmediato a corregir y hacer la notificacion para evitar retrasos o la falta de notificación de los actos administrativos, dejando como evidencia la base de datos en Teams</t>
  </si>
  <si>
    <t>Realizar informes mensuales de la gestión del proceso de  gestión del servicio Entregable: informe mensual sobre la gestion del grupo</t>
  </si>
  <si>
    <t xml:space="preserve">
30/06/2023
31/07/2023
31/08/2023
30/09/2023
31/10/2023
30/11/2023
31/12/2023</t>
  </si>
  <si>
    <t>Insatisfacción por parte de los usuarios en la prestación de los servicios</t>
  </si>
  <si>
    <t xml:space="preserve">Falta de claridad, calidad y oportunidad en la respuesta a los usuarios </t>
  </si>
  <si>
    <t>RG Posibilidad de afectación reputacional por Falta de claridad, calidad y oportunidad en la respuesta a los usuarios, generando Insatisfacción en la prestación de los servicios</t>
  </si>
  <si>
    <t>Usuarios, productos y practicas , organizacionales</t>
  </si>
  <si>
    <t>El profesional designado mensualmente realiza la evaluación de la percepción de los usuarios, con el propósito de tomar las acciones de mejora necesarias con base en la información suministrada por el proceso de gestión de sistemas e información, realiza la medición, tabulación e informe de la satisfacción obtenida en la prestación de los servicios. En caso de encontrarse deficiencias en la atención, se analizarán las causas y se tomarán los correctivos necesarios orientados al mejoramiento de las situaciones identificadas, dejando como evidencia el informe de satisfacción.</t>
  </si>
  <si>
    <t>Realizar informe mensual de la medición de la satisfacción de los usuarios, en la prestación de los servicios a través de los canales telefónico y chat,  dispuestos por la entidad. Entregable: informe mensual</t>
  </si>
  <si>
    <t>El coordinador del area o profesional designado, realizan seguimiento mensual al personal encargado del proceso de notificaciones, con el propósito de cotejar y verificar el cumplimiento de lo asignado, a traves de la validación de la base de datos de notificaciones; en caso de no coincidir la información registrada en la base de datos, se solicita al personal dar el respectivo cumplimiento, dejando como evidencia el reparto y desarrollo de trabajo mediante Teams.</t>
  </si>
  <si>
    <t>Realizar capacitaciónes a los colaboradores que actualizan información en la base de datos de notificaciones en el aplicativo Microsoft Teams; con el propósito de evitar errores en esta y proporcionar una atención confiable, oportuna y completa a los grupos de valor, dejando como soporte las listas de asistencia. Entregable: informe trimestral de las actividades desarrolladas y  listas de asistencia</t>
  </si>
  <si>
    <t>Realizar informes mensuales de la gestión del proceso de  gestión del servicio Entregable: informe mensual de la gestion realizada por el proceso</t>
  </si>
  <si>
    <t>Gestión Jurídica</t>
  </si>
  <si>
    <t>Asesorar jurídicamente a las diferentes áreas de la Entidad, Usuarios y Grupos de Interés, orientando todas aquellas actuaciones administrativas y lineamientos jurídicos que se emitan en defensa de los intereses, derechos y debido proceso administrativo que rigen al sector de la vigilancia y seguridad privada.</t>
  </si>
  <si>
    <t>Inicia  a partir de la revisión, mejora y establecimiento de lineamientos jurídicos que rigen al sector de la vigilancia y seguridad privada; asesorando al Superintendente,  áreas internas de la Entidad, Usuarios y Grupos de Interés en asuntos jurídicos, cobro coactivo, conceptos, recursos, representación judicial y extrajudicial inherentes al desarrollo de la misión institucional, en procura de la prevención del daño antijurídico y garantizando el debido proceso, finalizando con el seguimiento requerido hasta el cierre y archivo de los diferentes procesos.</t>
  </si>
  <si>
    <t>Económico</t>
  </si>
  <si>
    <t>Prescripción de la obligación</t>
  </si>
  <si>
    <t>Insuficiencia de recurso humano y dificultad para ubicar los bienes en cabeza del deudor.</t>
  </si>
  <si>
    <t>RG Posibilidad de afectación económica por la prescripción de la obligación de las empresas vigiladas, debido a la insuficiencia de recurso humano para adelantar los procesos y la dificultad para ubicar los bienes en cabeza del deudor.</t>
  </si>
  <si>
    <t xml:space="preserve">     Entre 50 y 100 SMLMV </t>
  </si>
  <si>
    <t>La persona asignada por el jefe de la Oficina Asesora Jurídica, semanalmente actualiza la matriz de Excel con la información que reporta el coordinador del grupo, con el propósito de conocer el estado actual de cada caso y evitar su prescripción. 
En caso de que la base de datos no sea  actualizada, será requerida mediante correo electrónico. 
entregable: base de datos del grupo de cobro coactivo actualizada</t>
  </si>
  <si>
    <t>Realizar seguimiento a la actualización de la base de datos del grupo de cobro coactivo, específicamente los procesos con riesgo de prescripción de la obligación. entregable: base de datos del grupo de cobro coactivo actualizada</t>
  </si>
  <si>
    <t>GESTION JURIDICA</t>
  </si>
  <si>
    <t>El profesional encargado de la gestión contractual en la Oficina Jurídica, cada vez que se suscriba un contrato de prestación de servicios, deja en los estudios previos la obligación relacionada con evitar la prescripción de las obligaciones. 
En caso de que la obligación no quede incluida dentro del clausulado, se procederá a tramitar la respectiva modificación. Se deja como evidencia el memorando de solcitud del otro si o modificación de el clausulado 
Se deja como evidencia el memorando de solcitud del otro si o modificación de el clausulado</t>
  </si>
  <si>
    <t>Realizar seguimiento al estado de los procesos con riesgo de prescripción  designados a cada contratista entregable: Se deja como evidencia el memorando de solcitud del otro si o modificación de el clausulado</t>
  </si>
  <si>
    <t>30/06/2023
30/09/2023
31/12/2023</t>
  </si>
  <si>
    <t>Sanciones por parte de los entes de control</t>
  </si>
  <si>
    <t>Violación del debido proceso hacia los vigilados</t>
  </si>
  <si>
    <t>RG Posibilidad de afectación económica y reputacional por sanciones por parte de los entes de control, debido a la violación del debido proceso hacia los vigilados.</t>
  </si>
  <si>
    <t>El abogado sustanciador cada vez que se requiera, proyecta los actos administrativos (recursos), para revisón y presentación en reunión de Decisión, con el fin de ser estudiados y aprobados. Se deja como evidencia las actas de reunión.</t>
  </si>
  <si>
    <t>Realizar periodicamente las reuniones de decisión con el propósito de presentar, estudiar y aprobar  los informes jurídicos que resuelven recursos. (entregable: actas de reunión)</t>
  </si>
  <si>
    <t>Los recursos de apelación se reciben a pocos días de su  vencimiento o se evidencia indebida notificación.</t>
  </si>
  <si>
    <t>RGPosibilidad de afectación económica y reputacional por la caducidad de la facultad sancionatoria, debido a que los recursos de apelación se reciben a pocos días de su  vencimiento o se evidencia indebida notificación.</t>
  </si>
  <si>
    <t>El líder del proceso designa mediante el gestor documental al abogado sustanciador los procesos sancionatorios y éste debe verificar que la entidad se encuentre dentro términos para resolver los recursos de ley y así no perder competencia de la facultad sancionatoria, posteriormente se debe dar inicio al estudio y proyección del caso,  dejando como evidencia el acta de reunión de Decisión.</t>
  </si>
  <si>
    <t>Automático</t>
  </si>
  <si>
    <t>Realizar seguimiento semestral al estado de los procesos jurídicos designados a cada abogado sustanciador. Entregable: Actas de comité</t>
  </si>
  <si>
    <t>La persona designada por el Jefe de la OAJ, semanalmente actualiza la base de datos con los recursos radicados, resueltos y envia la información al líder del proceso.  Se deja como evidencia la base de datos actualizada.</t>
  </si>
  <si>
    <t>Actualizar semanalmente  la base de datos del Grupo de Recursos, con el propósito de controlar el avance de los procesos radicados y resueltos Entregable: base de datos del grupo de recursos actualizada.</t>
  </si>
  <si>
    <t>El profesional del grupo de Recursos semanalmente verifica en la base de notificaciones del Grupo de Recursos, la fecha y forma de notificación de cada acto administrativo firmado por el Superintendente. Se deja como evidencia el informe mensual de actos administrativos notificados.</t>
  </si>
  <si>
    <t>Multa y sanción del ente regulador</t>
  </si>
  <si>
    <t xml:space="preserve">Pagos por sentencias judiciales a favor del demandante o que se genere responsabilidad fiscal en contra del servidor público. </t>
  </si>
  <si>
    <t xml:space="preserve">RGPosibilidad de afectación económica por multa y sanción del ente regulador debido a pagos por sentencias judiciales a favor del demandante o se genere responsabilidad fiscal en contra del servidor público. </t>
  </si>
  <si>
    <t xml:space="preserve">     Entre 100 y 500 SMLMV </t>
  </si>
  <si>
    <t>El abogado adscrito a la Oficina Asesora Jurídica, cada vez que  requiera, verifica los términos legales para adelantar las actuaciones administrativas y judiciales, de conformidad con el CPACA. Se deja como evidencia el acto administrativo en el esigna o en correo institucional.</t>
  </si>
  <si>
    <t>Seguimiento mensual a base de datos de Defensa judicial, con el objetivo de verificar la oportunidad en las actuaciones administrativas. 
Entregable: base de datos del grupo actualizada.</t>
  </si>
  <si>
    <t>Falllo en contra de la entidad que ordene pagar alguna suma de dinero al demandante.</t>
  </si>
  <si>
    <t>La Entidad no tiene directrices de conciliación que permitan desarrollar de manera óptima los procesos que se encuentran en la jurisdicción.</t>
  </si>
  <si>
    <t>RGPosibilidad de afectación económica por falllo en contra de la entidad que ordene pagar alguna suma de dinero al demandante,  debido a que la Entidad no tiene directrices de conciliación que permitan desarrollar de manera óptima los procesos que se encuentran en la jurisdicción.</t>
  </si>
  <si>
    <t>El Comité de Conciliación formula anualmente una directriz de conciliación teniendo en cuenta los lineamientos establecidos en el Modelo Óptimo de Gestión de la ANDJE. Se deja como evidencia el acta del Comité.</t>
  </si>
  <si>
    <t>Formular anualmente una directriz de conciliación por parte del Comité de Conciliación.  Entregable: acta del Comité.</t>
  </si>
  <si>
    <t>Gestión Financiera</t>
  </si>
  <si>
    <t xml:space="preserve">Administrar, registrar y controlar los recursos financieros; así como el adecuado seguimiento al recaudo de ingresos, suministrando información oportuna, veraz y confiable para la adecuada toma de decisiones en cumplimiento de la misión y objetivos institucionales. 							</t>
  </si>
  <si>
    <t xml:space="preserve">Inicia con el registro y la desagregación de la apropiación presupuestal asignada a la Entidad mediante decreto de liquidación de la Presidencia de la Republica, a través del Ministerio de Hacienda y Crédito Público, seguido de las actividades relacionadas con la ejecución y control del presupuesto, contabilidad y tesorería, y finaliza con la consolidación de los estados financieros bajo las normas legales vigentes. </t>
  </si>
  <si>
    <t xml:space="preserve">Vencimiento de los términos legales para el cobro.
</t>
  </si>
  <si>
    <t>Demora en el proceso de revisión, firma, notificación y ejecutoría de los actos administrativos, lo que genera la reducción en los ingresos y afectación del presupuesto para la siguiente vigencia</t>
  </si>
  <si>
    <t>RG Posibilidad de afectación económica por vencimiento de términos legales para el cobro de la contribución, por demora en el proceso de revisión, firma, notificación y ejecutoría de actos administrativos, lo que genera la reducción en los ingresos y afectación del presupuesto para la siguiente vigencia.</t>
  </si>
  <si>
    <t>El líder del proceso de forma permanentemente, con el propósito de dar cumplimiento dentro de los términos de ley establecidos y con base en el resultado de la verificación realizada dentro del proceso de fiscalización al pago de la tarifa por contribución, hará seguimiento y control a través de la matriz "tablero de control" a la gestión de los actos administrativos expedidos para el cobro. En caso de evidenciarse la falta de gestión oportuna de los actos administrativos, se informará al coordinador financiero y al responsable de la emisión de dichos actos administrativos para la respectiva gestión. Se deja como evidencia el memorando y/o correo electrónico. 
ENTREGABLE Informe mensual del seguimiento</t>
  </si>
  <si>
    <t>Sin Documentar</t>
  </si>
  <si>
    <t>Realizar informe mensual de actos administrativos proyectados, el cual es comunicado al coordinador financiero y se carga en el aplicativo SUITE VISION EMPRESARIAL en cumplimiento de las actividades del plan de acción.  
ENTREGABLE Informe mensual del seguimiento</t>
  </si>
  <si>
    <t>GESTION FINANCIERA</t>
  </si>
  <si>
    <t>El coordinador financiero de manera permanente y con el propósito evitar  vencimiento de términos de los actos administrativos, realiza monitoreo a la proyección, emisión, notificación y ejecutoria de los mismos.  En caso de encontrarse situaciones de retraso, se les notifca a los líderes de proceso de manera inmediata la relación de los actos administrativos pendientes y la prioridad requerida, dejando como evidencia el memorando o correo electrónico. 
ENTREGABLE informe trimestral de seguimiento</t>
  </si>
  <si>
    <t>Solicitar informe trimestral de gestión y seguimiento a los actos administrativos para cobro, notificando por medio de un memorando o correo electrónico el resultado de este seguimiento a las áreas involucradas. 
ENTREGABLE informe trimestral de seguimiento</t>
  </si>
  <si>
    <t>Afectación del presupuesto de la vigencia</t>
  </si>
  <si>
    <t>Entrega extemporánea o fuera de la vigencia de cuentas de cobro y/o facturas por parte de los supervisores de contratos, al grupo de recursos financieros.</t>
  </si>
  <si>
    <t>RG Posibilidad de afectación económica, por afectación del presupuesto de la vigencia, debido a la entrega extemporánea de cuentas de cobro y/o facturas de vigencias anteriores por parte de supervisores de contrato.</t>
  </si>
  <si>
    <t>El profesional asignado en el procedimiento de cuentas por pagar, mensualmente con el propósito de monitorear las cuentas con ejecución presupuestal contrasta con la oficina de contabilidad la obligacion de las cuenta y con tesoreria el pago efectivo de las cuentas presentadas en el periodo. En caso de evidenciar cuenta programadas para pago no ejecutadas genera reporte al coordinador financiero para que este a su vez remita la informacion a cada supervisor de contrato.
ENTREGABLE: Correos electrónicos</t>
  </si>
  <si>
    <t>Informar mediante correo electronico a los supervisores de contratos las cuentas pendientes por tramitar.
ENTREGABLE: Correos electrónicos</t>
  </si>
  <si>
    <t>Realizar capacitaciones semestrales, a los supervisores y contratistas relacionadas con el trámite de las cuentas de cobro. Entregable: Lista de asistencia a las capacitaciones</t>
  </si>
  <si>
    <t>Realizar  informe de seguimiento trimestral de la ejecución de los contratos y comunicarlo a las dependencias que presenten bajo porcentaje de ejecución.  Entregable: informe trimestral de seguimiento</t>
  </si>
  <si>
    <t>Hallazgos derivados de inconsistencias en la presentación de estados financieros que no reflejen la realidad económica y financiera de la entidad.</t>
  </si>
  <si>
    <t>Entrega inoportuna, no entrega de la información financiera por parte de las diferentes áreas o falta de conciliación de la información reportada</t>
  </si>
  <si>
    <t>RG Posibilidad de afectación económica y reputacional por hallazgos derivados de inconsistencias en la presentación de estados financieros que no reflejen la realidad económica y financiera de la entidad, debido a la entrega inoportuna, no entrega de la información financiera por parte de las diferentes áreas o falta de conciliación de la información reportada.</t>
  </si>
  <si>
    <t>Los profesionales asignados a ingresos y a registros contables cuando reciben información de las áreas, con el fin de tener información confiable y veraz, comparan con la información que reposa en el área financiera. En caso de encontrar diferencias, se realizan mesas de trabajo para la respectiva conciliación. 
Entregable: Actas de reuniones realizadas.</t>
  </si>
  <si>
    <t>Realizar mensualmente conciliaciones con las diferentes áreas, para la verificación de la información. 
Entregable: Actas de reuniones realizadas.</t>
  </si>
  <si>
    <t>31/05/2023
30/06/2023
31/07/2023
31/08/2023
30/09/2023
31/10/2023
30/11/2023
31/12/2023</t>
  </si>
  <si>
    <t>El profesional de contabilidad requiere a través de memorandos o correos electrónicos a los responsables de cada area la información especifica como insumo para generar el reporte en los tiempos normados. En caso de no recibir la informacion requerida se reporta al Coordinador financiero y al Secretario General para las acciones pertinentes.
Entregable: Memorando o correo electronico de información faltante para el reporte</t>
  </si>
  <si>
    <t>Requerir de acuerdo a la necesidad, la información insumo para el reporte e infomar al Secretario General la informacion faltante.
Entregable: Memorando o correo electronico de información faltante para el reporte</t>
  </si>
  <si>
    <t>Gestión de procesos disciplinarios</t>
  </si>
  <si>
    <t>Determinar la relevancia disciplinaria de los hechos objeto de queja, informe o iniciación oficiosa y, si es del caso, adelantar la etapa de instrucción y, una vez finalizada esta, evaluar si se cumple con los requisitos para citación a audiencia y formulación de cargos o, por el contrario, el archivo de la investigación, según corresponda</t>
  </si>
  <si>
    <t>(i) Evaluación de los hechos que se conocen a través de las distintas formas de iniciación de la actuación disciplinaria, (ii) indagación previa en los casos en que no se tenga individualizado al presunto responsable, (iii) apertura de la investigación disciplinaria, decreto y práctica de pruebas, y (iv) cierre de la investigación y traslado para alegatos, y (v) evaluación de la investigación, lo cual implica formular cargos o archivarla a través de auto motivado.</t>
  </si>
  <si>
    <t>alto número de expedientes  de vigencias pasadas en los cuales se puede configurar la Caducidad de la acción disciplinaria (Ley 734 de 2002) por falta de impulso procesal</t>
  </si>
  <si>
    <t>Acumulación de procesos por el elevado número de informes remitidos por caducidad de la facultad sancionatoria de la Supervigilancia; falta de respuesta a las solicitudes de pruebas remitidas a otras áreas con el fin de impulsar dichos procesos y falta de acciones operativas en las vigencias anteriores que pueden retrasar las vigencias actuales.</t>
  </si>
  <si>
    <t>RG Posibilidad de afectación reputacional de la Superintendencia de Vigilancia y Seguridad Privada por alto número de expedientes de vigencias pasadas en los cuales se puede configurar la Caducidad de la acción disciplinaria (Ley 734 de 2002) por falta de impulso procesal y Acumulación de procesos por el elevado número de informes remitidos por caducidad de la facultad sancionatoria de la Supervigilancia; falta de respuesta a las solicitudes de pruebas remitidas a otras áreas con el fin de impulsar dichos procesos y falta de acciones operativas en las vigencias anteriores que pueden retrasar las vigencias actuales.</t>
  </si>
  <si>
    <t xml:space="preserve">     El riesgo afecta la imagen de la entidad internamente, de conocimiento general, nivel interno, de junta dircetiva y accionistas y/o de provedores</t>
  </si>
  <si>
    <t xml:space="preserve">La Coordinadora del GCID realizará seguimiento trimestral de las actuaciones tendientes a suspender los términos de caducidad de los expedientes, con el propósito de reducir el número que caduque en la vigencia, para lo cual es necesario contar con apoyo profesional y técnico. En caso de no contar con apoyo profesional y técnico, se dará prioridad a los procesos activos en relación con los están próximos a caducar y los que ya caducaron . La evidencia de dichas actuaciones se puede verificar en el gestor documental, en la base de datos del GCID y en el archivo de gestión. </t>
  </si>
  <si>
    <t>Contando con el apoyo profesional y técnico se realizaran (a) el analisis de los procesos de acuerdo con las actuaciones previas y la fecha prevista para la caducidad para determinar las actuaciones requeridas para interrumpir los terminos de la caducidad en los procesos; (b)  indagaciones previas en los procesos que lo requieran y caduquen en un plazo superior a seis meses; (c)   investigaciones preliminares en los expedientes que tengan posibles responsables identificados; (d)  las  comunicaciones requeridas y (e) se incluira la informacion producida en la base de datos del GCID. 
En caso de no contar con apoyo profesional y técnico se dará prioridad a los procesos activos que cuenten con el tiempo suficiente para culminar las etapas procesales.</t>
  </si>
  <si>
    <t>GESTION PROCESOS DISCIPLINARIOS</t>
  </si>
  <si>
    <t xml:space="preserve">
10/07/2023
10/10/2023
10/01/2024</t>
  </si>
  <si>
    <t>Prescripción de la acción disciplinaria  Ley 1952 de 2019 (modificada por la Ley 2094 de 2021)</t>
  </si>
  <si>
    <t xml:space="preserve">Acumulación de procesos por el elevado número de informes remitidos por caducidad de la facultad sancionatoria de la Supervigilancia que supera la capacidad de personal para resolverlos; falta de respuesta a las solicitudes de pruebas remitidas a otras áreas con el fin de impulsar dichos procesos; falta de acciones operativas en las vigencias anteriores que pueden retrasar las vigencias actuales; información dispersa e insuficiente y contabilización de términos de la prescripción a partir de los hechos que dieron origen a la acción disciplinaria, los cuales solo pueden ser interrumpidos con la notificación del fallo de primera instancia a partir de diciembre del 2023, de acuerdo con lo establecido en la Ley 1952 de 2019 (modificada por la Ley 2094 de 2021) </t>
  </si>
  <si>
    <t>RG Posibilidad de afectación reputacional de la Superintendencia de Vigilancia y Seguridad Privada por Prescripción de la acción disciplinaria Ley 1952 de 2019 (modificada por la Ley 2094 de 2021) debido a Acumulación de procesos por el elevado número de informes remitidos por caducidad de la facultad sancionatoria de la Supervigilancia que supera la capacidad de personal para resolverlos; falta de respuesta a las solicitudes de pruebas remitidas a otras áreas con el fin de impulsar dichos procesos; falta de acciones operativas en las vigencias anteriores que pueden retrasar las vigencias actuales; información dispersa e insuficiente y contabilización de términos de la prescripción a partir de los hechos que dieron origen a la acción disciplinaria, los cuales solo pueden ser interrumpidos con la notificación del fallo de primera instancia a partir de diciembre del 2023, de acuerdo con lo establecido en la Ley 1952 de 2019 (modificada por la Ley 2094 de 2021)</t>
  </si>
  <si>
    <t xml:space="preserve">La Coordinadora del GCID realizará seguimiento trimestral de las actuaciones tendientes a culminar con la etapa de instrucción de los expedientes que prescribirán en el 2024 y 2025, para lo cual es necesario contar con apoyo profesional y técnico. En caso de no contar con apoyo profesional y técnico, se dará prioridad a los procesos recibidos en las vigencias 2022 y 2023 con el fin de garantizar el debido proceso en los términos de la Ley. La evidencia de dichas actuaciones se puede verificar en el gestor documental, en la base de datos del GCID y en el archivo de gestión. </t>
  </si>
  <si>
    <t>Contando con el apoyo profesional y técnico se realizaran (a) el analisis de los procesos de acuerdo con la fecha prevista para la prescripción y las actuaciones previas; (b)  indagaciones previas en los procesos que lo requieran y prescriban en un plazo superior a seis meses; (c)   investigaciones preliminares en los expedientes que tengan posibles responsables identificados; (d)  las  comunicaciones requeridas y (e) se incluira la informacion producida en la base de datos del GCID.
En caso de no contar con apoyo profesional y técnico se dará prioridad a los procesos correspondientes recibidos en las vigencias 2022 y 2023, que cuentan con el tiempo suficiente para culminar las etapas procesales garantizando el debido proceso.</t>
  </si>
  <si>
    <t>Gestión Contractual</t>
  </si>
  <si>
    <t>Adquirir los bienes, obras o servicios requeridos por la entidad durante cada vigencia, para atender las necesidades previstas en el Plan Anual de Adquisiciones, mediante el desarrollo de los procesos contractuales, de acuerdo con la normativa vigente.</t>
  </si>
  <si>
    <t>Inicia con la identificación de las necesidades de adquisición de bienes y/o servicios en el Plan Anual de Adquisiciones y finaliza con la liquidación y/o cierre del proceso contractual.</t>
  </si>
  <si>
    <t>Investigaciones y sanciones de los organismos de control</t>
  </si>
  <si>
    <t>Adquisición de bienes y servicios fuera de los requerimientos normativos en las diferentes modalidades de selección</t>
  </si>
  <si>
    <t>RG Posibilidad de afectación reputacional por investigaciones y sanciones de los organismos de control debido a la adquisición de bienes y servicios fuera de los requerimientos normativos en las diferentes modalidades de selección</t>
  </si>
  <si>
    <t>El profesional del área de contratos cada vez que se solicita una necesidad con el proposito de verificar que la información suministrada por el proveedor, corresponda con los requisitos establecidos en las diferentes modalidades de selección, validando la lista de chequeo o los documentos solicitados en los pliegos de condiciones o invitaciones publicas. Los contratos que cumplen son suscritos o adjudicados segun corresponda en el portal de contratación pública Colombia Compra Eficiente, plataforma transacional que garantiza el principio de publicidad, transparencia y selección objetiva. 
En el caso que no se cumplan los requisitos se declarara desierto o no se celebra el contrato. Evidencia: Plataforma de contratación pública Colombia Compra Eficiente.</t>
  </si>
  <si>
    <t>Realizar capacitación a los profesionales que apoyan en la estructuración de procesos, con el proposito de fortalecer competencias en la elaboración de los estudios previos. Evidencia: Lista de asistencia, acta de capacitación y/o memorias</t>
  </si>
  <si>
    <t>GESTION CONTRACTUAL</t>
  </si>
  <si>
    <t>El profesional encargado del proceso del área de contratos una vez reciba los estudios previos con la necesidad ya establecida, por parte del área encargada, hará previa verificación, con el proposito de presentar al comité para ser aavalado,. En caso de requerir ajustes se realizarán siguiendo las observaciones de los miembros del comité, ya sean de forma o de fondo.
Si las observaciones efectuadas por el comité son de fondo, estas deberan ser puestas en conocimiento del comite, para lo cual convocará nuevamente para su deliberación y aprobación. Evidencia: Acta de comité  asesor de compras y adquisiciones.</t>
  </si>
  <si>
    <t>Realizar cada vez que se requiera el comité asesor de compras y adquisiciones de acuerdo a los lineamientos internos establecidos por la entidad. Evidencia las respectivas actas de comité.</t>
  </si>
  <si>
    <t>Incumplimiento de las metas institucionales y de los demas procesos sin satisfacer la necesidad de la entidad que motivo la realización del proceso  contractual.</t>
  </si>
  <si>
    <t>Deficiencias en la estructuración de los aspectos tecnicos, economicos y juridicos en la etapa precontractual de las diferentes modalidades de selección.</t>
  </si>
  <si>
    <t>RG Posibilidad de afectacion reputacional por el incumplimiento de las metas institucionales y de los demas procesos sin satisfacer la necesidad de la entidad que motivo la realización del proceso  contractual, debido a deficiencias en la estructuración de los aspectos tecnicos, economicos y juridicos en la etapa precontractual de las diferentes modalidades de selección.</t>
  </si>
  <si>
    <t>El profesional asignado cada vez que se requiera un proceso contractual con el fin de verificar el cumplimiento de las condiciones, realiza la revisión de los estudios previos en cuanto a la necesidad, el presupuesto, estudios de mercado, obligaciones generales y específicas, plazo, garantías, matriz de riesgo, modalidad de selección entre otras.
En caso de presentar observaciones se devuelve al área responsable para los ajustes pertinentes, dejando la trazabilidad de la revisión por correo electronico y su ultima versión en el gestor documental. No obstante se verifica que la necesidad este plasmada en el PAA en la respectiva vigencia. Evidencia: Estudio previo</t>
  </si>
  <si>
    <t>Realizar base de datos de los contratos celebrados especificando numero de contrato, nombre del contratista, fecha de suscripción, dependencia, modalidad de contratación, objeto, valor total y link o enlace en el SECOP II y TVEC. Evidencia Base de datos.</t>
  </si>
  <si>
    <t>El profesional encargado del proceso del área de contratos  cada vez que se requiera la necesidad y previo al comite asesor de compras y adquisiciones, con el proposito de presentar los procesos que se adelantaran en la entidad, revisará y ajustará  los estudios previos. Seguidamente convocará al comité, para deliberar y aprobar los estudios previos. En caso de requerir ajustes se realizarán siguiendo las observaciones de los miembros del comité, ya sean de forma o de fondo.
Si las observaciones efectuadas por el comité son de fondo, estas deberan ser puestas en conocimiento del comite, para lo cual convocará nuevamente para su deliberación y aprobación. Evidencia: Acta de comité  asesor de compras y adquisiciones.</t>
  </si>
  <si>
    <t>Investigaciones y sanciones por los organismos de control e incumplimiento contractual</t>
  </si>
  <si>
    <t>Inhadecuada e inoportuna supervision de las obligaciones suscritas en el contrato celebrado.</t>
  </si>
  <si>
    <t>RG Posibilidad de afectacion economica y reputacional e investigaciones y sanciones por los organismos de control por el incumplimiento contractual debido a la inadecuada e inoportuna supervision de las obligaciones suscritas en los contratos celebrados.</t>
  </si>
  <si>
    <t>El equipo de profesionales del grupo de contratos, anualmente  convoca y capacita a quienes han sido designados como supervisores con el proposito de desarrollar la función de supervisión acorde con la normatividad vigente, para fortalecer los conocimientos técnicos que permitan mejorar la estructuración de los procesos contractuales. En caso de la no asistencia a la capacitación se envia a traves de correo electronico las memorias de la capacitación. Evidencia: Lista de asistencia y presentación.</t>
  </si>
  <si>
    <t>Realizar una socialización  en temas:  de manual de contratación y supervisión,  Guías elaboradas por Colombia Compra Eficiente y/o la Normatividad vigente dirigida a los supervisores de contratos.Evidencia. Memorias y lista de asistencia.</t>
  </si>
  <si>
    <t>El funcionario y/o contratista del grupo de contratos asignado, cada vez que termine la ejecución de un contrato, con el fin de verificar su cumplimiento en cuanto a la calidad del servicio, ejecución del servicio en la fecha pactada y capacidad de resolver problemas, verifica la evaluación de desempeño en la plataforma de contratación publica SECOP. En caso de no aportar la evaluación se requiere al supervisor del contrata a traves de correo electronico para que aporte la evaluación. Evidencia: Plataforma de Contratación Pública SECOP.</t>
  </si>
  <si>
    <t>Realizar informe consolidado de la vigencia de las evaluaciones al contratista y/o proveedores, con el fin de analizar la gestion de estos en la ejecución de la prestación del servicio o el suministro de un bien. Evidencia Informe consolidado.</t>
  </si>
  <si>
    <t>Alianza Interinstitucional</t>
  </si>
  <si>
    <t xml:space="preserve">Coadyuvar a la entidad  en el cumplimiento de la mision institucional mediante la articulación y corresponsabilidad entre la seguridad privada y la pública, asesorando en la construcción de políticas y estrategias, orientadas al logro de la seguridad ciudadana mediante la prevención y lucha contra la informalidad de los servicios vigilados.  </t>
  </si>
  <si>
    <t xml:space="preserve">Inicia con la definiciòn de los planes de acción, anticorrupcion y atención al ciudadano, de mejoramiento y de riesgos; continua con el seguimiento de las actividades establecidas dentro del desarrollo operativo en contribución a la seguridad ciudadana del territorio Colombiano y finaliza con la implementación de las acciones de mejora continua. </t>
  </si>
  <si>
    <t>Interrupción en la operación de los procesos misionales.</t>
  </si>
  <si>
    <t>Desconocimiento en el desarrollo del proceso de Alianza Interinstitucional</t>
  </si>
  <si>
    <t>RG Posibilidad de afectación reputacional por interrupción de la operación de los procesos misionales, debido al desconocimiento en el desarrollo del proceso de Alianza Interinstitucional, lo cual genera incumplimiento en la respuesta a las solicitudes presentadas ante la entidad</t>
  </si>
  <si>
    <t xml:space="preserve">El líder del proceso realiza cuatrimestralmente a los profesionales de policía que hacen parte del grupo, una socializacion en temas referentes al proceso, procedimientos, funciones asignadas al grupo por resolución, a fin de evitar errores en el cumplimiento de las actividades, dejando como evidencia de lo realizado lista de asistencia y acta de reunión.En caso de que no todo el personal asista a la actividad, se realizará una nueva socialización para el personal faltante </t>
  </si>
  <si>
    <t>Aleatoria</t>
  </si>
  <si>
    <t>Realizar anualmente tres (3) socializaciones a los  funcionarios del grupo GACIN, en temas así: (01) Funciones asignadas al Grupo de Asesoria y Coordinacion Interinstitucional, (01) Caracterizacion del proceso de Alianza Interinstitucional, (01) Procedimientos desarrollados por el Grupo de Alianza Interinstitucional, con el propósito de apropiar los lineamientos y evitar la materialización del riesgo, dejando como evidencia las respectivas actas de reunión  y lista de asistencia.</t>
  </si>
  <si>
    <t>alianza interintitucional</t>
  </si>
  <si>
    <t>El lider del proceso trimestralmente realiza seguimiento a las funciones asignadas al Grupo de Asesoria y Coordinacion Interinstitucional, a fin de verificar las actividades desarrolladas para el cumplimiento de las mismas, dejando como evidencia el respectivo informe. En caso de que se evidencia el faltante de informacion por personal ausente, dicha informacion se plasmara en el siguiente informe</t>
  </si>
  <si>
    <t xml:space="preserve">Realizar un informe trimestral de las actividades desarrolladas por el Grupo de Asesoria y Coordinacion Interinstitucional, en el cual se evidencie el cumplimiento a las funciones asignadas al grupo. </t>
  </si>
  <si>
    <t>DIRECCIONAMIENTO ESTRATÉGICO</t>
  </si>
  <si>
    <t xml:space="preserve">Establecer los lineamientos estratégicos que permitan de manera coordinada la formulación, elaboración, actualización y ejecución del Plan Estratégico Institucional, el Plan de Acción Institucional, la Programación Presupuestal y los Proyectos de Inversión para orientar los esfuerzos hacia el logro de la misión, la visión y los objetivos institucionales. </t>
  </si>
  <si>
    <t>Inicia con la identificación, análisis y priorización de las necesidades y expectivas de los partes interesadas y análisis del contexto estratégico; seguido de la formulación, elaboración y actualización del Plan Estratégico y Plan de Acción, Proyectos de Inversión, asignación y programación Presupuestal y finaliza con la rendición de cuentas a los grupos de interés.</t>
  </si>
  <si>
    <t>Bajos indices en la gestión institucional</t>
  </si>
  <si>
    <t>Procesos de planeación estratégica desligados de un adecuado análisis del entorno e identificación de problemas y necesidades de los grupos de valor y de interés</t>
  </si>
  <si>
    <t>RG Posiblidad de afectación reputacional por bajos índices en la gestión institucional,  debido a procesos de planeación estratégica desligados de un adecuado análisis del entorno e identificación de problemas y necesidades de los grupos de valor y de interés, afectando el cumplimiento de la misión y los objetivos de la entidad.</t>
  </si>
  <si>
    <t>Los profesionales y contratistas de la Oficina Asesora de Planeación, anualmente y con el propósito de verificar el contexto interno y externo del proceso actualizan internamente el DOFA del proceso en el formato FOR-SIG-121-014 ANÁLISIS DEL CONTEXTO INTERNO Y EXTERNO.
En caso de observarse un cambio significativo en el DOFA del proceso, se realizará una reunion interna dejando acta como prueba de ello. 
Evidencia:  Contexto del proceso actualizado</t>
  </si>
  <si>
    <t>Actualizar el contexto  externo e  interno, que oriente la planeación estratégica,de acuerdo con los lineamientos establecidos para el sector. Entregable: Contexto externo e interno actualizado.</t>
  </si>
  <si>
    <t>DIRECCIONAMIENTO  ESTRATEGICO</t>
  </si>
  <si>
    <t>El profesional y/o contratista  de la Oficina Asesora de Planeación, mensualmente realiza seguimiento en el formato FOR-SIG.121-017 - Seguimiento a la gestión y reporte de avance de tareas trimestral, con el propósito de evaluar el cumplimiento de las actividades programadas en los diferentes planes y  con la información reportada en la Suite Vision empresarial, con las respectivas recomendaciones, el cual es comunicado a los líderes y a la Alta Dirección para la toma de decisiones y la mejora continua. En caso de evidenciar en los procesos actividades sin cumplir de acuerdo con lo definido, se informa al lider del proceso antes de emitir los informes. Evidencia: Informes de planes y memorando de tareas pendientes remitidio a los lideres de proceso</t>
  </si>
  <si>
    <t>Realizar los informes de los planes institucionales. Entregable: Informes elaborados</t>
  </si>
  <si>
    <t>30/06/2023
30/01/2024</t>
  </si>
  <si>
    <t>La Oficina Asesora de Planeación cada vez que realiza Comité de Gestión y Desempeño Institucional, con el propósito de tomar decisiones y los correctivos oportunos presenta a los integrantes del Comité el informe con los avances de la gestión. En los casos que se presenten incumplimientos, se analizan las situaciones y se fijan los compromisos. Evidencia: Acta de Comité de Gestión y Desempeño.</t>
  </si>
  <si>
    <t xml:space="preserve">Presentar ante los miembros del comité de gestion y desempeño el avance en la planeacion institucional 
Entregable: Presentacion </t>
  </si>
  <si>
    <t xml:space="preserve">Bajos resultados en la  calificación del FURAG </t>
  </si>
  <si>
    <t>Falta de implementación de algunos lineamientos de las políticas de Gestión y Desempeño Institucional del Modelo Integrado de Planeación y Gestión - MIPG.</t>
  </si>
  <si>
    <t>RG Posibilidad de afectación  reputacional por  bajos resultados en la calificación del FURAG, debido a la falta de implementación de algunos de los lineamientos de las políticas de Gestión y desempeño Institucional, del Modelo Integrado de Planeación y Gestión - MIPG.</t>
  </si>
  <si>
    <t>Realizar los informes trimestrales de avance al plan MIPG Sectorial Evidencia informes trimestrales</t>
  </si>
  <si>
    <t>JEFE OFICINA ASESORA DE PLANEACION</t>
  </si>
  <si>
    <t>Los profesionales asignados  de la Oficina Asesora de Planeación, anualmente con el fin de determinar las brechas existentes en la implmentación de las Políticas del MIPG, realizan acompañamiento y asesoría a los líderes y sus equipos detrabajo, en la actualización de todos los autodiagnósticos de las Políticas de Gestión y Desempeño Institucional. En caso de encontrar actividades que se deban desarrollar, se incluyen en el plan de acción de la siguiente vigencia. Evidencia: Solicitud de actualizacion de autodignosticos a los procesos</t>
  </si>
  <si>
    <t>Realizar actualizacion de los autodiagnósticos con los procesos que tienen politicas MIPG a cargo, Evidencia Solicitud de actualizacion de autodignosticos a los procesos</t>
  </si>
  <si>
    <t>Gestión de control, Inspección y Vigilancia</t>
  </si>
  <si>
    <t>Ejercer el control inspección y vigilancia sobre la industria y los servicios de vigilancia y seguridad privada en Colombia, promoviendo la contratación de servicios autorizados y la lucha contra los servicios no autorizados de acuerdo con la normatividad vigente.</t>
  </si>
  <si>
    <t>El proceso comprende desde la recepción de un  reclamo o queja por irregularidades de un servicio por parte de los grupos de interes a través del gestor documental, o desde la realización de una visita inspectiva a un servicio autorizado o no autorizado, continua con el estudio y análisis del caso determinando si hay mérito para iniciar un proceso sancionatorio, y finaliza con la imposición de las sanciones legales o la actuación administrativa a que haya lugar.</t>
  </si>
  <si>
    <t xml:space="preserve">Investigaciones de un ente regulador por el vencimiento de términos de los procesos administrativos sancionatorios. </t>
  </si>
  <si>
    <t xml:space="preserve">Alto número de expedientes que supera la capacidad de personal  para resolverlos
</t>
  </si>
  <si>
    <t>RG Posibilidad de afectación económica y reputacional por Investigaciones de un ente regulador por el vencimiento de términos de los procesos administrativos sancionatorios, debido al alto número de expedientes que supera la capacidad de personal para resolverlos.</t>
  </si>
  <si>
    <t>Cada coordinador de área de la Delegada para el Control con el colaborador asignado, trimestralmente para evitar la caducidad o perdida de competencia, revisa y prioriza los expedientes y actuaciones, actualizando en cada Grupo la base de datos de los expedientes de investigaciones a cargo, consultando el gestor documental y  expedientes administrativos para que guarde coherencia y permita identificar aquellos expedientes  que ameriten su priorización. 
En caso de encontrar expedientes no relacionados en las bases de datos o cuyo estado no corresponda esta se actualiza tanto en la base de datos como en físico. Adicionalmente dará las instrucciones para impulsar la actuación de acuerdo con esta novedad en coordinación con la Secretaría General.
Evidencia: Archivos de excel - Base de datos, resaltando las novedades</t>
  </si>
  <si>
    <t>Realizar monitoreo trimestral de la actualización y depuración de las bases de datos de los Grupos que integran la Delegatura para el Control lo cual permite tener información disponible y confiable
Entregable: informe trimestral de la  actualizacion de la base de datos de las coordinaciones de la delegatura para el control.</t>
  </si>
  <si>
    <t>GESTION INSPECCION CONTROL Y VIGILANCIA</t>
  </si>
  <si>
    <t>31/05/2023
30/06/2023
20/10/2023
31/12/2023</t>
  </si>
  <si>
    <t>Cada coordinador con el apoyo respectivo trimestralmente verifican la conformación de los expedientes por vigencias que reposan en el archivo de la dependencia y aquellos que deben ser trasladados a otro grupo o transferidos al archivo central de acuerdo con la tabla de retención documental. 
 En caso de no encontrar expedientes se registra en la base de datos del Grupo de origen y destino.
Evidencia: 
Bases de datos con las novedades</t>
  </si>
  <si>
    <t xml:space="preserve"> Realizar informe trimestral de seguimiento a los recursos de reposición con el fin de atenderlos en lo términos definidos con la Oficina Asesora de Jurídica Entregable: informe trimestral de las actividades desarrolladas</t>
  </si>
  <si>
    <t>Deficiencias en ejercer el control inspección y vigilancia en el país</t>
  </si>
  <si>
    <t>insuficiencia de recursos humanos y tecnológicos.</t>
  </si>
  <si>
    <t>RG Posibilidad de afectacion reputacional por deficiencias en ejercer el control inspección y vigilancia en el país debido a la insuficiencia de recursos humanos y tecnológicos</t>
  </si>
  <si>
    <t>Cada coordinador de área de la Delegada para el Control con el colaborador asignado, semestralmente para evitar la caducidad o perdida de competencia, revisa y prioriza los expedientes y actuaciones , actualizando en cada Grupo la base de datos de los expedientes de investigaciones a cargo, consultando el gestor documental y  expedientes administrativos para que guarde coherencia y permita identificar aquellos expedientes  que ameriten su priorización. En caso de encontrar expedientes no relacionados en las bases de datos o cuyo estado no corresponda esta se actualiza tanto en la base de datos como en físico. Adicionalmente dará las instrucciones para impulsar la actuación de acuerdo con esta novedad en coordinación con la Secretaría General.
Evidencia: Archivos de excel - Base de datos, resaltando las novedades</t>
  </si>
  <si>
    <t>Realizar memorando semestralmente reiterando la necesidad de fortalecer e incrementar el número de profesionales de planta en los Grupos de la Delegatura para el Control, lo anterior con el fin de dar continuidad en el impulso y actuaciones de los expedientes así como un mayor cobertura de las visitas inspectivas.Entregable: Memorando de solicitud</t>
  </si>
  <si>
    <t xml:space="preserve">Cada coordinador de área y la persona encargada de la base de datos, trimestralmente con el fin de establecer el plan de descongestión realiza la verificación de la información que reposa en las bases de datos priorizando los expedientes de vigencias anteriores. En caso de incumplir  el cronograma inicial establecido se debe modificar el mismo a consideración del Superintendente Delegado para el Control y Superintendente de Vigilancia y Seguridad Privada.
Evidencia: Plan de descongestión
</t>
  </si>
  <si>
    <t xml:space="preserve">Realizar informe trimestrales de avance del plan de descongestión para el propósito de establecer su eficacia.
Entregable: Informe trimestral de avance del plan de descongestión </t>
  </si>
  <si>
    <t>30/06/2023
20/10/2023
31/05/2023</t>
  </si>
  <si>
    <t xml:space="preserve">El coordinador del Grupo de inspección, anualmente con el fin de establecer el plan de visita realiza la verificación de la información que reposa en las bases de datos, priorizando las visitas por regiones, tipos de servicios y grado de afectación de confianza por los usuarios. En caso de incumplir el cronograma inicial establecido se debe modificar el mismo a consideración del Superintendente Delegado para el Control y Superintendente de Vigilancia y Seguridad Privada.
Evidencia: Plan de Visitas
</t>
  </si>
  <si>
    <t>Realizar informe semestral de avance del plan de visitas para el propósito de establecer su eficacia. 
Entregable: Informe semestral de avance del plan de visitas</t>
  </si>
  <si>
    <t xml:space="preserve">GESTIÓN DOCUMENTAL </t>
  </si>
  <si>
    <t xml:space="preserve">Desarrollar actividades técnicas y administrativas determinadas en la norma para garantizar la planificación y organización de la documentación producida y recibida por la entidad, desde su origen hasta su destino final, y responder por la conservación, la consulta y trazabilidad para la toma de decisiones. </t>
  </si>
  <si>
    <t>Este proceso inicia con la producción de un documento por alguna de las dependencias de la Entidad luego de su radicación, y/o los documentos que entran por sede electrónica hasta su disposición final, según lo establecido en la tabla de retención documental.</t>
  </si>
  <si>
    <t>hallazgos de entes de control y de auditoria</t>
  </si>
  <si>
    <t xml:space="preserve">Incumplimiento de los procedimientos internos y normatividad vigente relacionados con la  radicación y distribución de los documentos.                               </t>
  </si>
  <si>
    <t xml:space="preserve">RG Posibilidad de afectación reputacional por hallazgos de entes de control y de auditoria por el incumplimiento de los procedimientos internos y normatividad vigente relacionados con la  radicación y distribución de los documentos.                                        </t>
  </si>
  <si>
    <t xml:space="preserve">El técnico de ventanilla única, cada vez que ingresa una solicitud, con el fin de tener control de la documentación, asigna número de radicado generando sticker y direcciona a la dependencia correspondiente para su gestión a traves de la plataforma o gestor documental, hace entrega de copia de documento en físico, mediante planilla Distribución Radicados. En caso de pérdida de documentos, como evidencia se tiene la trazabilidad en el gestor documental y las planillas firmadas por área que recibe. </t>
  </si>
  <si>
    <t xml:space="preserve">Realizar mesa de trabajo con el Grupo de Atención al Usuario con el objeto de esclarecer el procedimiento de recepción de solicitud de información, para la racionalización de los trámites ante la Entidad. Entregable:   Acta de reunión </t>
  </si>
  <si>
    <t>Gestión documental</t>
  </si>
  <si>
    <t>El coordinador (a) de la firma outsourcing  cada tres meses con el propósito de realizar seguimiento a la distribución oportuna  revisa las planillas de entrega de documentos. En caso de encontrar inconsistencias en la distribución  y entrega, procede a remitirla al área competente relacionando los radicados no recibidos.   Evidencia planillas de entrega.</t>
  </si>
  <si>
    <t>Realizar muestra aleatoria de las planillas de distribucion de radicados por dependencia.</t>
  </si>
  <si>
    <t>Plan de mejoramiento institucional</t>
  </si>
  <si>
    <t>RG  posibilidad de afectación  económica y reputacional  asociado al incumplimiento de la implementación del SGDEA  (Sistema de Gestión de Documentos Electrónicos de Archivo)</t>
  </si>
  <si>
    <t>El coordinador realiza seguimiento  trimestralmente a la parametrización de las funcionalidades del gestor documental, con el fin de verificar el cumplimiento del Moreq. En caso de encontrar falencias en el desarrollo de dichas funcionalidades, se remitirá a la oficina de sistemas el seguimiento, para realizar mesas de trabajo.  Evidencia: Actas de reunión.</t>
  </si>
  <si>
    <t>Correctivo</t>
  </si>
  <si>
    <t>Realizar mesas de trabajo con la Oficina de sistemas con el objeto de establecer posibles soluciones a la funcionalidad del gestor documental. Entregable:  Listado de asistencia.</t>
  </si>
  <si>
    <t xml:space="preserve">Sanciones por parte del ente de control </t>
  </si>
  <si>
    <t xml:space="preserve"> Por el incumplimiento en la ejecución del Plan de Mejoramiento Archivistico </t>
  </si>
  <si>
    <t xml:space="preserve">RG Posibilidad de afectación económica y reputacional  por sanciones por parte del ente de control, por el incumplimiento en la ejecución del plan de mejoramiento archivistico. 
</t>
  </si>
  <si>
    <t xml:space="preserve">El profesional encargado del área de gestión documental  trimestralmente, revisa los avances realizados para subsanar los hallazgos encontrados por el AGN. En caso que las actividades no muestren un avance significativo, se hace el seguimiento para detectar los factores de incumplimiento, dejando como evidencia los soportes en el desarrollo de cada actividad.
 </t>
  </si>
  <si>
    <t>Realizar informe trimestral donde se evidencie el avance de las actividades planteadas en el PMA  Entregable: informe trimestral</t>
  </si>
  <si>
    <t xml:space="preserve">GESTIÓN DE LA OPERACIÓN </t>
  </si>
  <si>
    <t>Adelantar las actividades pertinentes a resolver los trámites relacionados con los servicios de vigilancia y seguridad privada y demás requerimientos de los usuarios para verificar que los prestadores de estos servicios tengan la capacidad e idoneidad suficiente para su ejercicio, tomando como referencia las normas constitucionales, legales y las referentes a la vigilancia y seguridad privada en el país.</t>
  </si>
  <si>
    <t>Este proceso comienza con la recepción de la solicitud del trámite, con documentos adjuntos y demás requerimientos de los usuarios, hasta la radicación de salida, según corresponda y termina con la asignación del expediente para la notificación y/o comunicación por parte del área encargada.</t>
  </si>
  <si>
    <t>Interposición de recursos y/o quejas por parte de los usuarios, relacionadas con los tramites gestionados.</t>
  </si>
  <si>
    <t xml:space="preserve">Emisión de actos administrativos y/o comunicaciones oficiales con errores.
</t>
  </si>
  <si>
    <t>RG Posibilidad de afectación económica y reputacional por interposición de recursos y/o quejas por parte de los usuarios, relacionadas con los tramites gestionados, Por la emisión de actos administrativos y/o comunicaciones oficiales con errores.</t>
  </si>
  <si>
    <t>El coordinador de cada grupo de trabajo cada vez que se proyecta un acto administrativo con el propósito de verificar  la respuesta y decisiones de fondo frente a los trámites gestionados, revisa la veracidad y coherencia de la información de acuerdo con el requerimiento de los usuarios para continuar en trámite de revisión y  firma por parte del Delegado para la Operación y del Superintendente.
 En los casos de presentarse inconsistencias será devuelto al profesional que lo proyectó para la respectiva corrección e iniciar nuevamente la ruta de aprobación hasta finalizar el trámite. Las evidencias quedan registradas en el Gestor documental Esigna.</t>
  </si>
  <si>
    <t xml:space="preserve">Actualizar la Base de Datos de Servicios Vigentes, con el fin de tener información disponible y actualizada para consulta de los usuarios tanto internos como externos y  generar informes periódicos </t>
  </si>
  <si>
    <t>GESTION DE LA OPERACIÓN</t>
  </si>
  <si>
    <t>La Delegada para la Operación,  los coordinadores de cada grupo y profesionales cada vez que se requiera gestionar trámites de alta complejidad  y con el fin de analizar la viabilidad  de aprobar o rechazar las solicitudes recibidas, realiza comité previo para analizar y dar recomendaciones antes de emitir la respuesta con la decisión de fondo (Blindajes, Licencias y renovaciones).   En caso de no incluir las recomendaciones dependiendo de cada caso se devuelve para su corrección y continuar con el  trámite Evidencia: Acta de Comité previo.</t>
  </si>
  <si>
    <t>Actualizar la Base de Datos de las solicitudes de trámites, con el fin de tener información disponible para el seguimiento y trazabilidad a cada uno de los requerimientos y generar informes periodicos.</t>
  </si>
  <si>
    <t>Fallos judiciales en contra de la Entidad</t>
  </si>
  <si>
    <t>Incumplimiento de los términos legales en materia de gestión de trámites realizadas por los usuarios</t>
  </si>
  <si>
    <t>RG Posibilidad de afectación económica y reputacional por fallos judiciales en contra de la Entidad, por el incumplimiento de los términos legales en materia de gestión de trámites.</t>
  </si>
  <si>
    <t>El Profesional asignado cada vez que ingresa un requerimiento de trámite por parte de los usuarios, con el propósito de tener el control de las solicitudes allegadas  ingresa a la  Base de datos la información referente al número de radicado, fecha de radicado, ciclo de vida, razón social, tipo de trámite y profesional al que se le asigna.  En caso de evidenciar  que alguna solicitud no quedo registrada en la base de datos  los coordinadores de cada grupo informa al profesional encargado para realizar el respectivo registro y control de la información. Evidencia: Base de datos actualizada</t>
  </si>
  <si>
    <t xml:space="preserve">Actualizar la Base de Datos de las solicitudes de trámites, con el fin de tener información disponible para el seguimiento y trazabilidad a cada uno de los requémenos y generar el informe de gestión Periodicamente  Evidencia: Informe </t>
  </si>
  <si>
    <t>El coordinador de cada grupo cada vez que ingresa un requerimiento de trámite por parte de los usuarios, con el propósito de dar oportuna respuesta en los términos de ley establecidos realiza la distribución al profesional de acuerdo a la temática a través del gestor documental.  En caso de asignar un trámite a un profesional que no le corresponda dentro de los temas asignados lo devuelve al coordinador para reasignarlo. Evidencia trazabilidad en Esigna</t>
  </si>
  <si>
    <t xml:space="preserve">
El profesional encargado de la actualización de la Base datos cada vez que evidencie que se aproxima la  fecha límite para dar respuesta a una solicitud, y con el propósito de tener control en la oportunidad , verifica y registra en la base de datos de forma permanente el estado de la solicitud . En caso de evidenciar que los términos se encuentran en el  límite de vencimiento informa al coordinador de grupo para dar respectiva prioridad al trámite.
</t>
  </si>
  <si>
    <t xml:space="preserve">Gestión de Sistemas de Información </t>
  </si>
  <si>
    <t>Gestionar los recursos de Tecnología de la Información y las Comunicaciones, generando valor a los procesos a traves de una adecuada prestación de los servicios tecnologicos  que soportan el manejo de información de la Entidad con la adopción e implementación  de estandares y buenas practicas,  bajo los lineamientos y  el marco legal del Estado Colombiano y la inclusión de tecnologias emergentes  para contribuir al cumplimiento estrategico de la Entidad.</t>
  </si>
  <si>
    <t>El proceso cubre la gestión integral de cada uno de los siguientes componentes:  Inicia con la identificacion de las  necesidades de las Tic , la administracion de la plataforma tecnologica, formulacion, apropiacion , uso e implementacion de Estrategía de TI, seguimiento y definicion de controles que facilitan la confidencialidad, integridad y disponibilidad de la información de acuerdo a los lineamientos de Gobierno Digital,  para gener valor en la prestación de los servicios y  contribuir  la mejora continua de la Entidad.</t>
  </si>
  <si>
    <t xml:space="preserve">Sanciones por parte de los entes de control 
</t>
  </si>
  <si>
    <t>Incumplimiento de las políticas de seguridad de la información en la entidad por malas prácticas y acceso de personal no autorizado.</t>
  </si>
  <si>
    <t>RG Posibilidad de afectación económica y reputacional por sanciones de parte de los entes de control debido al incumplimiento de las políticas y pérdida de la información clasificada y reservada de la entidad por malas prácticas y acceso de personal no autorizado</t>
  </si>
  <si>
    <t>Fraude Interno</t>
  </si>
  <si>
    <t>Realizar actividades parra la toma de copias de respaldo para salvaguardar la información clasificada y reservada de la entidad.</t>
  </si>
  <si>
    <t>Realizar informe de seguimiento trimestral de los sistemas de  Backup de la entidad.entregable: Informes Trimestral del registro de Backup realizados a las diferentes plataformas.</t>
  </si>
  <si>
    <t>GESTION SISTEMAS E INFORMACION</t>
  </si>
  <si>
    <t>Realizar y socializar tips de seguridad de la información para prevenir que se presenten situaciones no deseadas que afecten la integridad, disponibilidad y confidencialidad de la información.</t>
  </si>
  <si>
    <t>Realizar  dos capacitaciones con el proposito de socializar  a los funcionarios y contratistas el manual de seguridad de la información. Entregable: Presentación y lista de asistencia.</t>
  </si>
  <si>
    <t>Realizar la actualización periódica en el directorio activo institucional de acuerdo con las novedades que se presentan con el ingreso y salida de personal.</t>
  </si>
  <si>
    <t xml:space="preserve">Realizar reporte de los usuarios que se encuentran activos e inactivos en la paltaforma de Diectorio activo de la entidad.
Matriz de roles y responsabilidades actualizada </t>
  </si>
  <si>
    <t>Fallas en la operación de los sistemas de información de la entidad</t>
  </si>
  <si>
    <t>Falta de planeación, seguimiento y control a las bases de datos y herramientas tecnológicas de la entidad.</t>
  </si>
  <si>
    <t>RGPosibilidad de afectación económica y reputacional por fallas en la operación de los sistemas de información de la entidad, debido a la falta de planeación, seguimiento y control a las bases de datos y herramientas tecnológicas de la entidad.</t>
  </si>
  <si>
    <t>Asignación de un responsabe para el soporte mantenimiento y capacitación de los sistemas de información.</t>
  </si>
  <si>
    <t>Realizar informe del soporte y capacitación realizada de los diferentes aplicativos con los que cuenta la entidad. Entregable: Plan capacitaciones y lista de asistencia de las capacitaciones realizadas.</t>
  </si>
  <si>
    <t>Realizar seguimiento al plan de mantenimiento de los servicios tecnológicos de la entidad.</t>
  </si>
  <si>
    <t>Realizar informe del  la ejecución del plan de mantenimientos preventivos trimestralmente  de la infraestructura de la entidad. Entregable: Plan de mantenimientos y evidencias de los mantenimientos realizados.</t>
  </si>
  <si>
    <t>Contratar el servicio de mantenimiento, soporte y renovación de licenciamiento de la infraestructura tecnológica de la entiad.</t>
  </si>
  <si>
    <t>Realizar la ejecución del Plan Anual de Adquisiciones corespondiente a la vigencia 2023.</t>
  </si>
  <si>
    <t>Afectación en la prestación del servicio</t>
  </si>
  <si>
    <t>Falta de integridad de la información y dificultad en su acceso por causa en las debilidades de articulación en los sistemas de información</t>
  </si>
  <si>
    <t>RG Posibilidad de afectación económica y reputacional reflejada en la prestación del servicio por falta de integridad de la información y dificultad en su acceso, por causa en las debilidades de articulación de los sistemas de información.</t>
  </si>
  <si>
    <t>Realizar el inventario y actualización de las bases de datos de la entidad  donde se encuentre almacenada la información de cada uno de los diferentes sujetos de inspección, vigilancia y control.</t>
  </si>
  <si>
    <t>Realizar el inventario actualizado de las bases de datos de la entidad.Entregable: Inventario de las bases de datos institucionales.</t>
  </si>
  <si>
    <t>Jefe de oficina de sistemas/ Profesional resposable</t>
  </si>
  <si>
    <t>Definir los repositorios de las bases de datos institucionales de la entidad, como de la información que maneja cada proceso, para conocer su ubicación final.</t>
  </si>
  <si>
    <t>Realizar el inventario del repositorio de las bases de datos institucionales de la entidad y de la información que maneja cada proceso. Entregable: Inventario del repositorio de las bases de datos e información de los procesos.</t>
  </si>
  <si>
    <t>Realizar la identificación de los sistemas de información que se pueden integrar y la definición de reposotorios y tableros de control con la información institucional para la toma de decisiones.</t>
  </si>
  <si>
    <t>Sin Registro</t>
  </si>
  <si>
    <t>Realizar la identificación de los sistemas de información que se pueden integrar y la definición de reposotorios y tableros de control con la información institucional para la toma de decisiones. Entregable: Informe con la identificación realizada.</t>
  </si>
  <si>
    <t xml:space="preserve">Gestion  de Comunicaciones </t>
  </si>
  <si>
    <t>Asesorar y establecer lineamientos y estrategias de comunicación que faciliten la divulgación de información de la Gestión Pública de la SuperVigilancia, a través de comunicaciones internas y externas; así como promover espacios de participación ciudadana que afiancen las relaciones con los Usuarios y Partes Interesadas, permitiendo la incidencia para el mejoramiento continuo.</t>
  </si>
  <si>
    <t xml:space="preserve">Inicia con la elaboración del Plan Estratégico de Comunicaciones, continúa con la ejecución de las actividades relacionadas a los planes definidos, y finaliza con el Plan de Mejoramiento para el proceso de Comunicaciones. </t>
  </si>
  <si>
    <t>Bajo  indice de calificación por parte  del  entes de control.</t>
  </si>
  <si>
    <t>Desconocimiento por parte de las áreas  con respecto a la publicación de información institucional de la Ley de Transparencia y Ley de Participación Ciudadana generando incumplimiento a la normatividad vigente.</t>
  </si>
  <si>
    <t>RG Posibilidad de afectación reputacional por bajo índice de la calificación por entes de control debido al desconocimiento por parte de la áreas con respecto a la publicación de información institucional de la Ley de transparencia y la Ley de Participación Ciudadana, generando incumplimiento a la normatividad vigente.</t>
  </si>
  <si>
    <t>El profesional de comunicaciones asignado realizará cuatrimestralmente el envío de un correo a las diferentes áreas de la entidad con el propósito de identificar si la información publicada en el link de transparencia y acceso a la información pública está actualizada. En caso que la información esté desactualizada por parte del Área responsable, se coordinará la fecha de compromiso del envió de la misma actualizada y se indicará la ruta de publicación en página web. ENTREGABLE INFORME</t>
  </si>
  <si>
    <t xml:space="preserve">Emitir el informe cuatrimestral del estado de la información y las acciones trabajadas con las áreas de la entidad. 
ENTREGABLE Informe de seguimiento con los correos e información trabajada. </t>
  </si>
  <si>
    <t>GESTION DE COMUNICACIONES</t>
  </si>
  <si>
    <t>El profesional de comunicaciones asignado coordinará cuatrimestralmente realizando seguimiento al cumplimiento del compromiso. En caso que el área no responda a la solicitud en el primer correo se solicitará reunión para ajustar la información respectiva. Se realiza un  Informe de seguimiento con los correos e información trabajada. ENTREGABLE INFORME</t>
  </si>
  <si>
    <t xml:space="preserve">Realizar el seguimiento de la gestón de actualización de información en el link de transparencia y acceso a la información pública de la página web y emitir informe cuatrimestral de las actividades realizadas. 
ENTREGABLE Informe de seguimiento de la actividad de actualización realizada enviado a los líderes de los procesos </t>
  </si>
  <si>
    <t>El profesional de comunicaciones asignado semestralmente diseñará una campaña referente a la importancia del cumplimiento de la Ley 1712 de 2014  con el propósito de sensibilizar a los procesos sobre el tema.
En caso de no realizarse la campaña durante el primer semestre, debe realizarse de manera obligatoria durante el segundo semestre de la vigencia. ENTREGABLE INFORME DE LA CAMPAÑA</t>
  </si>
  <si>
    <t xml:space="preserve">Realizar una campaña de comunicación interna dirigida a funcionarios y contratistas destacando la importancia de la Ley 1712 de 2014 para la Supervigilancia. 
ENTREGABLE Soportes de la campaña realizada </t>
  </si>
  <si>
    <t>El profesional de comunicaciones encargado de recolectar la información solicitará a través de correo electrónico o mesas de trabajo y durante el primer trimestre, a las diferentes áreas la información para estructurar el Plan de Participación Ciudadana de la vigencia y planear la difusión de las actividades contenidas en el mismo.
En caso de no recibir la información en el tiempo pactado se realizará una segunda solicitud de información y/o mesa de trabajo para la consecución de los datos.  
Para mostrar la gestión realizada se entrega la matriz del Plan de participación Ciudadana de la vigencia.</t>
  </si>
  <si>
    <t>Realizar mesas de trabajo con los procesos para identiicar las actividades que integrarán el Plan de Participación Ciudadana de la vigencia
ENTREGABLE: Plan de Participación Ciudadana</t>
  </si>
  <si>
    <t xml:space="preserve">El profesional de comunicaciones encargado de la tarea realizará de manera trimestral el seguimiento al cumplimiento de las actividades programadas en el Plan de Participación Ciudadana, a través del esquema de correo electrónico o mesas de trabajo para recoger la información referente a los resultados y sugerencias que surgieron durante la realización de las actividades correspondientes a la implementación del Plan de Participación Ciudadana de cada semestre.
En caso de requerirse ajustes al plan  estos se aplican y se envían a la Oficina Asesora de Planeación para su validación
</t>
  </si>
  <si>
    <t xml:space="preserve">Generar nuevas versiones del Plan de Participación Ciudadana de acuerdo con la identificación de nuevas necesidades
ENTREGABLE: 
informe de seguimiento al Plan de Participacíón Ciudadana, incluyendo las nuevas actividades programadas. </t>
  </si>
  <si>
    <t>Inoportuno suministro de información a grupos de valor y grupos de interés</t>
  </si>
  <si>
    <t xml:space="preserve">Desconocimiento del proceso de solicitud de publicaciones, canales y en general del procedimiento de comunicaciones de la entidad por parte de las áreas  </t>
  </si>
  <si>
    <t xml:space="preserve">RG: Posibilidad de afectación reputacional por la emisión y recepción de información inoportuna (en tiempo y contenido) por los grupos de valor y de interés, que puede afectar la percepción de la gestión de la entidad de manera negativa.
                                                                                </t>
  </si>
  <si>
    <t>El profesional de comunicaciones asignado preparará de manera semestral una estrategia de divulgación del proceso de solicitudes de comunicación a través de la plataforma Mesa de Servicios;  con el propósito de conseguir que las solicitudes recibidas de acuerdo a lo establecido en el procedimiento PRO-GCM-100-001 Comunicaciones Internas y Externas.   
En caso que, luego de hacer esta divulgación, se detecten situaciones de no utilización correcta de la plataforma, se procederá a realizar nuevamente la divulgación, con el propósito que todo el personal este enterado y cumpla con las políticas internas de comunicaciones.</t>
  </si>
  <si>
    <t>Realizar el seguimiento a las solicitudes de comunicación realizadas de acuerdo con lo dispuesto en el procedimiento de comunicaciones. ENTREGABLE Informe de seguimiento  con las evidencias respectivas.</t>
  </si>
  <si>
    <t xml:space="preserve">El profesional de comunicaciones asignado revisará diariamente las solicitudes recibidas por correo  con el propósito de encontrar solicitudes fuera de la establecido en el procedimiento PRO-GCM-100-001 Comunicaciones Internas y Externas. En caso de encontrar estas solicitudes se le recuerda a los solicitantes seguir el procedimiento estipulado de solicitud.
En caso tal que se presenten solicitudes que no hayan sido tramitadas de la manera establecida,  se envia al líder del proceso el recordatorio de la aplicación del procedimiento mencionado. </t>
  </si>
  <si>
    <t>Identificar solicitudes recibidas por correo electrónico 
ENTREGABLE Informe de seguimiento cuatrimestral con las evidencias respectivas de los informes diarios.</t>
  </si>
  <si>
    <t>El asesor de comunicaciones y/o profesional, semestralmente, con el proposito de revisar el cumplimiento de lo establecido en el procedimiento y  manual de  comunicaciones  en materia de  publicación de la  información, y desarrollo de contenido comunicativo revisa la mesa de servicio. 
En caso de evidenciar el no cumplimiento del procedimiento en tiempos estipulados , emite un informe con recomendaciones y acciones a tomar. Informe semestral.</t>
  </si>
  <si>
    <t>Descargar mensualmente el reporte de la mesa de servicios como insumo para la elaboración del informe semestral
ENTREGABLE Informe semestral</t>
  </si>
  <si>
    <t>GESTIÓN ADMINISTRATIVA</t>
  </si>
  <si>
    <t>Planear adecuadamente la administración, el control, racionalización, conservación, aseguramiento y suministro oportuno de los bienes y servicios necesarios, requeridos por los demás procesos, siguiendo lineamientos de austeridad, gestión financiera y de los sistemas de seguridad y salud en el trabajo, sistema de gestión ambiental y lo relacionado con el Plan Estatégico de Seguridad Vial.</t>
  </si>
  <si>
    <t>Este proceso inicia con la planeación, identificación y recepción de necesidades de bienes y servicios, control de inventarios, proceso de baja de bienes y finaliza con
prestación del servicio y/o el suministro de elementos requeridos por los procesos y el cumplimiento de los requisitos de los sistemas de gestión ambiental, SST y del plan de seguridad vial hasta su seguimiento.</t>
  </si>
  <si>
    <t>Sanciones disciplinarias, afectación en el funcionamiento de la entidad, operación de los procesos y de la prestación del servicio.</t>
  </si>
  <si>
    <t>Falta de planeación y oportunidad en la adquisición de bienes y servicios</t>
  </si>
  <si>
    <t>RG Posibilidad de afectación económica y reputacional por sanciones disciplinarias, afectación en el funcionamiento de la entidad, operación de los procesos y de la prestación del servicio debido a la falta de planeación  y oportunidad en la adquisición de bienes y servicios.</t>
  </si>
  <si>
    <t>El Coordinador del grupo de recursos físicos y adquisiciones, anualmente  con el propósito de suplir oportunamente los requerimientos de las áreas,  revisa y evalúa las necesidades de bienes de consumo y reporta a la Oficina Asesora de Planeación para su inclución  en el Plan Anual de Adquisiciones - PAA.
En caso de requerir una nueva necesidad de bien o servicio, se realizara memorando a la Oficina Asesora de Planeación para la modificación del PAA y realizar los procesos contractuales  de acuerdo a lo programado. 
Evidencia: Memorando</t>
  </si>
  <si>
    <t xml:space="preserve">Incluir en el Plan Anual de Adquisiciones - PAA, las necesidades del área, con el fin de atender oportunamente los requerimientos internos de la entidad. Entregable: Memorando dirigido a planeación y proceso contractual 
 </t>
  </si>
  <si>
    <t>GESTION ADMINISTRATIVA</t>
  </si>
  <si>
    <t>El coordinador del grupo de recursos físicos y adquisiciones mensualmente y con el propósito  de hacer seguimiento y verificar la ejecución contractual realiza seguimiento a la ejecucion contractual  tomar las decisiones pertienentes, frente a las necesidades a las área, en caso de identificar necesidades frente a contratos existentes,ejerce control sobre los contratos de  bienes y servicios, a traves de la información registrada en el formato FOR-GAD-350-025 - Consolidado de servicios   se solicitará una modificación del contrato mediante el formato FOR-GCO-360-053 - Evidencia: Formato FOR-GCO-360-053 y correo electronico dirigido al Secretario General</t>
  </si>
  <si>
    <t>Elaborar informe trimestral de la gestión realizada por el Grupo de Recursos fisicos, frente a los requerimientos de las áreas, EVIDENCIA informe trimestral</t>
  </si>
  <si>
    <t>Sanciones por parte de entes de control</t>
  </si>
  <si>
    <t xml:space="preserve">Falencias en la administración de los bienes de la entidad. 
</t>
  </si>
  <si>
    <t xml:space="preserve">Posibilidad de afectación económica y reputacional por sanciones por parte de entes de control por falencias en la administración de los bienes de la entidad. 
</t>
  </si>
  <si>
    <t>El coordinador del área de recursos físicos y Adquisiciones, anualmente presenta los estudios previos para  contratar el servicio de mantenimiento de las sedes al coordinador del grupo de contrato  mediante correo electronico con el proposito de ser revisado y presentado en comite. en caso de presentar incumplimiento del contrato por parte del proveedor el coordinador mediante memorando y correo electronico informa al Secretario General para que atraves de la oficina juridica tomen las medidas pertinentes.
Evidencia: Memorando o Correo electronico</t>
  </si>
  <si>
    <t xml:space="preserve">Suscribir el contrato para el mantenimiento de las sedes de la entidad. Entregable: Contrato suscrito y legalizado. </t>
  </si>
  <si>
    <t>El coordinador del área de recursos físicos y Adquisiciones, anualmente presenta los estudios previos para contratar los servicios del parque automotor al coordinador del grupo de contrato, con el proposito de ser revisado y presentado en comite. en caso de presentar incumplimiento del contrato por parte del proveedor el coordinador mediante memorando o correo electronico informa al Secretario General para que atraves de la oficina juridica tomen las medidas pertinentes.
Evidencia: Memorando o Correo electronico</t>
  </si>
  <si>
    <t xml:space="preserve">Suscribir el contrato para el mantenimiento del parque automotor de la entidad. Entregable: Contrato suscrito y legalizado. </t>
  </si>
  <si>
    <t xml:space="preserve">El coordinador del área de recursos físicos y Adquisiciones, anualmente presenta los estudios previos para contratar los seguros donde se amparen los vehiculos y bienes de la entidad al coordinador del grupo de contrato con el proposito de ser revisado y llevado a comite para su aprobación, en caso de sufrir algun siniestro se realiza el reclamo mediante correo electronico o memorando a la compañia aseguradora correspondiente
Evidencia: Correo y memorando dirigido a la seguradora </t>
  </si>
  <si>
    <t>Realizar informes de seguimiento a los contratos de mantenimiento de las sedes y de vehículos.
Entregable: Informes de seguimiento</t>
  </si>
  <si>
    <t>31/07/2023
31/12/2023</t>
  </si>
  <si>
    <t xml:space="preserve">Suscribir el contrato para el aseguramiento de los vehiculos y bienes de la entidad. Entregable: Contrato suscrito y legalizado. </t>
  </si>
  <si>
    <t>Hallazgos de entes de control y de auditoria</t>
  </si>
  <si>
    <t xml:space="preserve">Errores en la operación del Sofware adquirido para para la administración y control de inventarios. </t>
  </si>
  <si>
    <t xml:space="preserve">Posibilidad de afectación económica y reputacional por hallazgos de entes de control y de auditoria debido a errores en la operación del Sofware adquirido para la administración y control de inventarios. </t>
  </si>
  <si>
    <t xml:space="preserve">El coordinador del área de recursos físicos y Adquisiciones,semestralmente realiza seguimiento a los inventarios (ingresos y egresos), con el propósito de controlar  los bienes de consumo y devolutivos de la entidad, En en caso de presentar diferencias con el área contable se analizan las situaciones y se realizan los ajustes correspondientes. Evidencia: Acta de conciliación de inventarios. </t>
  </si>
  <si>
    <t>Realizar trimestralmente mediante sabana FOR-GAD-350-032- la conciliación de los inventarios 
Evidencia: Sabana</t>
  </si>
  <si>
    <t>Gestion del Talento Humano</t>
  </si>
  <si>
    <t>Planear y gestionar el talento humano desarrollando actividades encaminadas a la provisión, capacitación y bienestar para el fortalecimiento de competencias, clima organizacional, seguridad y salud en el trabajo, con el propósito de tener servidores y colaboradores íntegros y comprometidos con la misión, visión y objetivos institucionales.</t>
  </si>
  <si>
    <t xml:space="preserve">Este proceso inicia con la formulación de los planes y programas para la ejecución de las actividades inherentes de talento humano, aplicados durante la vinculación, permanencia y hasta el retiro de los servidores públicos de la entidad,  y termina con la evaluación y seguimiento de los mismos. </t>
  </si>
  <si>
    <t>Sanción de un ente gubernamental</t>
  </si>
  <si>
    <t xml:space="preserve">Incumplimiento en las directrices  de la normatividad legal vigente en materia de riesgos laborales </t>
  </si>
  <si>
    <t>RG Posibilidad de perdida económica y reputacional por Sanción de un ente gubernamental, debido a el Incumplimiento en las directrices  de la normatividad legal vigente en materia de riesgos laborales.</t>
  </si>
  <si>
    <t>La persona asignada o el colaborador asignado para los temas de SG-SST, mensualmente se realiza la revisión y actualización de la normatividad aplicable a la entidad que se emite atraves de los entes reguladores con el propósito de dar cumplimiento a los lineamientos establecidos que hacen parte del SG-SST. ENTREGABLE informe de las actualizaciones realizadas</t>
  </si>
  <si>
    <t>Realizar actualización anual de la (matriz de peligros) teniendo en cuenta las directrices nacionales en materia de Seguridad y Salud en el Trabajo. 
ENTREGABLE matriz de peligros actualizada</t>
  </si>
  <si>
    <t>GESTION TALENTO HUMANO</t>
  </si>
  <si>
    <t xml:space="preserve">Sanción económica por parte del Ministerio de Hacienda </t>
  </si>
  <si>
    <t>Debido a la Inasistencia por parte de los funcionarios a las actividades programadas en los planes institucionales de capacitacion y de bienestar.</t>
  </si>
  <si>
    <t>RG Posibilidad de pérdida económica por sanciones emitidad por parte del Ministerio de Hacienda, debido a la Inasistencia  de los funcionarios a las actividades programadas en los planes institucionales de capacitacion y de bienestar de talento humano.</t>
  </si>
  <si>
    <t xml:space="preserve">Las personas asignadas a los procesos de capacitación y bienestar cada vez que se programa una actividad concerniente a los planes mensionados, con el propósito de dar cumplimiento a lo establecido en los procedimientos PRO-GTH-310-002 y  PRO-GTH-310-003,  se le solicita a través del gestor documental el diligenciamiento del acta de compromiso de asistencia a las actividades de talento humano, la cual especifica que en caso de la no asistencia a la actividad programada se sancionara con la exclusión a la siguiente actividad.  La evidencia de la ejecucion del control son los memorando y actas de compromiso firmadas. </t>
  </si>
  <si>
    <t>Socializar trimestralmente el cronograma de las actividades del Plan Estratégico del Talento Humano a todos los niveles  de la entidad, con apoyo de la Oficina de Comunicaciones, a través de campañas y correos electrónicos. Evidencia la pieza publicitaria de la campaña.</t>
  </si>
  <si>
    <t>Realizar informe semestral de seguimiento al cumplimiento de las actividades del Plan Estrategico del Telento Humano. Evidencia informe semestral del PETH</t>
  </si>
  <si>
    <t>Sanción por parte de un ente regulador o demanda</t>
  </si>
  <si>
    <t>Inconsistencias en la Nómina o pago extemporáneo de los asuntos relacionados con ésta.</t>
  </si>
  <si>
    <t>RG Posibilidad de pérdida económica y reputacional por sanción del ente regulador o demanda de los funcionarios o exfuncionarios, debido a Inconsistencias en la Nómina o pago extemporáneo de los asuntos relacionados con esta.</t>
  </si>
  <si>
    <t xml:space="preserve">     Afectación menor a 10 SMLMV .</t>
  </si>
  <si>
    <t xml:space="preserve">El servidor público de la nomina, mensualmente con el proposito de generar los pagos a los funcionarios acorde con su asignación salarial y las novedades allegadas durante las fechas previstas, realiza el proceso de parametrizacion en la herramienta desiganada para el proceso. En caso de evidenciarse algún error en los pagos realizados se realiza una comparacion con un excel programado y  se procede a su corrección en el siguiente mes.  Evidencia concepto de ajuste reflejado en el despreendible de pago generado en el mes siguiente a la ocurrencia de la novedad.  </t>
  </si>
  <si>
    <t>Socializar  a través de correo electrónico y en coordinación con el área de comunicaciones  la resolución de adopción de las situaciones administrativas a todos los niveles de la entidad. Evidencia el Resolución firmada y el correo electronico de la socialización.</t>
  </si>
  <si>
    <t xml:space="preserve">Reporte trimestral de las actas consolidadas de los comites de nomina. </t>
  </si>
  <si>
    <t>Incremento de la rotación  de personal auditado y auditor</t>
  </si>
  <si>
    <t xml:space="preserve">Falta de experiencia e insuficiencia del personal acreditado como auditor </t>
  </si>
  <si>
    <t>Afectación del normal desarrollo de las auditorías internas  del Sistema de Gestión de la Calidad.</t>
  </si>
  <si>
    <t>A tráves de la identifcacion de necesidades de capactitación del personal de la Entidad, la Alta Dirección incluye en su Plan de Capacitación anual, programas académicos  en relación con el Sistema de Gestión de la Calidad; con el propósito de capacitar al personal como auditor interno.  En caso de no lograr la ejecución de los programas académicos previos a la auditoría interna, se amplia el plazo de ejecución de la misma, para que se realice con el personal capacitado. Quedando como evidencia los certificados del programa académico como auditor.</t>
  </si>
  <si>
    <t>Aceptar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</si>
</sst>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22"/>
      <color theme="1"/>
      <name val="Arial Narrow"/>
      <family val="2"/>
    </font>
    <font>
      <sz val="11"/>
      <color theme="1"/>
      <name val="Arial Narrow"/>
      <family val="2"/>
    </font>
    <font>
      <b/>
      <sz val="18"/>
      <color theme="1"/>
      <name val="Arial Narrow"/>
      <family val="2"/>
    </font>
    <font>
      <sz val="14"/>
      <color theme="1"/>
      <name val="Arial Narrow"/>
      <family val="2"/>
    </font>
    <font>
      <b/>
      <sz val="11"/>
      <color theme="1"/>
      <name val="Arial Narrow"/>
      <family val="2"/>
    </font>
    <font>
      <b/>
      <sz val="14"/>
      <color theme="1"/>
      <name val="Arial Narrow"/>
      <family val="2"/>
    </font>
    <font>
      <sz val="11"/>
      <name val="Arial Narrow"/>
      <family val="2"/>
    </font>
    <font>
      <sz val="10"/>
      <color theme="1"/>
      <name val="Arial Narrow"/>
      <family val="2"/>
    </font>
    <font>
      <b/>
      <sz val="11"/>
      <color theme="9" tint="-0.249977111117893"/>
      <name val="Arial Narrow"/>
      <family val="2"/>
    </font>
    <font>
      <sz val="9"/>
      <color theme="1"/>
      <name val="Arial Narrow"/>
      <family val="2"/>
    </font>
    <font>
      <sz val="7"/>
      <color theme="1"/>
      <name val="Arial Narrow"/>
      <family val="2"/>
    </font>
    <font>
      <sz val="9"/>
      <color theme="1"/>
      <name val="Bookman Old Style"/>
      <family val="1"/>
    </font>
    <font>
      <sz val="10"/>
      <color theme="1"/>
      <name val="Bookman Old Style"/>
      <family val="1"/>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s>
  <borders count="1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3" fillId="3" borderId="0" xfId="0" applyFont="1" applyFill="1"/>
    <xf numFmtId="0" fontId="3" fillId="0" borderId="0" xfId="0" applyFont="1"/>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center"/>
    </xf>
    <xf numFmtId="0" fontId="6" fillId="2" borderId="11" xfId="0" applyFont="1" applyFill="1" applyBorder="1" applyAlignment="1">
      <alignment horizontal="center" vertical="center" textRotation="90"/>
    </xf>
    <xf numFmtId="0" fontId="6" fillId="3" borderId="0" xfId="0" applyFont="1" applyFill="1" applyAlignment="1">
      <alignment horizontal="center" vertical="center"/>
    </xf>
    <xf numFmtId="0" fontId="6" fillId="2" borderId="0" xfId="0" applyFont="1" applyFill="1" applyAlignment="1">
      <alignment horizontal="center" vertical="center"/>
    </xf>
    <xf numFmtId="0" fontId="3" fillId="0" borderId="11" xfId="0" applyFont="1" applyBorder="1" applyAlignment="1">
      <alignment horizontal="center" vertical="center"/>
    </xf>
    <xf numFmtId="0" fontId="9" fillId="0" borderId="11"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protection hidden="1"/>
    </xf>
    <xf numFmtId="0" fontId="3" fillId="0" borderId="11" xfId="0" applyFont="1" applyBorder="1" applyAlignment="1" applyProtection="1">
      <alignment horizontal="center" vertical="center" textRotation="90"/>
      <protection locked="0"/>
    </xf>
    <xf numFmtId="9" fontId="3" fillId="0" borderId="11" xfId="0" applyNumberFormat="1" applyFont="1" applyBorder="1" applyAlignment="1" applyProtection="1">
      <alignment horizontal="center" vertical="center"/>
      <protection hidden="1"/>
    </xf>
    <xf numFmtId="164" fontId="3" fillId="0" borderId="11" xfId="1" applyNumberFormat="1" applyFont="1" applyBorder="1" applyAlignment="1">
      <alignment horizontal="center" vertical="center"/>
    </xf>
    <xf numFmtId="0" fontId="6" fillId="0" borderId="11" xfId="0" applyFont="1" applyBorder="1" applyAlignment="1" applyProtection="1">
      <alignment horizontal="center" vertical="center" textRotation="90" wrapText="1"/>
      <protection hidden="1"/>
    </xf>
    <xf numFmtId="9" fontId="3" fillId="0" borderId="10" xfId="0" applyNumberFormat="1" applyFont="1" applyBorder="1" applyAlignment="1" applyProtection="1">
      <alignment horizontal="center" vertical="center"/>
      <protection hidden="1"/>
    </xf>
    <xf numFmtId="0" fontId="6" fillId="0" borderId="11" xfId="0" applyFont="1" applyBorder="1" applyAlignment="1" applyProtection="1">
      <alignment horizontal="center" vertical="center" textRotation="90"/>
      <protection hidden="1"/>
    </xf>
    <xf numFmtId="0" fontId="3" fillId="0" borderId="10" xfId="0" applyFont="1" applyBorder="1" applyAlignment="1" applyProtection="1">
      <alignment horizontal="center" vertical="center" textRotation="90"/>
      <protection locked="0"/>
    </xf>
    <xf numFmtId="0" fontId="3" fillId="0" borderId="11" xfId="0" applyFont="1" applyBorder="1" applyAlignment="1" applyProtection="1">
      <alignment horizontal="center" vertical="center" wrapText="1"/>
      <protection locked="0"/>
    </xf>
    <xf numFmtId="14" fontId="3" fillId="0" borderId="11"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3" borderId="0" xfId="0" applyFont="1" applyFill="1" applyAlignment="1">
      <alignment vertical="center"/>
    </xf>
    <xf numFmtId="0" fontId="3" fillId="0" borderId="0" xfId="0" applyFont="1" applyAlignment="1">
      <alignment vertical="center"/>
    </xf>
    <xf numFmtId="14" fontId="3" fillId="0" borderId="11" xfId="0" applyNumberFormat="1" applyFont="1" applyBorder="1" applyAlignment="1" applyProtection="1">
      <alignment horizontal="center" vertical="center"/>
      <protection locked="0"/>
    </xf>
    <xf numFmtId="0" fontId="3" fillId="0" borderId="11" xfId="0" applyFont="1" applyBorder="1" applyAlignment="1" applyProtection="1">
      <alignment horizontal="justify" vertical="center"/>
      <protection locked="0"/>
    </xf>
    <xf numFmtId="0" fontId="3" fillId="0" borderId="0" xfId="0" applyFont="1" applyProtection="1">
      <protection locked="0"/>
    </xf>
    <xf numFmtId="164" fontId="3" fillId="4" borderId="11" xfId="1" applyNumberFormat="1" applyFont="1" applyFill="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11" fillId="0" borderId="11" xfId="0" applyFont="1" applyBorder="1" applyAlignment="1" applyProtection="1">
      <alignment horizontal="justify" vertical="center"/>
      <protection locked="0"/>
    </xf>
    <xf numFmtId="0" fontId="11" fillId="0" borderId="11" xfId="0" applyFont="1" applyBorder="1" applyAlignment="1" applyProtection="1">
      <alignment horizontal="center" vertical="center" wrapText="1"/>
      <protection locked="0"/>
    </xf>
    <xf numFmtId="0" fontId="11" fillId="0" borderId="11"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0" xfId="0" applyFont="1" applyAlignment="1" applyProtection="1">
      <alignment wrapText="1"/>
      <protection locked="0"/>
    </xf>
    <xf numFmtId="0" fontId="13" fillId="0" borderId="15" xfId="0" applyFont="1" applyBorder="1" applyAlignment="1" applyProtection="1">
      <alignment horizontal="left" vertical="center" wrapText="1"/>
      <protection locked="0"/>
    </xf>
    <xf numFmtId="0" fontId="14" fillId="0" borderId="15" xfId="0" applyFont="1" applyBorder="1" applyAlignment="1" applyProtection="1">
      <alignment vertical="center" wrapText="1"/>
      <protection locked="0"/>
    </xf>
    <xf numFmtId="0" fontId="9" fillId="0" borderId="11" xfId="0" applyFont="1" applyBorder="1" applyAlignment="1" applyProtection="1">
      <alignment horizontal="center" vertical="center" wrapText="1"/>
      <protection locked="0"/>
    </xf>
    <xf numFmtId="0" fontId="13" fillId="0" borderId="15" xfId="0" applyFont="1" applyBorder="1" applyAlignment="1" applyProtection="1">
      <alignment vertical="center" wrapText="1"/>
      <protection locked="0"/>
    </xf>
    <xf numFmtId="0" fontId="3" fillId="3" borderId="0" xfId="0" applyFont="1" applyFill="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3" fillId="3" borderId="0" xfId="0" applyFont="1" applyFill="1" applyAlignment="1">
      <alignment horizontal="left" vertical="center"/>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textRotation="90" wrapText="1"/>
    </xf>
    <xf numFmtId="0" fontId="6" fillId="2" borderId="12" xfId="0" applyFont="1" applyFill="1" applyBorder="1" applyAlignment="1">
      <alignment horizontal="center" vertical="center" textRotation="90" wrapText="1"/>
    </xf>
    <xf numFmtId="0" fontId="7" fillId="2" borderId="10" xfId="0" applyFont="1" applyFill="1" applyBorder="1" applyAlignment="1">
      <alignment horizontal="center" vertical="center" textRotation="90"/>
    </xf>
    <xf numFmtId="0" fontId="7" fillId="2" borderId="12" xfId="0" applyFont="1" applyFill="1" applyBorder="1" applyAlignment="1">
      <alignment horizontal="center" vertical="center" textRotation="9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textRotation="90" wrapText="1"/>
    </xf>
    <xf numFmtId="0" fontId="6" fillId="0" borderId="10"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9" fontId="3" fillId="0" borderId="10" xfId="0" applyNumberFormat="1" applyFont="1" applyBorder="1" applyAlignment="1" applyProtection="1">
      <alignment horizontal="center" vertical="center" wrapText="1"/>
      <protection hidden="1"/>
    </xf>
    <xf numFmtId="9" fontId="3" fillId="0" borderId="13" xfId="0" applyNumberFormat="1" applyFont="1" applyBorder="1" applyAlignment="1" applyProtection="1">
      <alignment horizontal="center" vertical="center" wrapText="1"/>
      <protection hidden="1"/>
    </xf>
    <xf numFmtId="9" fontId="3" fillId="0" borderId="12" xfId="0" applyNumberFormat="1" applyFont="1" applyBorder="1" applyAlignment="1" applyProtection="1">
      <alignment horizontal="center" vertical="center" wrapText="1"/>
      <protection hidden="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9" fontId="3" fillId="0" borderId="10" xfId="0" applyNumberFormat="1" applyFont="1" applyBorder="1" applyAlignment="1" applyProtection="1">
      <alignment horizontal="center" vertical="center" wrapText="1"/>
      <protection locked="0"/>
    </xf>
    <xf numFmtId="9" fontId="3" fillId="0" borderId="13" xfId="0" applyNumberFormat="1" applyFont="1" applyBorder="1" applyAlignment="1" applyProtection="1">
      <alignment horizontal="center" vertical="center" wrapText="1"/>
      <protection locked="0"/>
    </xf>
    <xf numFmtId="9" fontId="3" fillId="0" borderId="12" xfId="0" applyNumberFormat="1"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cellXfs>
  <cellStyles count="2">
    <cellStyle name="Normal" xfId="0" builtinId="0"/>
    <cellStyle name="Porcentaje" xfId="1" builtinId="5"/>
  </cellStyles>
  <dxfs count="3570">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upervigilanciagovco-my.sharepoint.com/personal/krivera_supervigilancia_gov_co/Documents/Documentos%20-%20copia/2023/PLAN%20DE%20RIESGOS/RIESGOS%20DE%20GESTION%202023/MATRIZ%20RIESGOS%20DE%20GESTION%20SISTEMA%20INTEGRADO%20DE%20GESTION.xlsx?409E4ED5" TargetMode="External"/><Relationship Id="rId1" Type="http://schemas.openxmlformats.org/officeDocument/2006/relationships/externalLinkPath" Target="file:///\\409E4ED5\MATRIZ%20RIESGOS%20DE%20GESTION%20SISTEMA%20INTEGRADO%20DE%20GES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20DIRECCIONAMIENTO%20ESTRAT&#201;GICO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20DE%20GESTION%20INSP%20CONTROL%20Y%20VIGILANCJ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DE%20RIESGOS%20GESTI&#211;N%20DOCUMENT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LAN%20DE%20RIESGOS\RIESGOS%20DE%20GESTION%202023\MATRIZ%20DE%20RIESGOS%20GESTION%20DE%20LA%20OPER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LAN%20DE%20RIESGOS\RIESGOS%20DE%20GESTION%202023\MATRIZ%20DE%20RIESGOS%20DE%20GESTI&#211;N%20SISTEMAS%20DE%20INFORMACI&#211;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LAN%20DE%20RIESGOS\RIESGOS%20DE%20GESTION%202023\MATRIZ%20DE%20RIESGOS%20DE%20GESTI&#211;N%20COMUNICACIONE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LAN%20DE%20RIESGOS\RIESGOS%20DE%20GESTION%202023\MATRIZ%20DE%20RIESGOS%20DE%20%20GESTION%20ADMINISTRATIV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LAN%20DE%20RIESGOS\RIESGOS%20DE%20GESTION%202023\MATRIZ%20DE%20RIESGOS%20%20DE%20GESTI&#211;N%20TALENTO%20HUMAN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ATRIZ_RIEGOS_GESTION_AUDITORIA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SISTEMA%20INTEGRADO%20DE%20GES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SERVIC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JURI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211;N%20FINANCIE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211;N%20DISCIPLINAR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CONTRATACI&#211;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upervigilanciagovco-my.sharepoint.com/personal/krivera_supervigilancia_gov_co/Documents/Documentos%20-%20copia/2023/PLAN%20DE%20RIESGOS/RIESGOS%20DE%20GESTION%202023/MATRIZ%20RIESGOS%20DE%20GESTION%20ALIANZA%20INTERINSTITUCIONAL.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supervigilanciagovco-my.sharepoint.com/personal/krivera_supervigilancia_gov_co/Documents/Documentos%20-%20copia/2023/PLAN%20DE%20RIESGOS/RIESGOS%20DE%20GESTION%202023/MATRIZ%20RIESGOS%20DE%20GESTION%20%20DIRECCIONAMIENTO%20ESTRAT&#201;GICO2023.xlsx?409E4ED5" TargetMode="External"/><Relationship Id="rId1" Type="http://schemas.openxmlformats.org/officeDocument/2006/relationships/externalLinkPath" Target="file:///\\409E4ED5\MATRIZ%20RIESGOS%20DE%20GESTION%20%20DIRECCIONAMIENTO%20ESTRAT&#201;GIC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Hoja3"/>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A22" zoomScale="60" zoomScaleNormal="90" zoomScaleSheetLayoutView="90" zoomScalePageLayoutView="60" workbookViewId="0">
      <selection activeCell="C22" sqref="C22:C27"/>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44" t="s">
        <v>4</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6</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46</v>
      </c>
      <c r="D10" s="83" t="s">
        <v>47</v>
      </c>
      <c r="E10" s="86" t="s">
        <v>48</v>
      </c>
      <c r="F10" s="83" t="s">
        <v>49</v>
      </c>
      <c r="G10" s="89">
        <v>1</v>
      </c>
      <c r="H10" s="92" t="str">
        <f>IF(G10&lt;=0,"",IF(G10&lt;=2,"Muy Baja",IF(G10&lt;=24,"Baja",IF(G10&lt;=500,"Media",IF(G10&lt;=5000,"Alta","Muy Alta")))))</f>
        <v>Muy Baja</v>
      </c>
      <c r="I10" s="77">
        <f>IF(H10="","",IF(H10="Muy Baja",0.2,IF(H10="Baja",0.4,IF(H10="Media",0.6,IF(H10="Alta",0.8,IF(H10="Muy Alta",1,))))))</f>
        <v>0.2</v>
      </c>
      <c r="J10" s="95" t="s">
        <v>50</v>
      </c>
      <c r="K10" s="77" t="str">
        <f>IF(NOT(ISERROR(MATCH(J10,'[1]Tabla Impacto'!$B$221:$B$223,0))),'[1]Tabla Impacto'!$F$223&amp;"Por favor no seleccionar los criterios de impacto(Afectación Económica o presupuestal y Pérdida Reputacional)",J10)</f>
        <v xml:space="preserve">     El riesgo afecta la imagen de la entidad con algunos usuarios de relevancia frente al logro de los objetivos</v>
      </c>
      <c r="L10" s="92" t="str">
        <f>IF(OR(K10='[1]Tabla Impacto'!$C$11,K10='[1]Tabla Impacto'!$D$11),"Leve",IF(OR(K10='[1]Tabla Impacto'!$C$12,K10='[1]Tabla Impacto'!$D$12),"Menor",IF(OR(K10='[1]Tabla Impacto'!$C$13,K10='[1]Tabla Impacto'!$D$13),"Moderado",IF(OR(K10='[1]Tabla Impacto'!$C$14,K10='[1]Tabla Impacto'!$D$14),"Mayor",IF(OR(K10='[1]Tabla Impacto'!$C$15,K10='[1]Tabla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
        <v>1</v>
      </c>
      <c r="P10" s="10" t="s">
        <v>51</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0.12</v>
      </c>
      <c r="Y10" s="15" t="str">
        <f>IFERROR(IF(X10="","",IF(X10&lt;=0.2,"Muy Baja",IF(X10&lt;=0.4,"Baja",IF(X10&lt;=0.6,"Media",IF(X10&lt;=0.8,"Alta","Muy Alta"))))),"")</f>
        <v>Muy Baja</v>
      </c>
      <c r="Z10" s="16">
        <f>+X10</f>
        <v>0.12</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c r="AE10" s="19" t="s">
        <v>57</v>
      </c>
      <c r="AF10" s="19" t="s">
        <v>2</v>
      </c>
      <c r="AG10" s="20" t="s">
        <v>58</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61</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7.1999999999999995E-2</v>
      </c>
      <c r="Y11" s="15" t="str">
        <f t="shared" ref="Y11:Y69" si="1">IFERROR(IF(X11="","",IF(X11&lt;=0.2,"Muy Baja",IF(X11&lt;=0.4,"Baja",IF(X11&lt;=0.6,"Media",IF(X11&lt;=0.8,"Alta","Muy Alta"))))),"")</f>
        <v>Muy Baja</v>
      </c>
      <c r="Z11" s="16">
        <f t="shared" ref="Z11:Z15" si="2">+X11</f>
        <v>7.1999999999999995E-2</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c r="AE11" s="19" t="s">
        <v>62</v>
      </c>
      <c r="AF11" s="19" t="s">
        <v>2</v>
      </c>
      <c r="AG11" s="20" t="s">
        <v>63</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6"/>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26"/>
      <c r="AF12" s="26"/>
      <c r="AG12" s="36"/>
      <c r="AH12" s="26"/>
      <c r="AI12" s="26"/>
      <c r="AJ12" s="26"/>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0"/>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0"/>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0"/>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64</v>
      </c>
      <c r="C16" s="83" t="s">
        <v>65</v>
      </c>
      <c r="D16" s="83" t="s">
        <v>66</v>
      </c>
      <c r="E16" s="86" t="s">
        <v>67</v>
      </c>
      <c r="F16" s="83" t="s">
        <v>49</v>
      </c>
      <c r="G16" s="89">
        <v>1</v>
      </c>
      <c r="H16" s="92" t="str">
        <f>IF(G16&lt;=0,"",IF(G16&lt;=2,"Muy Baja",IF(G16&lt;=24,"Baja",IF(G16&lt;=500,"Media",IF(G16&lt;=5000,"Alta","Muy Alta")))))</f>
        <v>Muy Baja</v>
      </c>
      <c r="I16" s="77">
        <f>IF(H16="","",IF(H16="Muy Baja",0.2,IF(H16="Baja",0.4,IF(H16="Media",0.6,IF(H16="Alta",0.8,IF(H16="Muy Alta",1,))))))</f>
        <v>0.2</v>
      </c>
      <c r="J16" s="95" t="s">
        <v>50</v>
      </c>
      <c r="K16" s="77"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92" t="str">
        <f>IF(OR(K16='[1]Tabla Impacto'!$C$11,K16='[1]Tabla Impacto'!$D$11),"Leve",IF(OR(K16='[1]Tabla Impacto'!$C$12,K16='[1]Tabla Impacto'!$D$12),"Menor",IF(OR(K16='[1]Tabla Impacto'!$C$13,K16='[1]Tabla Impacto'!$D$13),"Moderado",IF(OR(K16='[1]Tabla Impacto'!$C$14,K16='[1]Tabla Impacto'!$D$14),"Mayor",IF(OR(K16='[1]Tabla Impacto'!$C$15,K16='[1]Tabla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9">
        <v>1</v>
      </c>
      <c r="P16" s="10" t="s">
        <v>68</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0.12</v>
      </c>
      <c r="Y16" s="15" t="str">
        <f>IFERROR(IF(X16="","",IF(X16&lt;=0.2,"Muy Baja",IF(X16&lt;=0.4,"Baja",IF(X16&lt;=0.6,"Media",IF(X16&lt;=0.8,"Alta","Muy Alta"))))),"")</f>
        <v>Muy Baja</v>
      </c>
      <c r="Z16" s="16">
        <f>+X16</f>
        <v>0.12</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0" t="s">
        <v>70</v>
      </c>
      <c r="AF16" s="19" t="s">
        <v>2</v>
      </c>
      <c r="AG16" s="19" t="s">
        <v>71</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72</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7.1999999999999995E-2</v>
      </c>
      <c r="Y17" s="15" t="str">
        <f t="shared" si="1"/>
        <v>Muy Baja</v>
      </c>
      <c r="Z17" s="16">
        <f t="shared" ref="Z17:Z21" si="9">+X17</f>
        <v>7.1999999999999995E-2</v>
      </c>
      <c r="AA17" s="15" t="str">
        <f t="shared" si="3"/>
        <v>Moderado</v>
      </c>
      <c r="AB17" s="16">
        <f>IFERROR(IF(AND(Q16="Impacto",Q17="Impacto"),(AB10-(+AB10*T17)),IF(Q17="Impacto",($M$16-(+$M$16*T17)),IF(Q17="Probabilidad",AB10,""))),"")</f>
        <v>0.6</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8" t="s">
        <v>69</v>
      </c>
      <c r="AE17" s="10" t="s">
        <v>73</v>
      </c>
      <c r="AF17" s="19" t="s">
        <v>2</v>
      </c>
      <c r="AG17" s="20">
        <v>45260</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0"/>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0"/>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0"/>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0"/>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IF(NOT(ISERROR(MATCH(J22,'[1]Tabla Impacto'!$B$221:$B$223,0))),'[1]Tabla Impacto'!$F$223&amp;"Por favor no seleccionar los criterios de impacto(Afectación Económica o presupuestal y Pérdida Reputacional)",J22)</f>
        <v>0</v>
      </c>
      <c r="L22" s="92" t="str">
        <f>IF(OR(K22='[1]Tabla Impacto'!$C$11,K22='[1]Tabla Impacto'!$D$11),"Leve",IF(OR(K22='[1]Tabla Impacto'!$C$12,K22='[1]Tabla Impacto'!$D$12),"Menor",IF(OR(K22='[1]Tabla Impacto'!$C$13,K22='[1]Tabla Impacto'!$D$13),"Moderado",IF(OR(K22='[1]Tabla Impacto'!$C$14,K22='[1]Tabla Impacto'!$D$14),"Mayor",IF(OR(K22='[1]Tabla Impacto'!$C$15,K22='[1]Tabla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0"/>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0"/>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IF(NOT(ISERROR(MATCH(J28,'[1]Tabla Impacto'!$B$221:$B$223,0))),'[1]Tabla Impacto'!$F$223&amp;"Por favor no seleccionar los criterios de impacto(Afectación Económica o presupuestal y Pérdida Reputacional)",J28)</f>
        <v>0</v>
      </c>
      <c r="L28" s="92" t="str">
        <f>IF(OR(K28='[1]Tabla Impacto'!$C$11,K28='[1]Tabla Impacto'!$D$11),"Leve",IF(OR(K28='[1]Tabla Impacto'!$C$12,K28='[1]Tabla Impacto'!$D$12),"Menor",IF(OR(K28='[1]Tabla Impacto'!$C$13,K28='[1]Tabla Impacto'!$D$13),"Moderado",IF(OR(K28='[1]Tabla Impacto'!$C$14,K28='[1]Tabla Impacto'!$D$14),"Mayor",IF(OR(K28='[1]Tabla Impacto'!$C$15,K28='[1]Tabla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IF(NOT(ISERROR(MATCH(J34,'[1]Tabla Impacto'!$B$221:$B$223,0))),'[1]Tabla Impacto'!$F$223&amp;"Por favor no seleccionar los criterios de impacto(Afectación Económica o presupuestal y Pérdida Reputacional)",J34)</f>
        <v>0</v>
      </c>
      <c r="L34" s="92" t="str">
        <f>IF(OR(K34='[1]Tabla Impacto'!$C$11,K34='[1]Tabla Impacto'!$D$11),"Leve",IF(OR(K34='[1]Tabla Impacto'!$C$12,K34='[1]Tabla Impacto'!$D$12),"Menor",IF(OR(K34='[1]Tabla Impacto'!$C$13,K34='[1]Tabla Impacto'!$D$13),"Moderado",IF(OR(K34='[1]Tabla Impacto'!$C$14,K34='[1]Tabla Impacto'!$D$14),"Mayor",IF(OR(K34='[1]Tabla Impacto'!$C$15,K34='[1]Tabla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IF(NOT(ISERROR(MATCH(J40,'[1]Tabla Impacto'!$B$221:$B$223,0))),'[1]Tabla Impacto'!$F$223&amp;"Por favor no seleccionar los criterios de impacto(Afectación Económica o presupuestal y Pérdida Reputacional)",J40)</f>
        <v>0</v>
      </c>
      <c r="L40" s="92" t="str">
        <f>IF(OR(K40='[1]Tabla Impacto'!$C$11,K40='[1]Tabla Impacto'!$D$11),"Leve",IF(OR(K40='[1]Tabla Impacto'!$C$12,K40='[1]Tabla Impacto'!$D$12),"Menor",IF(OR(K40='[1]Tabla Impacto'!$C$13,K40='[1]Tabla Impacto'!$D$13),"Moderado",IF(OR(K40='[1]Tabla Impacto'!$C$14,K40='[1]Tabla Impacto'!$D$14),"Mayor",IF(OR(K40='[1]Tabla Impacto'!$C$15,K40='[1]Tabla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IF(NOT(ISERROR(MATCH(J46,'[1]Tabla Impacto'!$B$221:$B$223,0))),'[1]Tabla Impacto'!$F$223&amp;"Por favor no seleccionar los criterios de impacto(Afectación Económica o presupuestal y Pérdida Reputacional)",J46)</f>
        <v>0</v>
      </c>
      <c r="L46" s="92" t="str">
        <f>IF(OR(K46='[1]Tabla Impacto'!$C$11,K46='[1]Tabla Impacto'!$D$11),"Leve",IF(OR(K46='[1]Tabla Impacto'!$C$12,K46='[1]Tabla Impacto'!$D$12),"Menor",IF(OR(K46='[1]Tabla Impacto'!$C$13,K46='[1]Tabla Impacto'!$D$13),"Moderado",IF(OR(K46='[1]Tabla Impacto'!$C$14,K46='[1]Tabla Impacto'!$D$14),"Mayor",IF(OR(K46='[1]Tabla Impacto'!$C$15,K46='[1]Tabla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IF(NOT(ISERROR(MATCH(J52,'[1]Tabla Impacto'!$B$221:$B$223,0))),'[1]Tabla Impacto'!$F$223&amp;"Por favor no seleccionar los criterios de impacto(Afectación Económica o presupuestal y Pérdida Reputacional)",J52)</f>
        <v>0</v>
      </c>
      <c r="L52" s="92" t="str">
        <f>IF(OR(K52='[1]Tabla Impacto'!$C$11,K52='[1]Tabla Impacto'!$D$11),"Leve",IF(OR(K52='[1]Tabla Impacto'!$C$12,K52='[1]Tabla Impacto'!$D$12),"Menor",IF(OR(K52='[1]Tabla Impacto'!$C$13,K52='[1]Tabla Impacto'!$D$13),"Moderado",IF(OR(K52='[1]Tabla Impacto'!$C$14,K52='[1]Tabla Impacto'!$D$14),"Mayor",IF(OR(K52='[1]Tabla Impacto'!$C$15,K52='[1]Tabla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IF(NOT(ISERROR(MATCH(J58,'[1]Tabla Impacto'!$B$221:$B$223,0))),'[1]Tabla Impacto'!$F$223&amp;"Por favor no seleccionar los criterios de impacto(Afectación Económica o presupuestal y Pérdida Reputacional)",J58)</f>
        <v>0</v>
      </c>
      <c r="L58" s="92" t="str">
        <f>IF(OR(K58='[1]Tabla Impacto'!$C$11,K58='[1]Tabla Impacto'!$D$11),"Leve",IF(OR(K58='[1]Tabla Impacto'!$C$12,K58='[1]Tabla Impacto'!$D$12),"Menor",IF(OR(K58='[1]Tabla Impacto'!$C$13,K58='[1]Tabla Impacto'!$D$13),"Moderado",IF(OR(K58='[1]Tabla Impacto'!$C$14,K58='[1]Tabla Impacto'!$D$14),"Mayor",IF(OR(K58='[1]Tabla Impacto'!$C$15,K58='[1]Tabla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IF(NOT(ISERROR(MATCH(J64,'[1]Tabla Impacto'!$B$221:$B$223,0))),'[1]Tabla Impacto'!$F$223&amp;"Por favor no seleccionar los criterios de impacto(Afectación Económica o presupuestal y Pérdida Reputacional)",J64)</f>
        <v>0</v>
      </c>
      <c r="L64" s="92" t="str">
        <f>IF(OR(K64='[1]Tabla Impacto'!$C$11,K64='[1]Tabla Impacto'!$D$11),"Leve",IF(OR(K64='[1]Tabla Impacto'!$C$12,K64='[1]Tabla Impacto'!$D$12),"Menor",IF(OR(K64='[1]Tabla Impacto'!$C$13,K64='[1]Tabla Impacto'!$D$13),"Moderado",IF(OR(K64='[1]Tabla Impacto'!$C$14,K64='[1]Tabla Impacto'!$D$14),"Mayor",IF(OR(K64='[1]Tabla Impacto'!$C$15,K64='[1]Tabla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3569" priority="227" operator="equal">
      <formula>"Muy Alta"</formula>
    </cfRule>
    <cfRule type="cellIs" dxfId="3568" priority="228" operator="equal">
      <formula>"Alta"</formula>
    </cfRule>
    <cfRule type="cellIs" dxfId="3567" priority="229" operator="equal">
      <formula>"Media"</formula>
    </cfRule>
    <cfRule type="cellIs" dxfId="3566" priority="230" operator="equal">
      <formula>"Baja"</formula>
    </cfRule>
    <cfRule type="cellIs" dxfId="3565" priority="231" operator="equal">
      <formula>"Muy Baja"</formula>
    </cfRule>
  </conditionalFormatting>
  <conditionalFormatting sqref="L10 L16 L22 L28 L34 L40 L46 L52 L58 L64">
    <cfRule type="cellIs" dxfId="3564" priority="222" operator="equal">
      <formula>"Catastrófico"</formula>
    </cfRule>
    <cfRule type="cellIs" dxfId="3563" priority="223" operator="equal">
      <formula>"Mayor"</formula>
    </cfRule>
    <cfRule type="cellIs" dxfId="3562" priority="224" operator="equal">
      <formula>"Moderado"</formula>
    </cfRule>
    <cfRule type="cellIs" dxfId="3561" priority="225" operator="equal">
      <formula>"Menor"</formula>
    </cfRule>
    <cfRule type="cellIs" dxfId="3560" priority="226" operator="equal">
      <formula>"Leve"</formula>
    </cfRule>
  </conditionalFormatting>
  <conditionalFormatting sqref="N10">
    <cfRule type="cellIs" dxfId="3559" priority="218" operator="equal">
      <formula>"Extremo"</formula>
    </cfRule>
    <cfRule type="cellIs" dxfId="3558" priority="219" operator="equal">
      <formula>"Alto"</formula>
    </cfRule>
    <cfRule type="cellIs" dxfId="3557" priority="220" operator="equal">
      <formula>"Moderado"</formula>
    </cfRule>
    <cfRule type="cellIs" dxfId="3556" priority="221" operator="equal">
      <formula>"Bajo"</formula>
    </cfRule>
  </conditionalFormatting>
  <conditionalFormatting sqref="Y10:Y15">
    <cfRule type="cellIs" dxfId="3555" priority="213" operator="equal">
      <formula>"Muy Alta"</formula>
    </cfRule>
    <cfRule type="cellIs" dxfId="3554" priority="214" operator="equal">
      <formula>"Alta"</formula>
    </cfRule>
    <cfRule type="cellIs" dxfId="3553" priority="215" operator="equal">
      <formula>"Media"</formula>
    </cfRule>
    <cfRule type="cellIs" dxfId="3552" priority="216" operator="equal">
      <formula>"Baja"</formula>
    </cfRule>
    <cfRule type="cellIs" dxfId="3551" priority="217" operator="equal">
      <formula>"Muy Baja"</formula>
    </cfRule>
  </conditionalFormatting>
  <conditionalFormatting sqref="AA10:AA15">
    <cfRule type="cellIs" dxfId="3550" priority="208" operator="equal">
      <formula>"Catastrófico"</formula>
    </cfRule>
    <cfRule type="cellIs" dxfId="3549" priority="209" operator="equal">
      <formula>"Mayor"</formula>
    </cfRule>
    <cfRule type="cellIs" dxfId="3548" priority="210" operator="equal">
      <formula>"Moderado"</formula>
    </cfRule>
    <cfRule type="cellIs" dxfId="3547" priority="211" operator="equal">
      <formula>"Menor"</formula>
    </cfRule>
    <cfRule type="cellIs" dxfId="3546" priority="212" operator="equal">
      <formula>"Leve"</formula>
    </cfRule>
  </conditionalFormatting>
  <conditionalFormatting sqref="AC10:AC15">
    <cfRule type="cellIs" dxfId="3545" priority="204" operator="equal">
      <formula>"Extremo"</formula>
    </cfRule>
    <cfRule type="cellIs" dxfId="3544" priority="205" operator="equal">
      <formula>"Alto"</formula>
    </cfRule>
    <cfRule type="cellIs" dxfId="3543" priority="206" operator="equal">
      <formula>"Moderado"</formula>
    </cfRule>
    <cfRule type="cellIs" dxfId="3542" priority="207" operator="equal">
      <formula>"Bajo"</formula>
    </cfRule>
  </conditionalFormatting>
  <conditionalFormatting sqref="H58">
    <cfRule type="cellIs" dxfId="3541" priority="43" operator="equal">
      <formula>"Muy Alta"</formula>
    </cfRule>
    <cfRule type="cellIs" dxfId="3540" priority="44" operator="equal">
      <formula>"Alta"</formula>
    </cfRule>
    <cfRule type="cellIs" dxfId="3539" priority="45" operator="equal">
      <formula>"Media"</formula>
    </cfRule>
    <cfRule type="cellIs" dxfId="3538" priority="46" operator="equal">
      <formula>"Baja"</formula>
    </cfRule>
    <cfRule type="cellIs" dxfId="3537" priority="47" operator="equal">
      <formula>"Muy Baja"</formula>
    </cfRule>
  </conditionalFormatting>
  <conditionalFormatting sqref="N16">
    <cfRule type="cellIs" dxfId="3536" priority="200" operator="equal">
      <formula>"Extremo"</formula>
    </cfRule>
    <cfRule type="cellIs" dxfId="3535" priority="201" operator="equal">
      <formula>"Alto"</formula>
    </cfRule>
    <cfRule type="cellIs" dxfId="3534" priority="202" operator="equal">
      <formula>"Moderado"</formula>
    </cfRule>
    <cfRule type="cellIs" dxfId="3533" priority="203" operator="equal">
      <formula>"Bajo"</formula>
    </cfRule>
  </conditionalFormatting>
  <conditionalFormatting sqref="Y16:Y21">
    <cfRule type="cellIs" dxfId="3532" priority="195" operator="equal">
      <formula>"Muy Alta"</formula>
    </cfRule>
    <cfRule type="cellIs" dxfId="3531" priority="196" operator="equal">
      <formula>"Alta"</formula>
    </cfRule>
    <cfRule type="cellIs" dxfId="3530" priority="197" operator="equal">
      <formula>"Media"</formula>
    </cfRule>
    <cfRule type="cellIs" dxfId="3529" priority="198" operator="equal">
      <formula>"Baja"</formula>
    </cfRule>
    <cfRule type="cellIs" dxfId="3528" priority="199" operator="equal">
      <formula>"Muy Baja"</formula>
    </cfRule>
  </conditionalFormatting>
  <conditionalFormatting sqref="AA16:AA21">
    <cfRule type="cellIs" dxfId="3527" priority="190" operator="equal">
      <formula>"Catastrófico"</formula>
    </cfRule>
    <cfRule type="cellIs" dxfId="3526" priority="191" operator="equal">
      <formula>"Mayor"</formula>
    </cfRule>
    <cfRule type="cellIs" dxfId="3525" priority="192" operator="equal">
      <formula>"Moderado"</formula>
    </cfRule>
    <cfRule type="cellIs" dxfId="3524" priority="193" operator="equal">
      <formula>"Menor"</formula>
    </cfRule>
    <cfRule type="cellIs" dxfId="3523" priority="194" operator="equal">
      <formula>"Leve"</formula>
    </cfRule>
  </conditionalFormatting>
  <conditionalFormatting sqref="AC16:AC21">
    <cfRule type="cellIs" dxfId="3522" priority="186" operator="equal">
      <formula>"Extremo"</formula>
    </cfRule>
    <cfRule type="cellIs" dxfId="3521" priority="187" operator="equal">
      <formula>"Alto"</formula>
    </cfRule>
    <cfRule type="cellIs" dxfId="3520" priority="188" operator="equal">
      <formula>"Moderado"</formula>
    </cfRule>
    <cfRule type="cellIs" dxfId="3519" priority="189" operator="equal">
      <formula>"Bajo"</formula>
    </cfRule>
  </conditionalFormatting>
  <conditionalFormatting sqref="H22">
    <cfRule type="cellIs" dxfId="3518" priority="181" operator="equal">
      <formula>"Muy Alta"</formula>
    </cfRule>
    <cfRule type="cellIs" dxfId="3517" priority="182" operator="equal">
      <formula>"Alta"</formula>
    </cfRule>
    <cfRule type="cellIs" dxfId="3516" priority="183" operator="equal">
      <formula>"Media"</formula>
    </cfRule>
    <cfRule type="cellIs" dxfId="3515" priority="184" operator="equal">
      <formula>"Baja"</formula>
    </cfRule>
    <cfRule type="cellIs" dxfId="3514" priority="185" operator="equal">
      <formula>"Muy Baja"</formula>
    </cfRule>
  </conditionalFormatting>
  <conditionalFormatting sqref="N22">
    <cfRule type="cellIs" dxfId="3513" priority="177" operator="equal">
      <formula>"Extremo"</formula>
    </cfRule>
    <cfRule type="cellIs" dxfId="3512" priority="178" operator="equal">
      <formula>"Alto"</formula>
    </cfRule>
    <cfRule type="cellIs" dxfId="3511" priority="179" operator="equal">
      <formula>"Moderado"</formula>
    </cfRule>
    <cfRule type="cellIs" dxfId="3510" priority="180" operator="equal">
      <formula>"Bajo"</formula>
    </cfRule>
  </conditionalFormatting>
  <conditionalFormatting sqref="Y22:Y27">
    <cfRule type="cellIs" dxfId="3509" priority="172" operator="equal">
      <formula>"Muy Alta"</formula>
    </cfRule>
    <cfRule type="cellIs" dxfId="3508" priority="173" operator="equal">
      <formula>"Alta"</formula>
    </cfRule>
    <cfRule type="cellIs" dxfId="3507" priority="174" operator="equal">
      <formula>"Media"</formula>
    </cfRule>
    <cfRule type="cellIs" dxfId="3506" priority="175" operator="equal">
      <formula>"Baja"</formula>
    </cfRule>
    <cfRule type="cellIs" dxfId="3505" priority="176" operator="equal">
      <formula>"Muy Baja"</formula>
    </cfRule>
  </conditionalFormatting>
  <conditionalFormatting sqref="AA22:AA27">
    <cfRule type="cellIs" dxfId="3504" priority="167" operator="equal">
      <formula>"Catastrófico"</formula>
    </cfRule>
    <cfRule type="cellIs" dxfId="3503" priority="168" operator="equal">
      <formula>"Mayor"</formula>
    </cfRule>
    <cfRule type="cellIs" dxfId="3502" priority="169" operator="equal">
      <formula>"Moderado"</formula>
    </cfRule>
    <cfRule type="cellIs" dxfId="3501" priority="170" operator="equal">
      <formula>"Menor"</formula>
    </cfRule>
    <cfRule type="cellIs" dxfId="3500" priority="171" operator="equal">
      <formula>"Leve"</formula>
    </cfRule>
  </conditionalFormatting>
  <conditionalFormatting sqref="AC22:AC27">
    <cfRule type="cellIs" dxfId="3499" priority="163" operator="equal">
      <formula>"Extremo"</formula>
    </cfRule>
    <cfRule type="cellIs" dxfId="3498" priority="164" operator="equal">
      <formula>"Alto"</formula>
    </cfRule>
    <cfRule type="cellIs" dxfId="3497" priority="165" operator="equal">
      <formula>"Moderado"</formula>
    </cfRule>
    <cfRule type="cellIs" dxfId="3496" priority="166" operator="equal">
      <formula>"Bajo"</formula>
    </cfRule>
  </conditionalFormatting>
  <conditionalFormatting sqref="H28">
    <cfRule type="cellIs" dxfId="3495" priority="158" operator="equal">
      <formula>"Muy Alta"</formula>
    </cfRule>
    <cfRule type="cellIs" dxfId="3494" priority="159" operator="equal">
      <formula>"Alta"</formula>
    </cfRule>
    <cfRule type="cellIs" dxfId="3493" priority="160" operator="equal">
      <formula>"Media"</formula>
    </cfRule>
    <cfRule type="cellIs" dxfId="3492" priority="161" operator="equal">
      <formula>"Baja"</formula>
    </cfRule>
    <cfRule type="cellIs" dxfId="3491" priority="162" operator="equal">
      <formula>"Muy Baja"</formula>
    </cfRule>
  </conditionalFormatting>
  <conditionalFormatting sqref="N28">
    <cfRule type="cellIs" dxfId="3490" priority="154" operator="equal">
      <formula>"Extremo"</formula>
    </cfRule>
    <cfRule type="cellIs" dxfId="3489" priority="155" operator="equal">
      <formula>"Alto"</formula>
    </cfRule>
    <cfRule type="cellIs" dxfId="3488" priority="156" operator="equal">
      <formula>"Moderado"</formula>
    </cfRule>
    <cfRule type="cellIs" dxfId="3487" priority="157" operator="equal">
      <formula>"Bajo"</formula>
    </cfRule>
  </conditionalFormatting>
  <conditionalFormatting sqref="Y28:Y33">
    <cfRule type="cellIs" dxfId="3486" priority="149" operator="equal">
      <formula>"Muy Alta"</formula>
    </cfRule>
    <cfRule type="cellIs" dxfId="3485" priority="150" operator="equal">
      <formula>"Alta"</formula>
    </cfRule>
    <cfRule type="cellIs" dxfId="3484" priority="151" operator="equal">
      <formula>"Media"</formula>
    </cfRule>
    <cfRule type="cellIs" dxfId="3483" priority="152" operator="equal">
      <formula>"Baja"</formula>
    </cfRule>
    <cfRule type="cellIs" dxfId="3482" priority="153" operator="equal">
      <formula>"Muy Baja"</formula>
    </cfRule>
  </conditionalFormatting>
  <conditionalFormatting sqref="AA28:AA33">
    <cfRule type="cellIs" dxfId="3481" priority="144" operator="equal">
      <formula>"Catastrófico"</formula>
    </cfRule>
    <cfRule type="cellIs" dxfId="3480" priority="145" operator="equal">
      <formula>"Mayor"</formula>
    </cfRule>
    <cfRule type="cellIs" dxfId="3479" priority="146" operator="equal">
      <formula>"Moderado"</formula>
    </cfRule>
    <cfRule type="cellIs" dxfId="3478" priority="147" operator="equal">
      <formula>"Menor"</formula>
    </cfRule>
    <cfRule type="cellIs" dxfId="3477" priority="148" operator="equal">
      <formula>"Leve"</formula>
    </cfRule>
  </conditionalFormatting>
  <conditionalFormatting sqref="AC28:AC33">
    <cfRule type="cellIs" dxfId="3476" priority="140" operator="equal">
      <formula>"Extremo"</formula>
    </cfRule>
    <cfRule type="cellIs" dxfId="3475" priority="141" operator="equal">
      <formula>"Alto"</formula>
    </cfRule>
    <cfRule type="cellIs" dxfId="3474" priority="142" operator="equal">
      <formula>"Moderado"</formula>
    </cfRule>
    <cfRule type="cellIs" dxfId="3473" priority="143" operator="equal">
      <formula>"Bajo"</formula>
    </cfRule>
  </conditionalFormatting>
  <conditionalFormatting sqref="H34">
    <cfRule type="cellIs" dxfId="3472" priority="135" operator="equal">
      <formula>"Muy Alta"</formula>
    </cfRule>
    <cfRule type="cellIs" dxfId="3471" priority="136" operator="equal">
      <formula>"Alta"</formula>
    </cfRule>
    <cfRule type="cellIs" dxfId="3470" priority="137" operator="equal">
      <formula>"Media"</formula>
    </cfRule>
    <cfRule type="cellIs" dxfId="3469" priority="138" operator="equal">
      <formula>"Baja"</formula>
    </cfRule>
    <cfRule type="cellIs" dxfId="3468" priority="139" operator="equal">
      <formula>"Muy Baja"</formula>
    </cfRule>
  </conditionalFormatting>
  <conditionalFormatting sqref="N34">
    <cfRule type="cellIs" dxfId="3467" priority="131" operator="equal">
      <formula>"Extremo"</formula>
    </cfRule>
    <cfRule type="cellIs" dxfId="3466" priority="132" operator="equal">
      <formula>"Alto"</formula>
    </cfRule>
    <cfRule type="cellIs" dxfId="3465" priority="133" operator="equal">
      <formula>"Moderado"</formula>
    </cfRule>
    <cfRule type="cellIs" dxfId="3464" priority="134" operator="equal">
      <formula>"Bajo"</formula>
    </cfRule>
  </conditionalFormatting>
  <conditionalFormatting sqref="Y34:Y39">
    <cfRule type="cellIs" dxfId="3463" priority="126" operator="equal">
      <formula>"Muy Alta"</formula>
    </cfRule>
    <cfRule type="cellIs" dxfId="3462" priority="127" operator="equal">
      <formula>"Alta"</formula>
    </cfRule>
    <cfRule type="cellIs" dxfId="3461" priority="128" operator="equal">
      <formula>"Media"</formula>
    </cfRule>
    <cfRule type="cellIs" dxfId="3460" priority="129" operator="equal">
      <formula>"Baja"</formula>
    </cfRule>
    <cfRule type="cellIs" dxfId="3459" priority="130" operator="equal">
      <formula>"Muy Baja"</formula>
    </cfRule>
  </conditionalFormatting>
  <conditionalFormatting sqref="AA34:AA39">
    <cfRule type="cellIs" dxfId="3458" priority="121" operator="equal">
      <formula>"Catastrófico"</formula>
    </cfRule>
    <cfRule type="cellIs" dxfId="3457" priority="122" operator="equal">
      <formula>"Mayor"</formula>
    </cfRule>
    <cfRule type="cellIs" dxfId="3456" priority="123" operator="equal">
      <formula>"Moderado"</formula>
    </cfRule>
    <cfRule type="cellIs" dxfId="3455" priority="124" operator="equal">
      <formula>"Menor"</formula>
    </cfRule>
    <cfRule type="cellIs" dxfId="3454" priority="125" operator="equal">
      <formula>"Leve"</formula>
    </cfRule>
  </conditionalFormatting>
  <conditionalFormatting sqref="AC34:AC39">
    <cfRule type="cellIs" dxfId="3453" priority="117" operator="equal">
      <formula>"Extremo"</formula>
    </cfRule>
    <cfRule type="cellIs" dxfId="3452" priority="118" operator="equal">
      <formula>"Alto"</formula>
    </cfRule>
    <cfRule type="cellIs" dxfId="3451" priority="119" operator="equal">
      <formula>"Moderado"</formula>
    </cfRule>
    <cfRule type="cellIs" dxfId="3450" priority="120" operator="equal">
      <formula>"Bajo"</formula>
    </cfRule>
  </conditionalFormatting>
  <conditionalFormatting sqref="H40">
    <cfRule type="cellIs" dxfId="3449" priority="112" operator="equal">
      <formula>"Muy Alta"</formula>
    </cfRule>
    <cfRule type="cellIs" dxfId="3448" priority="113" operator="equal">
      <formula>"Alta"</formula>
    </cfRule>
    <cfRule type="cellIs" dxfId="3447" priority="114" operator="equal">
      <formula>"Media"</formula>
    </cfRule>
    <cfRule type="cellIs" dxfId="3446" priority="115" operator="equal">
      <formula>"Baja"</formula>
    </cfRule>
    <cfRule type="cellIs" dxfId="3445" priority="116" operator="equal">
      <formula>"Muy Baja"</formula>
    </cfRule>
  </conditionalFormatting>
  <conditionalFormatting sqref="N40">
    <cfRule type="cellIs" dxfId="3444" priority="108" operator="equal">
      <formula>"Extremo"</formula>
    </cfRule>
    <cfRule type="cellIs" dxfId="3443" priority="109" operator="equal">
      <formula>"Alto"</formula>
    </cfRule>
    <cfRule type="cellIs" dxfId="3442" priority="110" operator="equal">
      <formula>"Moderado"</formula>
    </cfRule>
    <cfRule type="cellIs" dxfId="3441" priority="111" operator="equal">
      <formula>"Bajo"</formula>
    </cfRule>
  </conditionalFormatting>
  <conditionalFormatting sqref="Y40:Y45">
    <cfRule type="cellIs" dxfId="3440" priority="103" operator="equal">
      <formula>"Muy Alta"</formula>
    </cfRule>
    <cfRule type="cellIs" dxfId="3439" priority="104" operator="equal">
      <formula>"Alta"</formula>
    </cfRule>
    <cfRule type="cellIs" dxfId="3438" priority="105" operator="equal">
      <formula>"Media"</formula>
    </cfRule>
    <cfRule type="cellIs" dxfId="3437" priority="106" operator="equal">
      <formula>"Baja"</formula>
    </cfRule>
    <cfRule type="cellIs" dxfId="3436" priority="107" operator="equal">
      <formula>"Muy Baja"</formula>
    </cfRule>
  </conditionalFormatting>
  <conditionalFormatting sqref="AA40:AA45">
    <cfRule type="cellIs" dxfId="3435" priority="98" operator="equal">
      <formula>"Catastrófico"</formula>
    </cfRule>
    <cfRule type="cellIs" dxfId="3434" priority="99" operator="equal">
      <formula>"Mayor"</formula>
    </cfRule>
    <cfRule type="cellIs" dxfId="3433" priority="100" operator="equal">
      <formula>"Moderado"</formula>
    </cfRule>
    <cfRule type="cellIs" dxfId="3432" priority="101" operator="equal">
      <formula>"Menor"</formula>
    </cfRule>
    <cfRule type="cellIs" dxfId="3431" priority="102" operator="equal">
      <formula>"Leve"</formula>
    </cfRule>
  </conditionalFormatting>
  <conditionalFormatting sqref="AC40:AC45">
    <cfRule type="cellIs" dxfId="3430" priority="94" operator="equal">
      <formula>"Extremo"</formula>
    </cfRule>
    <cfRule type="cellIs" dxfId="3429" priority="95" operator="equal">
      <formula>"Alto"</formula>
    </cfRule>
    <cfRule type="cellIs" dxfId="3428" priority="96" operator="equal">
      <formula>"Moderado"</formula>
    </cfRule>
    <cfRule type="cellIs" dxfId="3427" priority="97" operator="equal">
      <formula>"Bajo"</formula>
    </cfRule>
  </conditionalFormatting>
  <conditionalFormatting sqref="H46">
    <cfRule type="cellIs" dxfId="3426" priority="89" operator="equal">
      <formula>"Muy Alta"</formula>
    </cfRule>
    <cfRule type="cellIs" dxfId="3425" priority="90" operator="equal">
      <formula>"Alta"</formula>
    </cfRule>
    <cfRule type="cellIs" dxfId="3424" priority="91" operator="equal">
      <formula>"Media"</formula>
    </cfRule>
    <cfRule type="cellIs" dxfId="3423" priority="92" operator="equal">
      <formula>"Baja"</formula>
    </cfRule>
    <cfRule type="cellIs" dxfId="3422" priority="93" operator="equal">
      <formula>"Muy Baja"</formula>
    </cfRule>
  </conditionalFormatting>
  <conditionalFormatting sqref="N46">
    <cfRule type="cellIs" dxfId="3421" priority="85" operator="equal">
      <formula>"Extremo"</formula>
    </cfRule>
    <cfRule type="cellIs" dxfId="3420" priority="86" operator="equal">
      <formula>"Alto"</formula>
    </cfRule>
    <cfRule type="cellIs" dxfId="3419" priority="87" operator="equal">
      <formula>"Moderado"</formula>
    </cfRule>
    <cfRule type="cellIs" dxfId="3418" priority="88" operator="equal">
      <formula>"Bajo"</formula>
    </cfRule>
  </conditionalFormatting>
  <conditionalFormatting sqref="Y46:Y51">
    <cfRule type="cellIs" dxfId="3417" priority="80" operator="equal">
      <formula>"Muy Alta"</formula>
    </cfRule>
    <cfRule type="cellIs" dxfId="3416" priority="81" operator="equal">
      <formula>"Alta"</formula>
    </cfRule>
    <cfRule type="cellIs" dxfId="3415" priority="82" operator="equal">
      <formula>"Media"</formula>
    </cfRule>
    <cfRule type="cellIs" dxfId="3414" priority="83" operator="equal">
      <formula>"Baja"</formula>
    </cfRule>
    <cfRule type="cellIs" dxfId="3413" priority="84" operator="equal">
      <formula>"Muy Baja"</formula>
    </cfRule>
  </conditionalFormatting>
  <conditionalFormatting sqref="AA46:AA51">
    <cfRule type="cellIs" dxfId="3412" priority="75" operator="equal">
      <formula>"Catastrófico"</formula>
    </cfRule>
    <cfRule type="cellIs" dxfId="3411" priority="76" operator="equal">
      <formula>"Mayor"</formula>
    </cfRule>
    <cfRule type="cellIs" dxfId="3410" priority="77" operator="equal">
      <formula>"Moderado"</formula>
    </cfRule>
    <cfRule type="cellIs" dxfId="3409" priority="78" operator="equal">
      <formula>"Menor"</formula>
    </cfRule>
    <cfRule type="cellIs" dxfId="3408" priority="79" operator="equal">
      <formula>"Leve"</formula>
    </cfRule>
  </conditionalFormatting>
  <conditionalFormatting sqref="AC46:AC51">
    <cfRule type="cellIs" dxfId="3407" priority="71" operator="equal">
      <formula>"Extremo"</formula>
    </cfRule>
    <cfRule type="cellIs" dxfId="3406" priority="72" operator="equal">
      <formula>"Alto"</formula>
    </cfRule>
    <cfRule type="cellIs" dxfId="3405" priority="73" operator="equal">
      <formula>"Moderado"</formula>
    </cfRule>
    <cfRule type="cellIs" dxfId="3404" priority="74" operator="equal">
      <formula>"Bajo"</formula>
    </cfRule>
  </conditionalFormatting>
  <conditionalFormatting sqref="H52">
    <cfRule type="cellIs" dxfId="3403" priority="66" operator="equal">
      <formula>"Muy Alta"</formula>
    </cfRule>
    <cfRule type="cellIs" dxfId="3402" priority="67" operator="equal">
      <formula>"Alta"</formula>
    </cfRule>
    <cfRule type="cellIs" dxfId="3401" priority="68" operator="equal">
      <formula>"Media"</formula>
    </cfRule>
    <cfRule type="cellIs" dxfId="3400" priority="69" operator="equal">
      <formula>"Baja"</formula>
    </cfRule>
    <cfRule type="cellIs" dxfId="3399" priority="70" operator="equal">
      <formula>"Muy Baja"</formula>
    </cfRule>
  </conditionalFormatting>
  <conditionalFormatting sqref="N52">
    <cfRule type="cellIs" dxfId="3398" priority="62" operator="equal">
      <formula>"Extremo"</formula>
    </cfRule>
    <cfRule type="cellIs" dxfId="3397" priority="63" operator="equal">
      <formula>"Alto"</formula>
    </cfRule>
    <cfRule type="cellIs" dxfId="3396" priority="64" operator="equal">
      <formula>"Moderado"</formula>
    </cfRule>
    <cfRule type="cellIs" dxfId="3395" priority="65" operator="equal">
      <formula>"Bajo"</formula>
    </cfRule>
  </conditionalFormatting>
  <conditionalFormatting sqref="Y52:Y57">
    <cfRule type="cellIs" dxfId="3394" priority="57" operator="equal">
      <formula>"Muy Alta"</formula>
    </cfRule>
    <cfRule type="cellIs" dxfId="3393" priority="58" operator="equal">
      <formula>"Alta"</formula>
    </cfRule>
    <cfRule type="cellIs" dxfId="3392" priority="59" operator="equal">
      <formula>"Media"</formula>
    </cfRule>
    <cfRule type="cellIs" dxfId="3391" priority="60" operator="equal">
      <formula>"Baja"</formula>
    </cfRule>
    <cfRule type="cellIs" dxfId="3390" priority="61" operator="equal">
      <formula>"Muy Baja"</formula>
    </cfRule>
  </conditionalFormatting>
  <conditionalFormatting sqref="AA52:AA57">
    <cfRule type="cellIs" dxfId="3389" priority="52" operator="equal">
      <formula>"Catastrófico"</formula>
    </cfRule>
    <cfRule type="cellIs" dxfId="3388" priority="53" operator="equal">
      <formula>"Mayor"</formula>
    </cfRule>
    <cfRule type="cellIs" dxfId="3387" priority="54" operator="equal">
      <formula>"Moderado"</formula>
    </cfRule>
    <cfRule type="cellIs" dxfId="3386" priority="55" operator="equal">
      <formula>"Menor"</formula>
    </cfRule>
    <cfRule type="cellIs" dxfId="3385" priority="56" operator="equal">
      <formula>"Leve"</formula>
    </cfRule>
  </conditionalFormatting>
  <conditionalFormatting sqref="AC52:AC57">
    <cfRule type="cellIs" dxfId="3384" priority="48" operator="equal">
      <formula>"Extremo"</formula>
    </cfRule>
    <cfRule type="cellIs" dxfId="3383" priority="49" operator="equal">
      <formula>"Alto"</formula>
    </cfRule>
    <cfRule type="cellIs" dxfId="3382" priority="50" operator="equal">
      <formula>"Moderado"</formula>
    </cfRule>
    <cfRule type="cellIs" dxfId="3381" priority="51" operator="equal">
      <formula>"Bajo"</formula>
    </cfRule>
  </conditionalFormatting>
  <conditionalFormatting sqref="N58">
    <cfRule type="cellIs" dxfId="3380" priority="39" operator="equal">
      <formula>"Extremo"</formula>
    </cfRule>
    <cfRule type="cellIs" dxfId="3379" priority="40" operator="equal">
      <formula>"Alto"</formula>
    </cfRule>
    <cfRule type="cellIs" dxfId="3378" priority="41" operator="equal">
      <formula>"Moderado"</formula>
    </cfRule>
    <cfRule type="cellIs" dxfId="3377" priority="42" operator="equal">
      <formula>"Bajo"</formula>
    </cfRule>
  </conditionalFormatting>
  <conditionalFormatting sqref="Y58:Y63">
    <cfRule type="cellIs" dxfId="3376" priority="34" operator="equal">
      <formula>"Muy Alta"</formula>
    </cfRule>
    <cfRule type="cellIs" dxfId="3375" priority="35" operator="equal">
      <formula>"Alta"</formula>
    </cfRule>
    <cfRule type="cellIs" dxfId="3374" priority="36" operator="equal">
      <formula>"Media"</formula>
    </cfRule>
    <cfRule type="cellIs" dxfId="3373" priority="37" operator="equal">
      <formula>"Baja"</formula>
    </cfRule>
    <cfRule type="cellIs" dxfId="3372" priority="38" operator="equal">
      <formula>"Muy Baja"</formula>
    </cfRule>
  </conditionalFormatting>
  <conditionalFormatting sqref="AA58:AA63">
    <cfRule type="cellIs" dxfId="3371" priority="29" operator="equal">
      <formula>"Catastrófico"</formula>
    </cfRule>
    <cfRule type="cellIs" dxfId="3370" priority="30" operator="equal">
      <formula>"Mayor"</formula>
    </cfRule>
    <cfRule type="cellIs" dxfId="3369" priority="31" operator="equal">
      <formula>"Moderado"</formula>
    </cfRule>
    <cfRule type="cellIs" dxfId="3368" priority="32" operator="equal">
      <formula>"Menor"</formula>
    </cfRule>
    <cfRule type="cellIs" dxfId="3367" priority="33" operator="equal">
      <formula>"Leve"</formula>
    </cfRule>
  </conditionalFormatting>
  <conditionalFormatting sqref="AC58:AC63">
    <cfRule type="cellIs" dxfId="3366" priority="25" operator="equal">
      <formula>"Extremo"</formula>
    </cfRule>
    <cfRule type="cellIs" dxfId="3365" priority="26" operator="equal">
      <formula>"Alto"</formula>
    </cfRule>
    <cfRule type="cellIs" dxfId="3364" priority="27" operator="equal">
      <formula>"Moderado"</formula>
    </cfRule>
    <cfRule type="cellIs" dxfId="3363" priority="28" operator="equal">
      <formula>"Bajo"</formula>
    </cfRule>
  </conditionalFormatting>
  <conditionalFormatting sqref="H64">
    <cfRule type="cellIs" dxfId="3362" priority="20" operator="equal">
      <formula>"Muy Alta"</formula>
    </cfRule>
    <cfRule type="cellIs" dxfId="3361" priority="21" operator="equal">
      <formula>"Alta"</formula>
    </cfRule>
    <cfRule type="cellIs" dxfId="3360" priority="22" operator="equal">
      <formula>"Media"</formula>
    </cfRule>
    <cfRule type="cellIs" dxfId="3359" priority="23" operator="equal">
      <formula>"Baja"</formula>
    </cfRule>
    <cfRule type="cellIs" dxfId="3358" priority="24" operator="equal">
      <formula>"Muy Baja"</formula>
    </cfRule>
  </conditionalFormatting>
  <conditionalFormatting sqref="N64">
    <cfRule type="cellIs" dxfId="3357" priority="16" operator="equal">
      <formula>"Extremo"</formula>
    </cfRule>
    <cfRule type="cellIs" dxfId="3356" priority="17" operator="equal">
      <formula>"Alto"</formula>
    </cfRule>
    <cfRule type="cellIs" dxfId="3355" priority="18" operator="equal">
      <formula>"Moderado"</formula>
    </cfRule>
    <cfRule type="cellIs" dxfId="3354" priority="19" operator="equal">
      <formula>"Bajo"</formula>
    </cfRule>
  </conditionalFormatting>
  <conditionalFormatting sqref="Y64:Y69">
    <cfRule type="cellIs" dxfId="3353" priority="11" operator="equal">
      <formula>"Muy Alta"</formula>
    </cfRule>
    <cfRule type="cellIs" dxfId="3352" priority="12" operator="equal">
      <formula>"Alta"</formula>
    </cfRule>
    <cfRule type="cellIs" dxfId="3351" priority="13" operator="equal">
      <formula>"Media"</formula>
    </cfRule>
    <cfRule type="cellIs" dxfId="3350" priority="14" operator="equal">
      <formula>"Baja"</formula>
    </cfRule>
    <cfRule type="cellIs" dxfId="3349" priority="15" operator="equal">
      <formula>"Muy Baja"</formula>
    </cfRule>
  </conditionalFormatting>
  <conditionalFormatting sqref="AA64:AA69">
    <cfRule type="cellIs" dxfId="3348" priority="6" operator="equal">
      <formula>"Catastrófico"</formula>
    </cfRule>
    <cfRule type="cellIs" dxfId="3347" priority="7" operator="equal">
      <formula>"Mayor"</formula>
    </cfRule>
    <cfRule type="cellIs" dxfId="3346" priority="8" operator="equal">
      <formula>"Moderado"</formula>
    </cfRule>
    <cfRule type="cellIs" dxfId="3345" priority="9" operator="equal">
      <formula>"Menor"</formula>
    </cfRule>
    <cfRule type="cellIs" dxfId="3344" priority="10" operator="equal">
      <formula>"Leve"</formula>
    </cfRule>
  </conditionalFormatting>
  <conditionalFormatting sqref="AC64:AC69">
    <cfRule type="cellIs" dxfId="3343" priority="2" operator="equal">
      <formula>"Extremo"</formula>
    </cfRule>
    <cfRule type="cellIs" dxfId="3342" priority="3" operator="equal">
      <formula>"Alto"</formula>
    </cfRule>
    <cfRule type="cellIs" dxfId="3341" priority="4" operator="equal">
      <formula>"Moderado"</formula>
    </cfRule>
    <cfRule type="cellIs" dxfId="3340" priority="5" operator="equal">
      <formula>"Bajo"</formula>
    </cfRule>
  </conditionalFormatting>
  <conditionalFormatting sqref="K10:K69">
    <cfRule type="containsText" dxfId="3339"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13">
        <x14:dataValidation type="custom" allowBlank="1" showInputMessage="1" showErrorMessage="1" error="Recuerde que las acciones se generan bajo la medida de mitigar el riesgo">
          <x14:formula1>
            <xm:f>IF(OR(AD12='https://supervigilanciagovco-my.sharepoint.com/personal/krivera_supervigilancia_gov_co/Documents/Documentos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Tratamiento'!#REF!),ISBLANK(AD12),ISTEXT(AD12))</xm:f>
          </x14:formula1>
          <xm:sqref>AH11</xm:sqref>
        </x14:dataValidation>
        <x14:dataValidation type="custom" allowBlank="1" showInputMessage="1" showErrorMessage="1" error="Recuerde que las acciones se generan bajo la medida de mitigar el riesgo">
          <x14:formula1>
            <xm:f>IF(OR(AD12='https://supervigilanciagovco-my.sharepoint.com/personal/krivera_supervigilancia_gov_co/Documents/Documentos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Tratamiento'!#REF!),ISBLANK(AD12),ISTEXT(AD12))</xm:f>
          </x14:formula1>
          <xm:sqref>AI11</xm:sqref>
        </x14:dataValidation>
        <x14:dataValidation type="custom" allowBlank="1" showInputMessage="1" showErrorMessage="1" error="Recuerde que las acciones se generan bajo la medida de mitigar el riesgo">
          <x14:formula1>
            <xm:f>IF(OR(AD12='https://supervigilanciagovco-my.sharepoint.com/personal/krivera_supervigilancia_gov_co/Documents/Documentos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Tratamiento'!#REF!),ISBLANK(AD12),ISTEXT(AD12))</xm:f>
          </x14:formula1>
          <xm:sqref>AG11</xm:sqref>
        </x14:dataValidation>
        <x14:dataValidation type="custom" allowBlank="1" showInputMessage="1" showErrorMessage="1" error="Recuerde que las acciones se generan bajo la medida de mitigar el riesgo">
          <x14:formula1>
            <xm:f>IF(OR(AD12='https://supervigilanciagovco-my.sharepoint.com/personal/krivera_supervigilancia_gov_co/Documents/Documentos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Tratamiento'!#REF!),ISBLANK(AD12),ISTEXT(AD12))</xm:f>
          </x14:formula1>
          <xm:sqref>AF11</xm:sqref>
        </x14:dataValidation>
        <x14:dataValidation type="custom" allowBlank="1" showInputMessage="1" showErrorMessage="1" error="Recuerde que las acciones se generan bajo la medida de mitigar el riesgo">
          <x14:formula1>
            <xm:f>IF(OR(AD12='https://supervigilanciagovco-my.sharepoint.com/personal/krivera_supervigilancia_gov_co/Documents/Documentos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Tratamiento'!#REF!,AD12='https://supervigilanciagovco-my.sharepoint.com/personal/krivera_supervigilancia_gov_co/Documents/Documentos - copia/2023/PLAN DE RIESGOS/RIESGOS DE GESTION 2023/[MATRIZ RIESGOS DE GESTION SISTEMA INTEGRADO DE GESTION.xlsx]Opciones Tratamiento'!#REF!),ISBLANK(AD12),ISTEXT(AD12))</xm:f>
          </x14:formula1>
          <xm:sqref>AE11</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Tratamiento'!#REF!),ISBLANK(AD10),ISTEXT(AD10))</xm:f>
          </x14:formula1>
          <xm:sqref>AH26:AH69 AH10 AH13:AH23</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Tratamiento'!#REF!),ISBLANK(AD10),ISTEXT(AD10))</xm:f>
          </x14:formula1>
          <xm:sqref>AI10 AI13:AI69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Tratamiento'!#REF!),ISBLANK(AD10),ISTEXT(AD10))</xm:f>
          </x14:formula1>
          <xm:sqref>AG10 AG13:AG69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Tratamiento'!#REF!),ISBLANK(AD10),ISTEXT(AD10))</xm:f>
          </x14:formula1>
          <xm:sqref>AF10 AF13:AF69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Tratamiento'!#REF!,AD10='https://supervigilanciagovco-my.sharepoint.com/personal/krivera_supervigilancia_gov_co/Documents/Documentos - copia/2023/PLAN DE RIESGOS/RIESGOS DE GESTION 2023/[MATRIZ RIESGOS DE GESTION SISTEMA INTEGRADO DE GESTION.xlsx]Opciones Tratamiento'!#REF!),ISBLANK(AD10),ISTEXT(AD10))</xm:f>
          </x14:formula1>
          <xm:sqref>AE19:AE69 AE10 AE13:AE17</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SISTEMA INTEGRADO DE GESTION.xlsx]Tabla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SISTEMA INTEGRADO DE GESTION.xlsx]Opciones Tratamiento'!#REF!</xm:f>
          </x14:formula1>
          <xm:sqref>AD10:AD69 AJ67:AJ68 AJ13:AJ14 AJ16:AJ17 AJ19:AJ20 AJ22:AJ23 AJ25:AJ26 AJ28:AJ29 AJ31:AJ32 AJ34:AJ35 AJ37:AJ38 AJ40:AJ41 AJ43:AJ44 AJ46:AJ47 AJ49:AJ50 AJ52:AJ53 AJ55:AJ56 AJ58:AJ59 AJ61:AJ62 AJ64:AJ65 AJ10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SISTEMA INTEGRADO DE GESTION.xlsx]Tabla Valoración controles'!#REF!</xm:f>
          </x14:formula1>
          <xm:sqref>R10:S69 U10:W69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I16" zoomScale="70" zoomScaleNormal="90" zoomScaleSheetLayoutView="90" zoomScalePageLayoutView="70" workbookViewId="0">
      <selection activeCell="AG18" sqref="AG18"/>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238</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239</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240</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3">
      <c r="A10" s="80">
        <v>1</v>
      </c>
      <c r="B10" s="83" t="s">
        <v>64</v>
      </c>
      <c r="C10" s="83" t="s">
        <v>241</v>
      </c>
      <c r="D10" s="83" t="s">
        <v>242</v>
      </c>
      <c r="E10" s="86" t="s">
        <v>243</v>
      </c>
      <c r="F10" s="83" t="s">
        <v>94</v>
      </c>
      <c r="G10" s="89">
        <v>4311</v>
      </c>
      <c r="H10" s="92" t="str">
        <f>IF(G10&lt;=0,"",IF(G10&lt;=2,"Muy Baja",IF(G10&lt;=24,"Baja",IF(G10&lt;=500,"Media",IF(G10&lt;=5000,"Alta","Muy Alta")))))</f>
        <v>Alta</v>
      </c>
      <c r="I10" s="77">
        <f>IF(H10="","",IF(H10="Muy Baja",0.2,IF(H10="Baja",0.4,IF(H10="Media",0.6,IF(H10="Alta",0.8,IF(H10="Muy Alta",1,))))))</f>
        <v>0.8</v>
      </c>
      <c r="J10" s="95" t="s">
        <v>82</v>
      </c>
      <c r="K10" s="77" t="str">
        <f>IF(NOT(ISERROR(MATCH(J10,'[11]Tabla Impacto'!$B$221:$B$223,0))),'[11]Tabla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92" t="str">
        <f>IF(OR(K10='[11]Tabla Impacto'!$C$11,K10='[11]Tabla Impacto'!$D$11),"Leve",IF(OR(K10='[11]Tabla Impacto'!$C$12,K10='[11]Tabla Impacto'!$D$12),"Menor",IF(OR(K10='[11]Tabla Impacto'!$C$13,K10='[11]Tabla Impacto'!$D$13),"Moderado",IF(OR(K10='[11]Tabla Impacto'!$C$14,K10='[11]Tabla Impacto'!$D$14),"Mayor",IF(OR(K10='[11]Tabla Impacto'!$C$15,K10='[11]Tabla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244</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0.48</v>
      </c>
      <c r="Y10" s="15" t="str">
        <f>IFERROR(IF(X10="","",IF(X10&lt;=0.2,"Muy Baja",IF(X10&lt;=0.4,"Baja",IF(X10&lt;=0.6,"Media",IF(X10&lt;=0.8,"Alta","Muy Alta"))))),"")</f>
        <v>Media</v>
      </c>
      <c r="Z10" s="16">
        <f>+X10</f>
        <v>0.48</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36" t="s">
        <v>245</v>
      </c>
      <c r="AF10" s="19" t="s">
        <v>246</v>
      </c>
      <c r="AG10" s="20" t="s">
        <v>247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248</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0.28799999999999998</v>
      </c>
      <c r="Y11" s="15" t="str">
        <f t="shared" ref="Y11:Y69" si="1">IFERROR(IF(X11="","",IF(X11&lt;=0.2,"Muy Baja",IF(X11&lt;=0.4,"Baja",IF(X11&lt;=0.6,"Media",IF(X11&lt;=0.8,"Alta","Muy Alta"))))),"")</f>
        <v>Baja</v>
      </c>
      <c r="Z11" s="16">
        <f t="shared" ref="Z11:Z15" si="2">+X11</f>
        <v>0.28799999999999998</v>
      </c>
      <c r="AA11" s="15" t="str">
        <f t="shared" ref="AA11:AA69" si="3">IFERROR(IF(AB11="","",IF(AB11&lt;=0.2,"Leve",IF(AB11&lt;=0.4,"Menor",IF(AB11&lt;=0.6,"Moderado",IF(AB11&lt;=0.8,"Mayor","Catastrófico"))))),"")</f>
        <v>Mayor</v>
      </c>
      <c r="AB11" s="16">
        <f>IFERROR(IF(AND(Q10="Impacto",Q11="Impacto"),(AB10-(+AB10*T11)),IF(Q11="Impacto",($M$10-(+$M$10*T11)),IF(Q11="Probabilidad",AB10,""))),"")</f>
        <v>0.8</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8" t="s">
        <v>69</v>
      </c>
      <c r="AE11" s="19" t="s">
        <v>249</v>
      </c>
      <c r="AF11" s="19" t="s">
        <v>246</v>
      </c>
      <c r="AG11" s="20" t="s">
        <v>247</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10"/>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19"/>
      <c r="AG12" s="20"/>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37"/>
      <c r="AF13" s="19"/>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0"/>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250</v>
      </c>
      <c r="D16" s="83" t="s">
        <v>251</v>
      </c>
      <c r="E16" s="86" t="s">
        <v>252</v>
      </c>
      <c r="F16" s="83" t="s">
        <v>49</v>
      </c>
      <c r="G16" s="89">
        <v>5668</v>
      </c>
      <c r="H16" s="92" t="str">
        <f>IF(G16&lt;=0,"",IF(G16&lt;=2,"Muy Baja",IF(G16&lt;=24,"Baja",IF(G16&lt;=500,"Media",IF(G16&lt;=5000,"Alta","Muy Alta")))))</f>
        <v>Muy Alta</v>
      </c>
      <c r="I16" s="77">
        <f>IF(H16="","",IF(H16="Muy Baja",0.2,IF(H16="Baja",0.4,IF(H16="Media",0.6,IF(H16="Alta",0.8,IF(H16="Muy Alta",1,))))))</f>
        <v>1</v>
      </c>
      <c r="J16" s="95" t="s">
        <v>50</v>
      </c>
      <c r="K16" s="77" t="str">
        <f>IF(NOT(ISERROR(MATCH(J16,'[11]Tabla Impacto'!$B$221:$B$223,0))),'[11]Tabla Impacto'!$F$223&amp;"Por favor no seleccionar los criterios de impacto(Afectación Económica o presupuestal y Pérdida Reputacional)",J16)</f>
        <v xml:space="preserve">     El riesgo afecta la imagen de la entidad con algunos usuarios de relevancia frente al logro de los objetivos</v>
      </c>
      <c r="L16" s="92" t="str">
        <f>IF(OR(K16='[11]Tabla Impacto'!$C$11,K16='[11]Tabla Impacto'!$D$11),"Leve",IF(OR(K16='[11]Tabla Impacto'!$C$12,K16='[11]Tabla Impacto'!$D$12),"Menor",IF(OR(K16='[11]Tabla Impacto'!$C$13,K16='[11]Tabla Impacto'!$D$13),"Moderado",IF(OR(K16='[11]Tabla Impacto'!$C$14,K16='[11]Tabla Impacto'!$D$14),"Mayor",IF(OR(K16='[11]Tabla Impacto'!$C$15,K16='[11]Tabla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253</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0.6</v>
      </c>
      <c r="Y16" s="15" t="str">
        <f>IFERROR(IF(X16="","",IF(X16&lt;=0.2,"Muy Baja",IF(X16&lt;=0.4,"Baja",IF(X16&lt;=0.6,"Media",IF(X16&lt;=0.8,"Alta","Muy Alta"))))),"")</f>
        <v>Media</v>
      </c>
      <c r="Z16" s="16">
        <f>+X16</f>
        <v>0.6</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254</v>
      </c>
      <c r="AF16" s="19" t="s">
        <v>246</v>
      </c>
      <c r="AG16" s="20" t="s">
        <v>63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255</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0.36</v>
      </c>
      <c r="Y17" s="15" t="str">
        <f t="shared" si="1"/>
        <v>Baja</v>
      </c>
      <c r="Z17" s="16">
        <f t="shared" ref="Z17:Z21" si="9">+X17</f>
        <v>0.36</v>
      </c>
      <c r="AA17" s="15" t="str">
        <f t="shared" si="3"/>
        <v>Mayor</v>
      </c>
      <c r="AB17" s="16">
        <f>IFERROR(IF(AND(Q16="Impacto",Q17="Impacto"),(AB10-(+AB10*T17)),IF(Q17="Impacto",($M$16-(+$M$16*T17)),IF(Q17="Probabilidad",AB10,""))),"")</f>
        <v>0.8</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8" t="s">
        <v>69</v>
      </c>
      <c r="AE17" s="19" t="s">
        <v>256</v>
      </c>
      <c r="AF17" s="19" t="s">
        <v>246</v>
      </c>
      <c r="AG17" s="20" t="s">
        <v>257</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t="s">
        <v>258</v>
      </c>
      <c r="Q18" s="11" t="str">
        <f>IF(OR(R18="Preventivo",R18="Detectivo"),"Probabilidad",IF(R18="Correctivo","Impacto",""))</f>
        <v>Probabilidad</v>
      </c>
      <c r="R18" s="12" t="s">
        <v>52</v>
      </c>
      <c r="S18" s="12" t="s">
        <v>53</v>
      </c>
      <c r="T18" s="13" t="str">
        <f t="shared" si="8"/>
        <v>40%</v>
      </c>
      <c r="U18" s="12" t="s">
        <v>54</v>
      </c>
      <c r="V18" s="12" t="s">
        <v>55</v>
      </c>
      <c r="W18" s="12" t="s">
        <v>56</v>
      </c>
      <c r="X18" s="14">
        <f>IFERROR(IF(AND(Q17="Probabilidad",Q18="Probabilidad"),(Z17-(+Z17*T18)),IF(AND(Q17="Impacto",Q18="Probabilidad"),(Z16-(+Z16*T18)),IF(Q18="Impacto",Z17,""))),"")</f>
        <v>0.216</v>
      </c>
      <c r="Y18" s="15" t="str">
        <f t="shared" si="1"/>
        <v>Baja</v>
      </c>
      <c r="Z18" s="16">
        <f t="shared" si="9"/>
        <v>0.216</v>
      </c>
      <c r="AA18" s="15" t="str">
        <f t="shared" si="3"/>
        <v>Mayor</v>
      </c>
      <c r="AB18" s="16">
        <f>IFERROR(IF(AND(Q17="Impacto",Q18="Impacto"),(AB17-(+AB17*T18)),IF(AND(Q17="Probabilidad",Q18="Impacto"),(AB16-(+AB16*T18)),IF(Q18="Probabilidad",AB17,""))),"")</f>
        <v>0.8</v>
      </c>
      <c r="AC18" s="17" t="str">
        <f t="shared" si="10"/>
        <v>Alto</v>
      </c>
      <c r="AD18" s="18" t="s">
        <v>69</v>
      </c>
      <c r="AE18" s="19" t="s">
        <v>259</v>
      </c>
      <c r="AF18" s="19" t="s">
        <v>246</v>
      </c>
      <c r="AG18" s="20" t="s">
        <v>63</v>
      </c>
      <c r="AH18" s="20">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10"/>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19"/>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IF(NOT(ISERROR(MATCH(J22,'[11]Tabla Impacto'!$B$221:$B$223,0))),'[11]Tabla Impacto'!$F$223&amp;"Por favor no seleccionar los criterios de impacto(Afectación Económica o presupuestal y Pérdida Reputacional)",J22)</f>
        <v>0</v>
      </c>
      <c r="L22" s="92" t="str">
        <f>IF(OR(K22='[11]Tabla Impacto'!$C$11,K22='[11]Tabla Impacto'!$D$11),"Leve",IF(OR(K22='[11]Tabla Impacto'!$C$12,K22='[11]Tabla Impacto'!$D$12),"Menor",IF(OR(K22='[11]Tabla Impacto'!$C$13,K22='[11]Tabla Impacto'!$D$13),"Moderado",IF(OR(K22='[11]Tabla Impacto'!$C$14,K22='[11]Tabla Impacto'!$D$14),"Mayor",IF(OR(K22='[11]Tabla Impacto'!$C$15,K22='[11]Tabla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IF(NOT(ISERROR(MATCH(J28,'[11]Tabla Impacto'!$B$221:$B$223,0))),'[11]Tabla Impacto'!$F$223&amp;"Por favor no seleccionar los criterios de impacto(Afectación Económica o presupuestal y Pérdida Reputacional)",J28)</f>
        <v>0</v>
      </c>
      <c r="L28" s="92" t="str">
        <f>IF(OR(K28='[11]Tabla Impacto'!$C$11,K28='[11]Tabla Impacto'!$D$11),"Leve",IF(OR(K28='[11]Tabla Impacto'!$C$12,K28='[11]Tabla Impacto'!$D$12),"Menor",IF(OR(K28='[11]Tabla Impacto'!$C$13,K28='[11]Tabla Impacto'!$D$13),"Moderado",IF(OR(K28='[11]Tabla Impacto'!$C$14,K28='[11]Tabla Impacto'!$D$14),"Mayor",IF(OR(K28='[11]Tabla Impacto'!$C$15,K28='[11]Tabla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IF(NOT(ISERROR(MATCH(J34,'[11]Tabla Impacto'!$B$221:$B$223,0))),'[11]Tabla Impacto'!$F$223&amp;"Por favor no seleccionar los criterios de impacto(Afectación Económica o presupuestal y Pérdida Reputacional)",J34)</f>
        <v>0</v>
      </c>
      <c r="L34" s="92" t="str">
        <f>IF(OR(K34='[11]Tabla Impacto'!$C$11,K34='[11]Tabla Impacto'!$D$11),"Leve",IF(OR(K34='[11]Tabla Impacto'!$C$12,K34='[11]Tabla Impacto'!$D$12),"Menor",IF(OR(K34='[11]Tabla Impacto'!$C$13,K34='[11]Tabla Impacto'!$D$13),"Moderado",IF(OR(K34='[11]Tabla Impacto'!$C$14,K34='[11]Tabla Impacto'!$D$14),"Mayor",IF(OR(K34='[11]Tabla Impacto'!$C$15,K34='[11]Tabla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IF(NOT(ISERROR(MATCH(J40,'[11]Tabla Impacto'!$B$221:$B$223,0))),'[11]Tabla Impacto'!$F$223&amp;"Por favor no seleccionar los criterios de impacto(Afectación Económica o presupuestal y Pérdida Reputacional)",J40)</f>
        <v>0</v>
      </c>
      <c r="L40" s="92" t="str">
        <f>IF(OR(K40='[11]Tabla Impacto'!$C$11,K40='[11]Tabla Impacto'!$D$11),"Leve",IF(OR(K40='[11]Tabla Impacto'!$C$12,K40='[11]Tabla Impacto'!$D$12),"Menor",IF(OR(K40='[11]Tabla Impacto'!$C$13,K40='[11]Tabla Impacto'!$D$13),"Moderado",IF(OR(K40='[11]Tabla Impacto'!$C$14,K40='[11]Tabla Impacto'!$D$14),"Mayor",IF(OR(K40='[11]Tabla Impacto'!$C$15,K40='[11]Tabla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IF(NOT(ISERROR(MATCH(J46,'[11]Tabla Impacto'!$B$221:$B$223,0))),'[11]Tabla Impacto'!$F$223&amp;"Por favor no seleccionar los criterios de impacto(Afectación Económica o presupuestal y Pérdida Reputacional)",J46)</f>
        <v>0</v>
      </c>
      <c r="L46" s="92" t="str">
        <f>IF(OR(K46='[11]Tabla Impacto'!$C$11,K46='[11]Tabla Impacto'!$D$11),"Leve",IF(OR(K46='[11]Tabla Impacto'!$C$12,K46='[11]Tabla Impacto'!$D$12),"Menor",IF(OR(K46='[11]Tabla Impacto'!$C$13,K46='[11]Tabla Impacto'!$D$13),"Moderado",IF(OR(K46='[11]Tabla Impacto'!$C$14,K46='[11]Tabla Impacto'!$D$14),"Mayor",IF(OR(K46='[11]Tabla Impacto'!$C$15,K46='[11]Tabla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IF(NOT(ISERROR(MATCH(J52,'[11]Tabla Impacto'!$B$221:$B$223,0))),'[11]Tabla Impacto'!$F$223&amp;"Por favor no seleccionar los criterios de impacto(Afectación Económica o presupuestal y Pérdida Reputacional)",J52)</f>
        <v>0</v>
      </c>
      <c r="L52" s="92" t="str">
        <f>IF(OR(K52='[11]Tabla Impacto'!$C$11,K52='[11]Tabla Impacto'!$D$11),"Leve",IF(OR(K52='[11]Tabla Impacto'!$C$12,K52='[11]Tabla Impacto'!$D$12),"Menor",IF(OR(K52='[11]Tabla Impacto'!$C$13,K52='[11]Tabla Impacto'!$D$13),"Moderado",IF(OR(K52='[11]Tabla Impacto'!$C$14,K52='[11]Tabla Impacto'!$D$14),"Mayor",IF(OR(K52='[11]Tabla Impacto'!$C$15,K52='[11]Tabla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IF(NOT(ISERROR(MATCH(J58,'[11]Tabla Impacto'!$B$221:$B$223,0))),'[11]Tabla Impacto'!$F$223&amp;"Por favor no seleccionar los criterios de impacto(Afectación Económica o presupuestal y Pérdida Reputacional)",J58)</f>
        <v>0</v>
      </c>
      <c r="L58" s="92" t="str">
        <f>IF(OR(K58='[11]Tabla Impacto'!$C$11,K58='[11]Tabla Impacto'!$D$11),"Leve",IF(OR(K58='[11]Tabla Impacto'!$C$12,K58='[11]Tabla Impacto'!$D$12),"Menor",IF(OR(K58='[11]Tabla Impacto'!$C$13,K58='[11]Tabla Impacto'!$D$13),"Moderado",IF(OR(K58='[11]Tabla Impacto'!$C$14,K58='[11]Tabla Impacto'!$D$14),"Mayor",IF(OR(K58='[11]Tabla Impacto'!$C$15,K58='[11]Tabla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IF(NOT(ISERROR(MATCH(J64,'[11]Tabla Impacto'!$B$221:$B$223,0))),'[11]Tabla Impacto'!$F$223&amp;"Por favor no seleccionar los criterios de impacto(Afectación Económica o presupuestal y Pérdida Reputacional)",J64)</f>
        <v>0</v>
      </c>
      <c r="L64" s="92" t="str">
        <f>IF(OR(K64='[11]Tabla Impacto'!$C$11,K64='[11]Tabla Impacto'!$D$11),"Leve",IF(OR(K64='[11]Tabla Impacto'!$C$12,K64='[11]Tabla Impacto'!$D$12),"Menor",IF(OR(K64='[11]Tabla Impacto'!$C$13,K64='[11]Tabla Impacto'!$D$13),"Moderado",IF(OR(K64='[11]Tabla Impacto'!$C$14,K64='[11]Tabla Impacto'!$D$14),"Mayor",IF(OR(K64='[11]Tabla Impacto'!$C$15,K64='[11]Tabla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721" priority="227" operator="equal">
      <formula>"Muy Alta"</formula>
    </cfRule>
    <cfRule type="cellIs" dxfId="1720" priority="228" operator="equal">
      <formula>"Alta"</formula>
    </cfRule>
    <cfRule type="cellIs" dxfId="1719" priority="229" operator="equal">
      <formula>"Media"</formula>
    </cfRule>
    <cfRule type="cellIs" dxfId="1718" priority="230" operator="equal">
      <formula>"Baja"</formula>
    </cfRule>
    <cfRule type="cellIs" dxfId="1717" priority="231" operator="equal">
      <formula>"Muy Baja"</formula>
    </cfRule>
  </conditionalFormatting>
  <conditionalFormatting sqref="L10 L16 L22 L28 L34 L40 L46 L52 L58 L64">
    <cfRule type="cellIs" dxfId="1716" priority="222" operator="equal">
      <formula>"Catastrófico"</formula>
    </cfRule>
    <cfRule type="cellIs" dxfId="1715" priority="223" operator="equal">
      <formula>"Mayor"</formula>
    </cfRule>
    <cfRule type="cellIs" dxfId="1714" priority="224" operator="equal">
      <formula>"Moderado"</formula>
    </cfRule>
    <cfRule type="cellIs" dxfId="1713" priority="225" operator="equal">
      <formula>"Menor"</formula>
    </cfRule>
    <cfRule type="cellIs" dxfId="1712" priority="226" operator="equal">
      <formula>"Leve"</formula>
    </cfRule>
  </conditionalFormatting>
  <conditionalFormatting sqref="N10">
    <cfRule type="cellIs" dxfId="1711" priority="218" operator="equal">
      <formula>"Extremo"</formula>
    </cfRule>
    <cfRule type="cellIs" dxfId="1710" priority="219" operator="equal">
      <formula>"Alto"</formula>
    </cfRule>
    <cfRule type="cellIs" dxfId="1709" priority="220" operator="equal">
      <formula>"Moderado"</formula>
    </cfRule>
    <cfRule type="cellIs" dxfId="1708" priority="221" operator="equal">
      <formula>"Bajo"</formula>
    </cfRule>
  </conditionalFormatting>
  <conditionalFormatting sqref="Y10:Y15">
    <cfRule type="cellIs" dxfId="1707" priority="213" operator="equal">
      <formula>"Muy Alta"</formula>
    </cfRule>
    <cfRule type="cellIs" dxfId="1706" priority="214" operator="equal">
      <formula>"Alta"</formula>
    </cfRule>
    <cfRule type="cellIs" dxfId="1705" priority="215" operator="equal">
      <formula>"Media"</formula>
    </cfRule>
    <cfRule type="cellIs" dxfId="1704" priority="216" operator="equal">
      <formula>"Baja"</formula>
    </cfRule>
    <cfRule type="cellIs" dxfId="1703" priority="217" operator="equal">
      <formula>"Muy Baja"</formula>
    </cfRule>
  </conditionalFormatting>
  <conditionalFormatting sqref="AA10:AA15">
    <cfRule type="cellIs" dxfId="1702" priority="208" operator="equal">
      <formula>"Catastrófico"</formula>
    </cfRule>
    <cfRule type="cellIs" dxfId="1701" priority="209" operator="equal">
      <formula>"Mayor"</formula>
    </cfRule>
    <cfRule type="cellIs" dxfId="1700" priority="210" operator="equal">
      <formula>"Moderado"</formula>
    </cfRule>
    <cfRule type="cellIs" dxfId="1699" priority="211" operator="equal">
      <formula>"Menor"</formula>
    </cfRule>
    <cfRule type="cellIs" dxfId="1698" priority="212" operator="equal">
      <formula>"Leve"</formula>
    </cfRule>
  </conditionalFormatting>
  <conditionalFormatting sqref="AC10:AC15">
    <cfRule type="cellIs" dxfId="1697" priority="204" operator="equal">
      <formula>"Extremo"</formula>
    </cfRule>
    <cfRule type="cellIs" dxfId="1696" priority="205" operator="equal">
      <formula>"Alto"</formula>
    </cfRule>
    <cfRule type="cellIs" dxfId="1695" priority="206" operator="equal">
      <formula>"Moderado"</formula>
    </cfRule>
    <cfRule type="cellIs" dxfId="1694" priority="207" operator="equal">
      <formula>"Bajo"</formula>
    </cfRule>
  </conditionalFormatting>
  <conditionalFormatting sqref="H58">
    <cfRule type="cellIs" dxfId="1693" priority="43" operator="equal">
      <formula>"Muy Alta"</formula>
    </cfRule>
    <cfRule type="cellIs" dxfId="1692" priority="44" operator="equal">
      <formula>"Alta"</formula>
    </cfRule>
    <cfRule type="cellIs" dxfId="1691" priority="45" operator="equal">
      <formula>"Media"</formula>
    </cfRule>
    <cfRule type="cellIs" dxfId="1690" priority="46" operator="equal">
      <formula>"Baja"</formula>
    </cfRule>
    <cfRule type="cellIs" dxfId="1689" priority="47" operator="equal">
      <formula>"Muy Baja"</formula>
    </cfRule>
  </conditionalFormatting>
  <conditionalFormatting sqref="N16">
    <cfRule type="cellIs" dxfId="1688" priority="200" operator="equal">
      <formula>"Extremo"</formula>
    </cfRule>
    <cfRule type="cellIs" dxfId="1687" priority="201" operator="equal">
      <formula>"Alto"</formula>
    </cfRule>
    <cfRule type="cellIs" dxfId="1686" priority="202" operator="equal">
      <formula>"Moderado"</formula>
    </cfRule>
    <cfRule type="cellIs" dxfId="1685" priority="203" operator="equal">
      <formula>"Bajo"</formula>
    </cfRule>
  </conditionalFormatting>
  <conditionalFormatting sqref="Y16:Y21">
    <cfRule type="cellIs" dxfId="1684" priority="195" operator="equal">
      <formula>"Muy Alta"</formula>
    </cfRule>
    <cfRule type="cellIs" dxfId="1683" priority="196" operator="equal">
      <formula>"Alta"</formula>
    </cfRule>
    <cfRule type="cellIs" dxfId="1682" priority="197" operator="equal">
      <formula>"Media"</formula>
    </cfRule>
    <cfRule type="cellIs" dxfId="1681" priority="198" operator="equal">
      <formula>"Baja"</formula>
    </cfRule>
    <cfRule type="cellIs" dxfId="1680" priority="199" operator="equal">
      <formula>"Muy Baja"</formula>
    </cfRule>
  </conditionalFormatting>
  <conditionalFormatting sqref="AA16:AA21">
    <cfRule type="cellIs" dxfId="1679" priority="190" operator="equal">
      <formula>"Catastrófico"</formula>
    </cfRule>
    <cfRule type="cellIs" dxfId="1678" priority="191" operator="equal">
      <formula>"Mayor"</formula>
    </cfRule>
    <cfRule type="cellIs" dxfId="1677" priority="192" operator="equal">
      <formula>"Moderado"</formula>
    </cfRule>
    <cfRule type="cellIs" dxfId="1676" priority="193" operator="equal">
      <formula>"Menor"</formula>
    </cfRule>
    <cfRule type="cellIs" dxfId="1675" priority="194" operator="equal">
      <formula>"Leve"</formula>
    </cfRule>
  </conditionalFormatting>
  <conditionalFormatting sqref="AC16:AC21">
    <cfRule type="cellIs" dxfId="1674" priority="186" operator="equal">
      <formula>"Extremo"</formula>
    </cfRule>
    <cfRule type="cellIs" dxfId="1673" priority="187" operator="equal">
      <formula>"Alto"</formula>
    </cfRule>
    <cfRule type="cellIs" dxfId="1672" priority="188" operator="equal">
      <formula>"Moderado"</formula>
    </cfRule>
    <cfRule type="cellIs" dxfId="1671" priority="189" operator="equal">
      <formula>"Bajo"</formula>
    </cfRule>
  </conditionalFormatting>
  <conditionalFormatting sqref="H22">
    <cfRule type="cellIs" dxfId="1670" priority="181" operator="equal">
      <formula>"Muy Alta"</formula>
    </cfRule>
    <cfRule type="cellIs" dxfId="1669" priority="182" operator="equal">
      <formula>"Alta"</formula>
    </cfRule>
    <cfRule type="cellIs" dxfId="1668" priority="183" operator="equal">
      <formula>"Media"</formula>
    </cfRule>
    <cfRule type="cellIs" dxfId="1667" priority="184" operator="equal">
      <formula>"Baja"</formula>
    </cfRule>
    <cfRule type="cellIs" dxfId="1666" priority="185" operator="equal">
      <formula>"Muy Baja"</formula>
    </cfRule>
  </conditionalFormatting>
  <conditionalFormatting sqref="N22">
    <cfRule type="cellIs" dxfId="1665" priority="177" operator="equal">
      <formula>"Extremo"</formula>
    </cfRule>
    <cfRule type="cellIs" dxfId="1664" priority="178" operator="equal">
      <formula>"Alto"</formula>
    </cfRule>
    <cfRule type="cellIs" dxfId="1663" priority="179" operator="equal">
      <formula>"Moderado"</formula>
    </cfRule>
    <cfRule type="cellIs" dxfId="1662" priority="180" operator="equal">
      <formula>"Bajo"</formula>
    </cfRule>
  </conditionalFormatting>
  <conditionalFormatting sqref="Y22:Y27">
    <cfRule type="cellIs" dxfId="1661" priority="172" operator="equal">
      <formula>"Muy Alta"</formula>
    </cfRule>
    <cfRule type="cellIs" dxfId="1660" priority="173" operator="equal">
      <formula>"Alta"</formula>
    </cfRule>
    <cfRule type="cellIs" dxfId="1659" priority="174" operator="equal">
      <formula>"Media"</formula>
    </cfRule>
    <cfRule type="cellIs" dxfId="1658" priority="175" operator="equal">
      <formula>"Baja"</formula>
    </cfRule>
    <cfRule type="cellIs" dxfId="1657" priority="176" operator="equal">
      <formula>"Muy Baja"</formula>
    </cfRule>
  </conditionalFormatting>
  <conditionalFormatting sqref="AA22:AA27">
    <cfRule type="cellIs" dxfId="1656" priority="167" operator="equal">
      <formula>"Catastrófico"</formula>
    </cfRule>
    <cfRule type="cellIs" dxfId="1655" priority="168" operator="equal">
      <formula>"Mayor"</formula>
    </cfRule>
    <cfRule type="cellIs" dxfId="1654" priority="169" operator="equal">
      <formula>"Moderado"</formula>
    </cfRule>
    <cfRule type="cellIs" dxfId="1653" priority="170" operator="equal">
      <formula>"Menor"</formula>
    </cfRule>
    <cfRule type="cellIs" dxfId="1652" priority="171" operator="equal">
      <formula>"Leve"</formula>
    </cfRule>
  </conditionalFormatting>
  <conditionalFormatting sqref="AC22:AC27">
    <cfRule type="cellIs" dxfId="1651" priority="163" operator="equal">
      <formula>"Extremo"</formula>
    </cfRule>
    <cfRule type="cellIs" dxfId="1650" priority="164" operator="equal">
      <formula>"Alto"</formula>
    </cfRule>
    <cfRule type="cellIs" dxfId="1649" priority="165" operator="equal">
      <formula>"Moderado"</formula>
    </cfRule>
    <cfRule type="cellIs" dxfId="1648" priority="166" operator="equal">
      <formula>"Bajo"</formula>
    </cfRule>
  </conditionalFormatting>
  <conditionalFormatting sqref="H28">
    <cfRule type="cellIs" dxfId="1647" priority="158" operator="equal">
      <formula>"Muy Alta"</formula>
    </cfRule>
    <cfRule type="cellIs" dxfId="1646" priority="159" operator="equal">
      <formula>"Alta"</formula>
    </cfRule>
    <cfRule type="cellIs" dxfId="1645" priority="160" operator="equal">
      <formula>"Media"</formula>
    </cfRule>
    <cfRule type="cellIs" dxfId="1644" priority="161" operator="equal">
      <formula>"Baja"</formula>
    </cfRule>
    <cfRule type="cellIs" dxfId="1643" priority="162" operator="equal">
      <formula>"Muy Baja"</formula>
    </cfRule>
  </conditionalFormatting>
  <conditionalFormatting sqref="N28">
    <cfRule type="cellIs" dxfId="1642" priority="154" operator="equal">
      <formula>"Extremo"</formula>
    </cfRule>
    <cfRule type="cellIs" dxfId="1641" priority="155" operator="equal">
      <formula>"Alto"</formula>
    </cfRule>
    <cfRule type="cellIs" dxfId="1640" priority="156" operator="equal">
      <formula>"Moderado"</formula>
    </cfRule>
    <cfRule type="cellIs" dxfId="1639" priority="157" operator="equal">
      <formula>"Bajo"</formula>
    </cfRule>
  </conditionalFormatting>
  <conditionalFormatting sqref="Y28:Y33">
    <cfRule type="cellIs" dxfId="1638" priority="149" operator="equal">
      <formula>"Muy Alta"</formula>
    </cfRule>
    <cfRule type="cellIs" dxfId="1637" priority="150" operator="equal">
      <formula>"Alta"</formula>
    </cfRule>
    <cfRule type="cellIs" dxfId="1636" priority="151" operator="equal">
      <formula>"Media"</formula>
    </cfRule>
    <cfRule type="cellIs" dxfId="1635" priority="152" operator="equal">
      <formula>"Baja"</formula>
    </cfRule>
    <cfRule type="cellIs" dxfId="1634" priority="153" operator="equal">
      <formula>"Muy Baja"</formula>
    </cfRule>
  </conditionalFormatting>
  <conditionalFormatting sqref="AA28:AA33">
    <cfRule type="cellIs" dxfId="1633" priority="144" operator="equal">
      <formula>"Catastrófico"</formula>
    </cfRule>
    <cfRule type="cellIs" dxfId="1632" priority="145" operator="equal">
      <formula>"Mayor"</formula>
    </cfRule>
    <cfRule type="cellIs" dxfId="1631" priority="146" operator="equal">
      <formula>"Moderado"</formula>
    </cfRule>
    <cfRule type="cellIs" dxfId="1630" priority="147" operator="equal">
      <formula>"Menor"</formula>
    </cfRule>
    <cfRule type="cellIs" dxfId="1629" priority="148" operator="equal">
      <formula>"Leve"</formula>
    </cfRule>
  </conditionalFormatting>
  <conditionalFormatting sqref="AC28:AC33">
    <cfRule type="cellIs" dxfId="1628" priority="140" operator="equal">
      <formula>"Extremo"</formula>
    </cfRule>
    <cfRule type="cellIs" dxfId="1627" priority="141" operator="equal">
      <formula>"Alto"</formula>
    </cfRule>
    <cfRule type="cellIs" dxfId="1626" priority="142" operator="equal">
      <formula>"Moderado"</formula>
    </cfRule>
    <cfRule type="cellIs" dxfId="1625" priority="143" operator="equal">
      <formula>"Bajo"</formula>
    </cfRule>
  </conditionalFormatting>
  <conditionalFormatting sqref="H34">
    <cfRule type="cellIs" dxfId="1624" priority="135" operator="equal">
      <formula>"Muy Alta"</formula>
    </cfRule>
    <cfRule type="cellIs" dxfId="1623" priority="136" operator="equal">
      <formula>"Alta"</formula>
    </cfRule>
    <cfRule type="cellIs" dxfId="1622" priority="137" operator="equal">
      <formula>"Media"</formula>
    </cfRule>
    <cfRule type="cellIs" dxfId="1621" priority="138" operator="equal">
      <formula>"Baja"</formula>
    </cfRule>
    <cfRule type="cellIs" dxfId="1620" priority="139" operator="equal">
      <formula>"Muy Baja"</formula>
    </cfRule>
  </conditionalFormatting>
  <conditionalFormatting sqref="N34">
    <cfRule type="cellIs" dxfId="1619" priority="131" operator="equal">
      <formula>"Extremo"</formula>
    </cfRule>
    <cfRule type="cellIs" dxfId="1618" priority="132" operator="equal">
      <formula>"Alto"</formula>
    </cfRule>
    <cfRule type="cellIs" dxfId="1617" priority="133" operator="equal">
      <formula>"Moderado"</formula>
    </cfRule>
    <cfRule type="cellIs" dxfId="1616" priority="134" operator="equal">
      <formula>"Bajo"</formula>
    </cfRule>
  </conditionalFormatting>
  <conditionalFormatting sqref="Y34:Y39">
    <cfRule type="cellIs" dxfId="1615" priority="126" operator="equal">
      <formula>"Muy Alta"</formula>
    </cfRule>
    <cfRule type="cellIs" dxfId="1614" priority="127" operator="equal">
      <formula>"Alta"</formula>
    </cfRule>
    <cfRule type="cellIs" dxfId="1613" priority="128" operator="equal">
      <formula>"Media"</formula>
    </cfRule>
    <cfRule type="cellIs" dxfId="1612" priority="129" operator="equal">
      <formula>"Baja"</formula>
    </cfRule>
    <cfRule type="cellIs" dxfId="1611" priority="130" operator="equal">
      <formula>"Muy Baja"</formula>
    </cfRule>
  </conditionalFormatting>
  <conditionalFormatting sqref="AA34:AA39">
    <cfRule type="cellIs" dxfId="1610" priority="121" operator="equal">
      <formula>"Catastrófico"</formula>
    </cfRule>
    <cfRule type="cellIs" dxfId="1609" priority="122" operator="equal">
      <formula>"Mayor"</formula>
    </cfRule>
    <cfRule type="cellIs" dxfId="1608" priority="123" operator="equal">
      <formula>"Moderado"</formula>
    </cfRule>
    <cfRule type="cellIs" dxfId="1607" priority="124" operator="equal">
      <formula>"Menor"</formula>
    </cfRule>
    <cfRule type="cellIs" dxfId="1606" priority="125" operator="equal">
      <formula>"Leve"</formula>
    </cfRule>
  </conditionalFormatting>
  <conditionalFormatting sqref="AC34:AC39">
    <cfRule type="cellIs" dxfId="1605" priority="117" operator="equal">
      <formula>"Extremo"</formula>
    </cfRule>
    <cfRule type="cellIs" dxfId="1604" priority="118" operator="equal">
      <formula>"Alto"</formula>
    </cfRule>
    <cfRule type="cellIs" dxfId="1603" priority="119" operator="equal">
      <formula>"Moderado"</formula>
    </cfRule>
    <cfRule type="cellIs" dxfId="1602" priority="120" operator="equal">
      <formula>"Bajo"</formula>
    </cfRule>
  </conditionalFormatting>
  <conditionalFormatting sqref="H40">
    <cfRule type="cellIs" dxfId="1601" priority="112" operator="equal">
      <formula>"Muy Alta"</formula>
    </cfRule>
    <cfRule type="cellIs" dxfId="1600" priority="113" operator="equal">
      <formula>"Alta"</formula>
    </cfRule>
    <cfRule type="cellIs" dxfId="1599" priority="114" operator="equal">
      <formula>"Media"</formula>
    </cfRule>
    <cfRule type="cellIs" dxfId="1598" priority="115" operator="equal">
      <formula>"Baja"</formula>
    </cfRule>
    <cfRule type="cellIs" dxfId="1597" priority="116" operator="equal">
      <formula>"Muy Baja"</formula>
    </cfRule>
  </conditionalFormatting>
  <conditionalFormatting sqref="N40">
    <cfRule type="cellIs" dxfId="1596" priority="108" operator="equal">
      <formula>"Extremo"</formula>
    </cfRule>
    <cfRule type="cellIs" dxfId="1595" priority="109" operator="equal">
      <formula>"Alto"</formula>
    </cfRule>
    <cfRule type="cellIs" dxfId="1594" priority="110" operator="equal">
      <formula>"Moderado"</formula>
    </cfRule>
    <cfRule type="cellIs" dxfId="1593" priority="111" operator="equal">
      <formula>"Bajo"</formula>
    </cfRule>
  </conditionalFormatting>
  <conditionalFormatting sqref="Y40:Y45">
    <cfRule type="cellIs" dxfId="1592" priority="103" operator="equal">
      <formula>"Muy Alta"</formula>
    </cfRule>
    <cfRule type="cellIs" dxfId="1591" priority="104" operator="equal">
      <formula>"Alta"</formula>
    </cfRule>
    <cfRule type="cellIs" dxfId="1590" priority="105" operator="equal">
      <formula>"Media"</formula>
    </cfRule>
    <cfRule type="cellIs" dxfId="1589" priority="106" operator="equal">
      <formula>"Baja"</formula>
    </cfRule>
    <cfRule type="cellIs" dxfId="1588" priority="107" operator="equal">
      <formula>"Muy Baja"</formula>
    </cfRule>
  </conditionalFormatting>
  <conditionalFormatting sqref="AA40:AA45">
    <cfRule type="cellIs" dxfId="1587" priority="98" operator="equal">
      <formula>"Catastrófico"</formula>
    </cfRule>
    <cfRule type="cellIs" dxfId="1586" priority="99" operator="equal">
      <formula>"Mayor"</formula>
    </cfRule>
    <cfRule type="cellIs" dxfId="1585" priority="100" operator="equal">
      <formula>"Moderado"</formula>
    </cfRule>
    <cfRule type="cellIs" dxfId="1584" priority="101" operator="equal">
      <formula>"Menor"</formula>
    </cfRule>
    <cfRule type="cellIs" dxfId="1583" priority="102" operator="equal">
      <formula>"Leve"</formula>
    </cfRule>
  </conditionalFormatting>
  <conditionalFormatting sqref="AC40:AC45">
    <cfRule type="cellIs" dxfId="1582" priority="94" operator="equal">
      <formula>"Extremo"</formula>
    </cfRule>
    <cfRule type="cellIs" dxfId="1581" priority="95" operator="equal">
      <formula>"Alto"</formula>
    </cfRule>
    <cfRule type="cellIs" dxfId="1580" priority="96" operator="equal">
      <formula>"Moderado"</formula>
    </cfRule>
    <cfRule type="cellIs" dxfId="1579" priority="97" operator="equal">
      <formula>"Bajo"</formula>
    </cfRule>
  </conditionalFormatting>
  <conditionalFormatting sqref="H46">
    <cfRule type="cellIs" dxfId="1578" priority="89" operator="equal">
      <formula>"Muy Alta"</formula>
    </cfRule>
    <cfRule type="cellIs" dxfId="1577" priority="90" operator="equal">
      <formula>"Alta"</formula>
    </cfRule>
    <cfRule type="cellIs" dxfId="1576" priority="91" operator="equal">
      <formula>"Media"</formula>
    </cfRule>
    <cfRule type="cellIs" dxfId="1575" priority="92" operator="equal">
      <formula>"Baja"</formula>
    </cfRule>
    <cfRule type="cellIs" dxfId="1574" priority="93" operator="equal">
      <formula>"Muy Baja"</formula>
    </cfRule>
  </conditionalFormatting>
  <conditionalFormatting sqref="N46">
    <cfRule type="cellIs" dxfId="1573" priority="85" operator="equal">
      <formula>"Extremo"</formula>
    </cfRule>
    <cfRule type="cellIs" dxfId="1572" priority="86" operator="equal">
      <formula>"Alto"</formula>
    </cfRule>
    <cfRule type="cellIs" dxfId="1571" priority="87" operator="equal">
      <formula>"Moderado"</formula>
    </cfRule>
    <cfRule type="cellIs" dxfId="1570" priority="88" operator="equal">
      <formula>"Bajo"</formula>
    </cfRule>
  </conditionalFormatting>
  <conditionalFormatting sqref="Y46:Y51">
    <cfRule type="cellIs" dxfId="1569" priority="80" operator="equal">
      <formula>"Muy Alta"</formula>
    </cfRule>
    <cfRule type="cellIs" dxfId="1568" priority="81" operator="equal">
      <formula>"Alta"</formula>
    </cfRule>
    <cfRule type="cellIs" dxfId="1567" priority="82" operator="equal">
      <formula>"Media"</formula>
    </cfRule>
    <cfRule type="cellIs" dxfId="1566" priority="83" operator="equal">
      <formula>"Baja"</formula>
    </cfRule>
    <cfRule type="cellIs" dxfId="1565" priority="84" operator="equal">
      <formula>"Muy Baja"</formula>
    </cfRule>
  </conditionalFormatting>
  <conditionalFormatting sqref="AA46:AA51">
    <cfRule type="cellIs" dxfId="1564" priority="75" operator="equal">
      <formula>"Catastrófico"</formula>
    </cfRule>
    <cfRule type="cellIs" dxfId="1563" priority="76" operator="equal">
      <formula>"Mayor"</formula>
    </cfRule>
    <cfRule type="cellIs" dxfId="1562" priority="77" operator="equal">
      <formula>"Moderado"</formula>
    </cfRule>
    <cfRule type="cellIs" dxfId="1561" priority="78" operator="equal">
      <formula>"Menor"</formula>
    </cfRule>
    <cfRule type="cellIs" dxfId="1560" priority="79" operator="equal">
      <formula>"Leve"</formula>
    </cfRule>
  </conditionalFormatting>
  <conditionalFormatting sqref="AC46:AC51">
    <cfRule type="cellIs" dxfId="1559" priority="71" operator="equal">
      <formula>"Extremo"</formula>
    </cfRule>
    <cfRule type="cellIs" dxfId="1558" priority="72" operator="equal">
      <formula>"Alto"</formula>
    </cfRule>
    <cfRule type="cellIs" dxfId="1557" priority="73" operator="equal">
      <formula>"Moderado"</formula>
    </cfRule>
    <cfRule type="cellIs" dxfId="1556" priority="74" operator="equal">
      <formula>"Bajo"</formula>
    </cfRule>
  </conditionalFormatting>
  <conditionalFormatting sqref="H52">
    <cfRule type="cellIs" dxfId="1555" priority="66" operator="equal">
      <formula>"Muy Alta"</formula>
    </cfRule>
    <cfRule type="cellIs" dxfId="1554" priority="67" operator="equal">
      <formula>"Alta"</formula>
    </cfRule>
    <cfRule type="cellIs" dxfId="1553" priority="68" operator="equal">
      <formula>"Media"</formula>
    </cfRule>
    <cfRule type="cellIs" dxfId="1552" priority="69" operator="equal">
      <formula>"Baja"</formula>
    </cfRule>
    <cfRule type="cellIs" dxfId="1551" priority="70" operator="equal">
      <formula>"Muy Baja"</formula>
    </cfRule>
  </conditionalFormatting>
  <conditionalFormatting sqref="N52">
    <cfRule type="cellIs" dxfId="1550" priority="62" operator="equal">
      <formula>"Extremo"</formula>
    </cfRule>
    <cfRule type="cellIs" dxfId="1549" priority="63" operator="equal">
      <formula>"Alto"</formula>
    </cfRule>
    <cfRule type="cellIs" dxfId="1548" priority="64" operator="equal">
      <formula>"Moderado"</formula>
    </cfRule>
    <cfRule type="cellIs" dxfId="1547" priority="65" operator="equal">
      <formula>"Bajo"</formula>
    </cfRule>
  </conditionalFormatting>
  <conditionalFormatting sqref="Y52:Y57">
    <cfRule type="cellIs" dxfId="1546" priority="57" operator="equal">
      <formula>"Muy Alta"</formula>
    </cfRule>
    <cfRule type="cellIs" dxfId="1545" priority="58" operator="equal">
      <formula>"Alta"</formula>
    </cfRule>
    <cfRule type="cellIs" dxfId="1544" priority="59" operator="equal">
      <formula>"Media"</formula>
    </cfRule>
    <cfRule type="cellIs" dxfId="1543" priority="60" operator="equal">
      <formula>"Baja"</formula>
    </cfRule>
    <cfRule type="cellIs" dxfId="1542" priority="61" operator="equal">
      <formula>"Muy Baja"</formula>
    </cfRule>
  </conditionalFormatting>
  <conditionalFormatting sqref="AA52:AA57">
    <cfRule type="cellIs" dxfId="1541" priority="52" operator="equal">
      <formula>"Catastrófico"</formula>
    </cfRule>
    <cfRule type="cellIs" dxfId="1540" priority="53" operator="equal">
      <formula>"Mayor"</formula>
    </cfRule>
    <cfRule type="cellIs" dxfId="1539" priority="54" operator="equal">
      <formula>"Moderado"</formula>
    </cfRule>
    <cfRule type="cellIs" dxfId="1538" priority="55" operator="equal">
      <formula>"Menor"</formula>
    </cfRule>
    <cfRule type="cellIs" dxfId="1537" priority="56" operator="equal">
      <formula>"Leve"</formula>
    </cfRule>
  </conditionalFormatting>
  <conditionalFormatting sqref="AC52:AC57">
    <cfRule type="cellIs" dxfId="1536" priority="48" operator="equal">
      <formula>"Extremo"</formula>
    </cfRule>
    <cfRule type="cellIs" dxfId="1535" priority="49" operator="equal">
      <formula>"Alto"</formula>
    </cfRule>
    <cfRule type="cellIs" dxfId="1534" priority="50" operator="equal">
      <formula>"Moderado"</formula>
    </cfRule>
    <cfRule type="cellIs" dxfId="1533" priority="51" operator="equal">
      <formula>"Bajo"</formula>
    </cfRule>
  </conditionalFormatting>
  <conditionalFormatting sqref="N58">
    <cfRule type="cellIs" dxfId="1532" priority="39" operator="equal">
      <formula>"Extremo"</formula>
    </cfRule>
    <cfRule type="cellIs" dxfId="1531" priority="40" operator="equal">
      <formula>"Alto"</formula>
    </cfRule>
    <cfRule type="cellIs" dxfId="1530" priority="41" operator="equal">
      <formula>"Moderado"</formula>
    </cfRule>
    <cfRule type="cellIs" dxfId="1529" priority="42" operator="equal">
      <formula>"Bajo"</formula>
    </cfRule>
  </conditionalFormatting>
  <conditionalFormatting sqref="Y58:Y63">
    <cfRule type="cellIs" dxfId="1528" priority="34" operator="equal">
      <formula>"Muy Alta"</formula>
    </cfRule>
    <cfRule type="cellIs" dxfId="1527" priority="35" operator="equal">
      <formula>"Alta"</formula>
    </cfRule>
    <cfRule type="cellIs" dxfId="1526" priority="36" operator="equal">
      <formula>"Media"</formula>
    </cfRule>
    <cfRule type="cellIs" dxfId="1525" priority="37" operator="equal">
      <formula>"Baja"</formula>
    </cfRule>
    <cfRule type="cellIs" dxfId="1524" priority="38" operator="equal">
      <formula>"Muy Baja"</formula>
    </cfRule>
  </conditionalFormatting>
  <conditionalFormatting sqref="AA58:AA63">
    <cfRule type="cellIs" dxfId="1523" priority="29" operator="equal">
      <formula>"Catastrófico"</formula>
    </cfRule>
    <cfRule type="cellIs" dxfId="1522" priority="30" operator="equal">
      <formula>"Mayor"</formula>
    </cfRule>
    <cfRule type="cellIs" dxfId="1521" priority="31" operator="equal">
      <formula>"Moderado"</formula>
    </cfRule>
    <cfRule type="cellIs" dxfId="1520" priority="32" operator="equal">
      <formula>"Menor"</formula>
    </cfRule>
    <cfRule type="cellIs" dxfId="1519" priority="33" operator="equal">
      <formula>"Leve"</formula>
    </cfRule>
  </conditionalFormatting>
  <conditionalFormatting sqref="AC58:AC63">
    <cfRule type="cellIs" dxfId="1518" priority="25" operator="equal">
      <formula>"Extremo"</formula>
    </cfRule>
    <cfRule type="cellIs" dxfId="1517" priority="26" operator="equal">
      <formula>"Alto"</formula>
    </cfRule>
    <cfRule type="cellIs" dxfId="1516" priority="27" operator="equal">
      <formula>"Moderado"</formula>
    </cfRule>
    <cfRule type="cellIs" dxfId="1515" priority="28" operator="equal">
      <formula>"Bajo"</formula>
    </cfRule>
  </conditionalFormatting>
  <conditionalFormatting sqref="H64">
    <cfRule type="cellIs" dxfId="1514" priority="20" operator="equal">
      <formula>"Muy Alta"</formula>
    </cfRule>
    <cfRule type="cellIs" dxfId="1513" priority="21" operator="equal">
      <formula>"Alta"</formula>
    </cfRule>
    <cfRule type="cellIs" dxfId="1512" priority="22" operator="equal">
      <formula>"Media"</formula>
    </cfRule>
    <cfRule type="cellIs" dxfId="1511" priority="23" operator="equal">
      <formula>"Baja"</formula>
    </cfRule>
    <cfRule type="cellIs" dxfId="1510" priority="24" operator="equal">
      <formula>"Muy Baja"</formula>
    </cfRule>
  </conditionalFormatting>
  <conditionalFormatting sqref="N64">
    <cfRule type="cellIs" dxfId="1509" priority="16" operator="equal">
      <formula>"Extremo"</formula>
    </cfRule>
    <cfRule type="cellIs" dxfId="1508" priority="17" operator="equal">
      <formula>"Alto"</formula>
    </cfRule>
    <cfRule type="cellIs" dxfId="1507" priority="18" operator="equal">
      <formula>"Moderado"</formula>
    </cfRule>
    <cfRule type="cellIs" dxfId="1506" priority="19" operator="equal">
      <formula>"Bajo"</formula>
    </cfRule>
  </conditionalFormatting>
  <conditionalFormatting sqref="Y64:Y69">
    <cfRule type="cellIs" dxfId="1505" priority="11" operator="equal">
      <formula>"Muy Alta"</formula>
    </cfRule>
    <cfRule type="cellIs" dxfId="1504" priority="12" operator="equal">
      <formula>"Alta"</formula>
    </cfRule>
    <cfRule type="cellIs" dxfId="1503" priority="13" operator="equal">
      <formula>"Media"</formula>
    </cfRule>
    <cfRule type="cellIs" dxfId="1502" priority="14" operator="equal">
      <formula>"Baja"</formula>
    </cfRule>
    <cfRule type="cellIs" dxfId="1501" priority="15" operator="equal">
      <formula>"Muy Baja"</formula>
    </cfRule>
  </conditionalFormatting>
  <conditionalFormatting sqref="AA64:AA69">
    <cfRule type="cellIs" dxfId="1500" priority="6" operator="equal">
      <formula>"Catastrófico"</formula>
    </cfRule>
    <cfRule type="cellIs" dxfId="1499" priority="7" operator="equal">
      <formula>"Mayor"</formula>
    </cfRule>
    <cfRule type="cellIs" dxfId="1498" priority="8" operator="equal">
      <formula>"Moderado"</formula>
    </cfRule>
    <cfRule type="cellIs" dxfId="1497" priority="9" operator="equal">
      <formula>"Menor"</formula>
    </cfRule>
    <cfRule type="cellIs" dxfId="1496" priority="10" operator="equal">
      <formula>"Leve"</formula>
    </cfRule>
  </conditionalFormatting>
  <conditionalFormatting sqref="AC64:AC69">
    <cfRule type="cellIs" dxfId="1495" priority="2" operator="equal">
      <formula>"Extremo"</formula>
    </cfRule>
    <cfRule type="cellIs" dxfId="1494" priority="3" operator="equal">
      <formula>"Alto"</formula>
    </cfRule>
    <cfRule type="cellIs" dxfId="1493" priority="4" operator="equal">
      <formula>"Moderado"</formula>
    </cfRule>
    <cfRule type="cellIs" dxfId="1492" priority="5" operator="equal">
      <formula>"Bajo"</formula>
    </cfRule>
  </conditionalFormatting>
  <conditionalFormatting sqref="K10:K69">
    <cfRule type="containsText" dxfId="1491"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Tratamiento'!#REF!,AD10='https://supervigilanciagovco-my.sharepoint.com/personal/krivera_supervigilancia_gov_co/Documents/Documentos - copia/2023/PLAN DE RIESGOS/RIESGOS DE GESTION 2023/[MATRIZ RIESGO DE GESTION INSP CONTROL Y VIGILANCJA.xlsx]Opciones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 DE GESTION INSP CONTROL Y VIGILANCJA.xlsx]Tabla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 DE GESTION INSP CONTROL Y VIGILANCJA.xlsx]Opciones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 DE GESTION INSP CONTROL Y VIGILANCJA.xlsx]Tabla Valoración controles'!#REF!</xm:f>
          </x14:formula1>
          <xm:sqref>R10:S69 U10:W69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I16" zoomScale="80" zoomScaleNormal="90" zoomScaleSheetLayoutView="90" zoomScalePageLayoutView="80" workbookViewId="0">
      <selection activeCell="AF16" sqref="AF16"/>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260</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261</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262</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263</v>
      </c>
      <c r="D10" s="83" t="s">
        <v>264</v>
      </c>
      <c r="E10" s="86" t="s">
        <v>265</v>
      </c>
      <c r="F10" s="83" t="s">
        <v>49</v>
      </c>
      <c r="G10" s="89">
        <v>9111</v>
      </c>
      <c r="H10" s="92" t="str">
        <f>IF(G10&lt;=0,"",IF(G10&lt;=2,"Muy Baja",IF(G10&lt;=24,"Baja",IF(G10&lt;=500,"Media",IF(G10&lt;=5000,"Alta","Muy Alta")))))</f>
        <v>Muy Alta</v>
      </c>
      <c r="I10" s="77">
        <f>IF(H10="","",IF(H10="Muy Baja",0.2,IF(H10="Baja",0.4,IF(H10="Media",0.6,IF(H10="Alta",0.8,IF(H10="Muy Alta",1,))))))</f>
        <v>1</v>
      </c>
      <c r="J10" s="95" t="s">
        <v>171</v>
      </c>
      <c r="K10" s="77" t="str">
        <f>IF(NOT(ISERROR(MATCH(J10,'[12]Tabla Impacto'!$B$221:$B$223,0))),'[12]Tabla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92" t="str">
        <f>IF(OR(K10='[12]Tabla Impacto'!$C$11,K10='[12]Tabla Impacto'!$D$11),"Leve",IF(OR(K10='[12]Tabla Impacto'!$C$12,K10='[12]Tabla Impacto'!$D$12),"Menor",IF(OR(K10='[12]Tabla Impacto'!$C$13,K10='[12]Tabla Impacto'!$D$13),"Moderado",IF(OR(K10='[12]Tabla Impacto'!$C$14,K10='[12]Tabla Impacto'!$D$14),"Mayor",IF(OR(K10='[12]Tabla Impacto'!$C$15,K10='[12]Tabla Impacto'!$D$15),"Catastrófico","")))))</f>
        <v>Menor</v>
      </c>
      <c r="M10" s="77">
        <f>IF(L10="","",IF(L10="Leve",0.2,IF(L10="Menor",0.4,IF(L10="Moderado",0.6,IF(L10="Mayor",0.8,IF(L10="Catastrófico",1,))))))</f>
        <v>0.4</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266</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0.6</v>
      </c>
      <c r="Y10" s="15" t="str">
        <f>IFERROR(IF(X10="","",IF(X10&lt;=0.2,"Muy Baja",IF(X10&lt;=0.4,"Baja",IF(X10&lt;=0.6,"Media",IF(X10&lt;=0.8,"Alta","Muy Alta"))))),"")</f>
        <v>Media</v>
      </c>
      <c r="Z10" s="16">
        <f>+X10</f>
        <v>0.6</v>
      </c>
      <c r="AA10" s="15" t="str">
        <f>IFERROR(IF(AB10="","",IF(AB10&lt;=0.2,"Leve",IF(AB10&lt;=0.4,"Menor",IF(AB10&lt;=0.6,"Moderado",IF(AB10&lt;=0.8,"Mayor","Catastrófico"))))),"")</f>
        <v>Menor</v>
      </c>
      <c r="AB10" s="16">
        <f>IFERROR(IF(Q10="Impacto",(M10-(+M10*T10)),IF(Q10="Probabilidad",M10,"")),"")</f>
        <v>0.4</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267</v>
      </c>
      <c r="AF10" s="21" t="s">
        <v>268</v>
      </c>
      <c r="AG10" s="24">
        <v>45076</v>
      </c>
      <c r="AH10" s="24">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269</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0.36</v>
      </c>
      <c r="Y11" s="15" t="str">
        <f t="shared" ref="Y11:Y69" si="1">IFERROR(IF(X11="","",IF(X11&lt;=0.2,"Muy Baja",IF(X11&lt;=0.4,"Baja",IF(X11&lt;=0.6,"Media",IF(X11&lt;=0.8,"Alta","Muy Alta"))))),"")</f>
        <v>Baja</v>
      </c>
      <c r="Z11" s="16">
        <f t="shared" ref="Z11:Z15" si="2">+X11</f>
        <v>0.36</v>
      </c>
      <c r="AA11" s="15" t="str">
        <f t="shared" ref="AA11:AA69" si="3">IFERROR(IF(AB11="","",IF(AB11&lt;=0.2,"Leve",IF(AB11&lt;=0.4,"Menor",IF(AB11&lt;=0.6,"Moderado",IF(AB11&lt;=0.8,"Mayor","Catastrófico"))))),"")</f>
        <v>Menor</v>
      </c>
      <c r="AB11" s="16">
        <f>IFERROR(IF(AND(Q10="Impacto",Q11="Impacto"),(AB10-(+AB10*T11)),IF(Q11="Impacto",($M$10-(+$M$10*T11)),IF(Q11="Probabilidad",AB10,""))),"")</f>
        <v>0.4</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19" t="s">
        <v>270</v>
      </c>
      <c r="AF11" s="21" t="s">
        <v>268</v>
      </c>
      <c r="AG11" s="20">
        <v>45084</v>
      </c>
      <c r="AH11" s="24">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64</v>
      </c>
      <c r="C16" s="83" t="s">
        <v>263</v>
      </c>
      <c r="D16" s="83" t="s">
        <v>271</v>
      </c>
      <c r="E16" s="86" t="s">
        <v>272</v>
      </c>
      <c r="F16" s="83" t="s">
        <v>49</v>
      </c>
      <c r="G16" s="89">
        <v>1</v>
      </c>
      <c r="H16" s="92" t="str">
        <f>IF(G16&lt;=0,"",IF(G16&lt;=2,"Muy Baja",IF(G16&lt;=24,"Baja",IF(G16&lt;=500,"Media",IF(G16&lt;=5000,"Alta","Muy Alta")))))</f>
        <v>Muy Baja</v>
      </c>
      <c r="I16" s="77">
        <f>IF(H16="","",IF(H16="Muy Baja",0.2,IF(H16="Baja",0.4,IF(H16="Media",0.6,IF(H16="Alta",0.8,IF(H16="Muy Alta",1,))))))</f>
        <v>0.2</v>
      </c>
      <c r="J16" s="95" t="s">
        <v>171</v>
      </c>
      <c r="K16" s="77" t="str">
        <f>IF(NOT(ISERROR(MATCH(J16,'[12]Tabla Impacto'!$B$221:$B$223,0))),'[12]Tabla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92" t="str">
        <f>IF(OR(K16='[12]Tabla Impacto'!$C$11,K16='[12]Tabla Impacto'!$D$11),"Leve",IF(OR(K16='[12]Tabla Impacto'!$C$12,K16='[12]Tabla Impacto'!$D$12),"Menor",IF(OR(K16='[12]Tabla Impacto'!$C$13,K16='[12]Tabla Impacto'!$D$13),"Moderado",IF(OR(K16='[12]Tabla Impacto'!$C$14,K16='[12]Tabla Impacto'!$D$14),"Mayor",IF(OR(K16='[12]Tabla Impacto'!$C$15,K16='[12]Tabla Impacto'!$D$15),"Catastrófico","")))))</f>
        <v>Menor</v>
      </c>
      <c r="M16" s="77">
        <f>IF(L16="","",IF(L16="Leve",0.2,IF(L16="Menor",0.4,IF(L16="Moderado",0.6,IF(L16="Mayor",0.8,IF(L16="Catastrófico",1,))))))</f>
        <v>0.4</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9">
        <v>1</v>
      </c>
      <c r="P16" s="10" t="s">
        <v>273</v>
      </c>
      <c r="Q16" s="11" t="str">
        <f>IF(OR(R16="Preventivo",R16="Detectivo"),"Probabilidad",IF(R16="Correctivo","Impacto",""))</f>
        <v>Impacto</v>
      </c>
      <c r="R16" s="12" t="s">
        <v>274</v>
      </c>
      <c r="S16" s="12" t="s">
        <v>53</v>
      </c>
      <c r="T16" s="13" t="str">
        <f>IF(AND(R16="Preventivo",S16="Automático"),"50%",IF(AND(R16="Preventivo",S16="Manual"),"40%",IF(AND(R16="Detectivo",S16="Automático"),"40%",IF(AND(R16="Detectivo",S16="Manual"),"30%",IF(AND(R16="Correctivo",S16="Automático"),"35%",IF(AND(R16="Correctivo",S16="Manual"),"25%",""))))))</f>
        <v>25%</v>
      </c>
      <c r="U16" s="12" t="s">
        <v>54</v>
      </c>
      <c r="V16" s="12" t="s">
        <v>55</v>
      </c>
      <c r="W16" s="12" t="s">
        <v>56</v>
      </c>
      <c r="X16" s="14">
        <f>IFERROR(IF(Q16="Probabilidad",(I16-(+I16*T16)),IF(Q16="Impacto",I16,"")),"")</f>
        <v>0.2</v>
      </c>
      <c r="Y16" s="15" t="str">
        <f>IFERROR(IF(X16="","",IF(X16&lt;=0.2,"Muy Baja",IF(X16&lt;=0.4,"Baja",IF(X16&lt;=0.6,"Media",IF(X16&lt;=0.8,"Alta","Muy Alta"))))),"")</f>
        <v>Muy Baja</v>
      </c>
      <c r="Z16" s="16">
        <f>+X16</f>
        <v>0.2</v>
      </c>
      <c r="AA16" s="15" t="str">
        <f>IFERROR(IF(AB16="","",IF(AB16&lt;=0.2,"Leve",IF(AB16&lt;=0.4,"Menor",IF(AB16&lt;=0.6,"Moderado",IF(AB16&lt;=0.8,"Mayor","Catastrófico"))))),"")</f>
        <v>Menor</v>
      </c>
      <c r="AB16" s="16">
        <f>IFERROR(IF(Q16="Impacto",(M16-(+M16*T16)),IF(Q16="Probabilidad",M16,"")),"")</f>
        <v>0.30000000000000004</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8" t="s">
        <v>69</v>
      </c>
      <c r="AE16" s="19" t="s">
        <v>275</v>
      </c>
      <c r="AF16" s="21" t="s">
        <v>268</v>
      </c>
      <c r="AG16" s="20" t="s">
        <v>113</v>
      </c>
      <c r="AH16" s="24">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19"/>
      <c r="AF17" s="21"/>
      <c r="AG17" s="20"/>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t="s">
        <v>276</v>
      </c>
      <c r="D22" s="83" t="s">
        <v>277</v>
      </c>
      <c r="E22" s="86" t="s">
        <v>278</v>
      </c>
      <c r="F22" s="83" t="s">
        <v>49</v>
      </c>
      <c r="G22" s="89">
        <v>4</v>
      </c>
      <c r="H22" s="92" t="str">
        <f>IF(G22&lt;=0,"",IF(G22&lt;=2,"Muy Baja",IF(G22&lt;=24,"Baja",IF(G22&lt;=500,"Media",IF(G22&lt;=5000,"Alta","Muy Alta")))))</f>
        <v>Baja</v>
      </c>
      <c r="I22" s="77">
        <f>IF(H22="","",IF(H22="Muy Baja",0.2,IF(H22="Baja",0.4,IF(H22="Media",0.6,IF(H22="Alta",0.8,IF(H22="Muy Alta",1,))))))</f>
        <v>0.4</v>
      </c>
      <c r="J22" s="95" t="s">
        <v>171</v>
      </c>
      <c r="K22" s="77" t="str">
        <f>IF(NOT(ISERROR(MATCH(J22,'[12]Tabla Impacto'!$B$221:$B$223,0))),'[12]Tabla Impacto'!$F$223&amp;"Por favor no seleccionar los criterios de impacto(Afectación Económica o presupuestal y Pérdida Reputacional)",J22)</f>
        <v xml:space="preserve">     El riesgo afecta la imagen de la entidad internamente, de conocimiento general, nivel interno, de junta dircetiva y accionistas y/o de provedores</v>
      </c>
      <c r="L22" s="92" t="str">
        <f>IF(OR(K22='[12]Tabla Impacto'!$C$11,K22='[12]Tabla Impacto'!$D$11),"Leve",IF(OR(K22='[12]Tabla Impacto'!$C$12,K22='[12]Tabla Impacto'!$D$12),"Menor",IF(OR(K22='[12]Tabla Impacto'!$C$13,K22='[12]Tabla Impacto'!$D$13),"Moderado",IF(OR(K22='[12]Tabla Impacto'!$C$14,K22='[12]Tabla Impacto'!$D$14),"Mayor",IF(OR(K22='[12]Tabla Impacto'!$C$15,K22='[12]Tabla Impacto'!$D$15),"Catastrófico","")))))</f>
        <v>Menor</v>
      </c>
      <c r="M22" s="77">
        <f>IF(L22="","",IF(L22="Leve",0.2,IF(L22="Menor",0.4,IF(L22="Moderado",0.6,IF(L22="Mayor",0.8,IF(L22="Catastrófico",1,))))))</f>
        <v>0.4</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9">
        <v>1</v>
      </c>
      <c r="P22" s="10" t="s">
        <v>279</v>
      </c>
      <c r="Q22" s="11" t="str">
        <f>IF(OR(R22="Preventivo",R22="Detectivo"),"Probabilidad",IF(R22="Correctivo","Impacto",""))</f>
        <v>Probabilidad</v>
      </c>
      <c r="R22" s="12" t="s">
        <v>84</v>
      </c>
      <c r="S22" s="12" t="s">
        <v>53</v>
      </c>
      <c r="T22" s="13" t="str">
        <f>IF(AND(R22="Preventivo",S22="Automático"),"50%",IF(AND(R22="Preventivo",S22="Manual"),"40%",IF(AND(R22="Detectivo",S22="Automático"),"40%",IF(AND(R22="Detectivo",S22="Manual"),"30%",IF(AND(R22="Correctivo",S22="Automático"),"35%",IF(AND(R22="Correctivo",S22="Manual"),"25%",""))))))</f>
        <v>30%</v>
      </c>
      <c r="U22" s="12" t="s">
        <v>54</v>
      </c>
      <c r="V22" s="12" t="s">
        <v>212</v>
      </c>
      <c r="W22" s="12" t="s">
        <v>56</v>
      </c>
      <c r="X22" s="14">
        <f>IFERROR(IF(Q22="Probabilidad",(I22-(+I22*T22)),IF(Q22="Impacto",I22,"")),"")</f>
        <v>0.28000000000000003</v>
      </c>
      <c r="Y22" s="15" t="str">
        <f>IFERROR(IF(X22="","",IF(X22&lt;=0.2,"Muy Baja",IF(X22&lt;=0.4,"Baja",IF(X22&lt;=0.6,"Media",IF(X22&lt;=0.8,"Alta","Muy Alta"))))),"")</f>
        <v>Baja</v>
      </c>
      <c r="Z22" s="16">
        <f>+X22</f>
        <v>0.28000000000000003</v>
      </c>
      <c r="AA22" s="15" t="str">
        <f>IFERROR(IF(AB22="","",IF(AB22&lt;=0.2,"Leve",IF(AB22&lt;=0.4,"Menor",IF(AB22&lt;=0.6,"Moderado",IF(AB22&lt;=0.8,"Mayor","Catastrófico"))))),"")</f>
        <v>Menor</v>
      </c>
      <c r="AB22" s="16">
        <f>IFERROR(IF(Q22="Impacto",(M22-(+M22*T22)),IF(Q22="Probabilidad",M22,"")),"")</f>
        <v>0.4</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8" t="s">
        <v>69</v>
      </c>
      <c r="AE22" s="19" t="s">
        <v>280</v>
      </c>
      <c r="AF22" s="21" t="s">
        <v>268</v>
      </c>
      <c r="AG22" s="20" t="s">
        <v>87</v>
      </c>
      <c r="AH22" s="24">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IF(NOT(ISERROR(MATCH(J28,'[12]Tabla Impacto'!$B$221:$B$223,0))),'[12]Tabla Impacto'!$F$223&amp;"Por favor no seleccionar los criterios de impacto(Afectación Económica o presupuestal y Pérdida Reputacional)",J28)</f>
        <v>0</v>
      </c>
      <c r="L28" s="92" t="str">
        <f>IF(OR(K28='[12]Tabla Impacto'!$C$11,K28='[12]Tabla Impacto'!$D$11),"Leve",IF(OR(K28='[12]Tabla Impacto'!$C$12,K28='[12]Tabla Impacto'!$D$12),"Menor",IF(OR(K28='[12]Tabla Impacto'!$C$13,K28='[12]Tabla Impacto'!$D$13),"Moderado",IF(OR(K28='[12]Tabla Impacto'!$C$14,K28='[12]Tabla Impacto'!$D$14),"Mayor",IF(OR(K28='[12]Tabla Impacto'!$C$15,K28='[12]Tabla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IF(NOT(ISERROR(MATCH(J34,'[12]Tabla Impacto'!$B$221:$B$223,0))),'[12]Tabla Impacto'!$F$223&amp;"Por favor no seleccionar los criterios de impacto(Afectación Económica o presupuestal y Pérdida Reputacional)",J34)</f>
        <v>0</v>
      </c>
      <c r="L34" s="92" t="str">
        <f>IF(OR(K34='[12]Tabla Impacto'!$C$11,K34='[12]Tabla Impacto'!$D$11),"Leve",IF(OR(K34='[12]Tabla Impacto'!$C$12,K34='[12]Tabla Impacto'!$D$12),"Menor",IF(OR(K34='[12]Tabla Impacto'!$C$13,K34='[12]Tabla Impacto'!$D$13),"Moderado",IF(OR(K34='[12]Tabla Impacto'!$C$14,K34='[12]Tabla Impacto'!$D$14),"Mayor",IF(OR(K34='[12]Tabla Impacto'!$C$15,K34='[12]Tabla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IF(NOT(ISERROR(MATCH(J40,'[12]Tabla Impacto'!$B$221:$B$223,0))),'[12]Tabla Impacto'!$F$223&amp;"Por favor no seleccionar los criterios de impacto(Afectación Económica o presupuestal y Pérdida Reputacional)",J40)</f>
        <v>0</v>
      </c>
      <c r="L40" s="92" t="str">
        <f>IF(OR(K40='[12]Tabla Impacto'!$C$11,K40='[12]Tabla Impacto'!$D$11),"Leve",IF(OR(K40='[12]Tabla Impacto'!$C$12,K40='[12]Tabla Impacto'!$D$12),"Menor",IF(OR(K40='[12]Tabla Impacto'!$C$13,K40='[12]Tabla Impacto'!$D$13),"Moderado",IF(OR(K40='[12]Tabla Impacto'!$C$14,K40='[12]Tabla Impacto'!$D$14),"Mayor",IF(OR(K40='[12]Tabla Impacto'!$C$15,K40='[12]Tabla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IF(NOT(ISERROR(MATCH(J46,'[12]Tabla Impacto'!$B$221:$B$223,0))),'[12]Tabla Impacto'!$F$223&amp;"Por favor no seleccionar los criterios de impacto(Afectación Económica o presupuestal y Pérdida Reputacional)",J46)</f>
        <v>0</v>
      </c>
      <c r="L46" s="92" t="str">
        <f>IF(OR(K46='[12]Tabla Impacto'!$C$11,K46='[12]Tabla Impacto'!$D$11),"Leve",IF(OR(K46='[12]Tabla Impacto'!$C$12,K46='[12]Tabla Impacto'!$D$12),"Menor",IF(OR(K46='[12]Tabla Impacto'!$C$13,K46='[12]Tabla Impacto'!$D$13),"Moderado",IF(OR(K46='[12]Tabla Impacto'!$C$14,K46='[12]Tabla Impacto'!$D$14),"Mayor",IF(OR(K46='[12]Tabla Impacto'!$C$15,K46='[12]Tabla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IF(NOT(ISERROR(MATCH(J52,'[12]Tabla Impacto'!$B$221:$B$223,0))),'[12]Tabla Impacto'!$F$223&amp;"Por favor no seleccionar los criterios de impacto(Afectación Económica o presupuestal y Pérdida Reputacional)",J52)</f>
        <v>0</v>
      </c>
      <c r="L52" s="92" t="str">
        <f>IF(OR(K52='[12]Tabla Impacto'!$C$11,K52='[12]Tabla Impacto'!$D$11),"Leve",IF(OR(K52='[12]Tabla Impacto'!$C$12,K52='[12]Tabla Impacto'!$D$12),"Menor",IF(OR(K52='[12]Tabla Impacto'!$C$13,K52='[12]Tabla Impacto'!$D$13),"Moderado",IF(OR(K52='[12]Tabla Impacto'!$C$14,K52='[12]Tabla Impacto'!$D$14),"Mayor",IF(OR(K52='[12]Tabla Impacto'!$C$15,K52='[12]Tabla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IF(NOT(ISERROR(MATCH(J58,'[12]Tabla Impacto'!$B$221:$B$223,0))),'[12]Tabla Impacto'!$F$223&amp;"Por favor no seleccionar los criterios de impacto(Afectación Económica o presupuestal y Pérdida Reputacional)",J58)</f>
        <v>0</v>
      </c>
      <c r="L58" s="92" t="str">
        <f>IF(OR(K58='[12]Tabla Impacto'!$C$11,K58='[12]Tabla Impacto'!$D$11),"Leve",IF(OR(K58='[12]Tabla Impacto'!$C$12,K58='[12]Tabla Impacto'!$D$12),"Menor",IF(OR(K58='[12]Tabla Impacto'!$C$13,K58='[12]Tabla Impacto'!$D$13),"Moderado",IF(OR(K58='[12]Tabla Impacto'!$C$14,K58='[12]Tabla Impacto'!$D$14),"Mayor",IF(OR(K58='[12]Tabla Impacto'!$C$15,K58='[12]Tabla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IF(NOT(ISERROR(MATCH(J64,'[12]Tabla Impacto'!$B$221:$B$223,0))),'[12]Tabla Impacto'!$F$223&amp;"Por favor no seleccionar los criterios de impacto(Afectación Económica o presupuestal y Pérdida Reputacional)",J64)</f>
        <v>0</v>
      </c>
      <c r="L64" s="92" t="str">
        <f>IF(OR(K64='[12]Tabla Impacto'!$C$11,K64='[12]Tabla Impacto'!$D$11),"Leve",IF(OR(K64='[12]Tabla Impacto'!$C$12,K64='[12]Tabla Impacto'!$D$12),"Menor",IF(OR(K64='[12]Tabla Impacto'!$C$13,K64='[12]Tabla Impacto'!$D$13),"Moderado",IF(OR(K64='[12]Tabla Impacto'!$C$14,K64='[12]Tabla Impacto'!$D$14),"Mayor",IF(OR(K64='[12]Tabla Impacto'!$C$15,K64='[12]Tabla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490" priority="227" operator="equal">
      <formula>"Muy Alta"</formula>
    </cfRule>
    <cfRule type="cellIs" dxfId="1489" priority="228" operator="equal">
      <formula>"Alta"</formula>
    </cfRule>
    <cfRule type="cellIs" dxfId="1488" priority="229" operator="equal">
      <formula>"Media"</formula>
    </cfRule>
    <cfRule type="cellIs" dxfId="1487" priority="230" operator="equal">
      <formula>"Baja"</formula>
    </cfRule>
    <cfRule type="cellIs" dxfId="1486" priority="231" operator="equal">
      <formula>"Muy Baja"</formula>
    </cfRule>
  </conditionalFormatting>
  <conditionalFormatting sqref="L10 L16 L22 L28 L34 L40 L46 L52 L58 L64">
    <cfRule type="cellIs" dxfId="1485" priority="222" operator="equal">
      <formula>"Catastrófico"</formula>
    </cfRule>
    <cfRule type="cellIs" dxfId="1484" priority="223" operator="equal">
      <formula>"Mayor"</formula>
    </cfRule>
    <cfRule type="cellIs" dxfId="1483" priority="224" operator="equal">
      <formula>"Moderado"</formula>
    </cfRule>
    <cfRule type="cellIs" dxfId="1482" priority="225" operator="equal">
      <formula>"Menor"</formula>
    </cfRule>
    <cfRule type="cellIs" dxfId="1481" priority="226" operator="equal">
      <formula>"Leve"</formula>
    </cfRule>
  </conditionalFormatting>
  <conditionalFormatting sqref="N10">
    <cfRule type="cellIs" dxfId="1480" priority="218" operator="equal">
      <formula>"Extremo"</formula>
    </cfRule>
    <cfRule type="cellIs" dxfId="1479" priority="219" operator="equal">
      <formula>"Alto"</formula>
    </cfRule>
    <cfRule type="cellIs" dxfId="1478" priority="220" operator="equal">
      <formula>"Moderado"</formula>
    </cfRule>
    <cfRule type="cellIs" dxfId="1477" priority="221" operator="equal">
      <formula>"Bajo"</formula>
    </cfRule>
  </conditionalFormatting>
  <conditionalFormatting sqref="Y10:Y15">
    <cfRule type="cellIs" dxfId="1476" priority="213" operator="equal">
      <formula>"Muy Alta"</formula>
    </cfRule>
    <cfRule type="cellIs" dxfId="1475" priority="214" operator="equal">
      <formula>"Alta"</formula>
    </cfRule>
    <cfRule type="cellIs" dxfId="1474" priority="215" operator="equal">
      <formula>"Media"</formula>
    </cfRule>
    <cfRule type="cellIs" dxfId="1473" priority="216" operator="equal">
      <formula>"Baja"</formula>
    </cfRule>
    <cfRule type="cellIs" dxfId="1472" priority="217" operator="equal">
      <formula>"Muy Baja"</formula>
    </cfRule>
  </conditionalFormatting>
  <conditionalFormatting sqref="AA10:AA15">
    <cfRule type="cellIs" dxfId="1471" priority="208" operator="equal">
      <formula>"Catastrófico"</formula>
    </cfRule>
    <cfRule type="cellIs" dxfId="1470" priority="209" operator="equal">
      <formula>"Mayor"</formula>
    </cfRule>
    <cfRule type="cellIs" dxfId="1469" priority="210" operator="equal">
      <formula>"Moderado"</formula>
    </cfRule>
    <cfRule type="cellIs" dxfId="1468" priority="211" operator="equal">
      <formula>"Menor"</formula>
    </cfRule>
    <cfRule type="cellIs" dxfId="1467" priority="212" operator="equal">
      <formula>"Leve"</formula>
    </cfRule>
  </conditionalFormatting>
  <conditionalFormatting sqref="AC10:AC15">
    <cfRule type="cellIs" dxfId="1466" priority="204" operator="equal">
      <formula>"Extremo"</formula>
    </cfRule>
    <cfRule type="cellIs" dxfId="1465" priority="205" operator="equal">
      <formula>"Alto"</formula>
    </cfRule>
    <cfRule type="cellIs" dxfId="1464" priority="206" operator="equal">
      <formula>"Moderado"</formula>
    </cfRule>
    <cfRule type="cellIs" dxfId="1463" priority="207" operator="equal">
      <formula>"Bajo"</formula>
    </cfRule>
  </conditionalFormatting>
  <conditionalFormatting sqref="H58">
    <cfRule type="cellIs" dxfId="1462" priority="43" operator="equal">
      <formula>"Muy Alta"</formula>
    </cfRule>
    <cfRule type="cellIs" dxfId="1461" priority="44" operator="equal">
      <formula>"Alta"</formula>
    </cfRule>
    <cfRule type="cellIs" dxfId="1460" priority="45" operator="equal">
      <formula>"Media"</formula>
    </cfRule>
    <cfRule type="cellIs" dxfId="1459" priority="46" operator="equal">
      <formula>"Baja"</formula>
    </cfRule>
    <cfRule type="cellIs" dxfId="1458" priority="47" operator="equal">
      <formula>"Muy Baja"</formula>
    </cfRule>
  </conditionalFormatting>
  <conditionalFormatting sqref="N16">
    <cfRule type="cellIs" dxfId="1457" priority="200" operator="equal">
      <formula>"Extremo"</formula>
    </cfRule>
    <cfRule type="cellIs" dxfId="1456" priority="201" operator="equal">
      <formula>"Alto"</formula>
    </cfRule>
    <cfRule type="cellIs" dxfId="1455" priority="202" operator="equal">
      <formula>"Moderado"</formula>
    </cfRule>
    <cfRule type="cellIs" dxfId="1454" priority="203" operator="equal">
      <formula>"Bajo"</formula>
    </cfRule>
  </conditionalFormatting>
  <conditionalFormatting sqref="Y16:Y21">
    <cfRule type="cellIs" dxfId="1453" priority="195" operator="equal">
      <formula>"Muy Alta"</formula>
    </cfRule>
    <cfRule type="cellIs" dxfId="1452" priority="196" operator="equal">
      <formula>"Alta"</formula>
    </cfRule>
    <cfRule type="cellIs" dxfId="1451" priority="197" operator="equal">
      <formula>"Media"</formula>
    </cfRule>
    <cfRule type="cellIs" dxfId="1450" priority="198" operator="equal">
      <formula>"Baja"</formula>
    </cfRule>
    <cfRule type="cellIs" dxfId="1449" priority="199" operator="equal">
      <formula>"Muy Baja"</formula>
    </cfRule>
  </conditionalFormatting>
  <conditionalFormatting sqref="AA16:AA21">
    <cfRule type="cellIs" dxfId="1448" priority="190" operator="equal">
      <formula>"Catastrófico"</formula>
    </cfRule>
    <cfRule type="cellIs" dxfId="1447" priority="191" operator="equal">
      <formula>"Mayor"</formula>
    </cfRule>
    <cfRule type="cellIs" dxfId="1446" priority="192" operator="equal">
      <formula>"Moderado"</formula>
    </cfRule>
    <cfRule type="cellIs" dxfId="1445" priority="193" operator="equal">
      <formula>"Menor"</formula>
    </cfRule>
    <cfRule type="cellIs" dxfId="1444" priority="194" operator="equal">
      <formula>"Leve"</formula>
    </cfRule>
  </conditionalFormatting>
  <conditionalFormatting sqref="AC16:AC21">
    <cfRule type="cellIs" dxfId="1443" priority="186" operator="equal">
      <formula>"Extremo"</formula>
    </cfRule>
    <cfRule type="cellIs" dxfId="1442" priority="187" operator="equal">
      <formula>"Alto"</formula>
    </cfRule>
    <cfRule type="cellIs" dxfId="1441" priority="188" operator="equal">
      <formula>"Moderado"</formula>
    </cfRule>
    <cfRule type="cellIs" dxfId="1440" priority="189" operator="equal">
      <formula>"Bajo"</formula>
    </cfRule>
  </conditionalFormatting>
  <conditionalFormatting sqref="H22">
    <cfRule type="cellIs" dxfId="1439" priority="181" operator="equal">
      <formula>"Muy Alta"</formula>
    </cfRule>
    <cfRule type="cellIs" dxfId="1438" priority="182" operator="equal">
      <formula>"Alta"</formula>
    </cfRule>
    <cfRule type="cellIs" dxfId="1437" priority="183" operator="equal">
      <formula>"Media"</formula>
    </cfRule>
    <cfRule type="cellIs" dxfId="1436" priority="184" operator="equal">
      <formula>"Baja"</formula>
    </cfRule>
    <cfRule type="cellIs" dxfId="1435" priority="185" operator="equal">
      <formula>"Muy Baja"</formula>
    </cfRule>
  </conditionalFormatting>
  <conditionalFormatting sqref="N22">
    <cfRule type="cellIs" dxfId="1434" priority="177" operator="equal">
      <formula>"Extremo"</formula>
    </cfRule>
    <cfRule type="cellIs" dxfId="1433" priority="178" operator="equal">
      <formula>"Alto"</formula>
    </cfRule>
    <cfRule type="cellIs" dxfId="1432" priority="179" operator="equal">
      <formula>"Moderado"</formula>
    </cfRule>
    <cfRule type="cellIs" dxfId="1431" priority="180" operator="equal">
      <formula>"Bajo"</formula>
    </cfRule>
  </conditionalFormatting>
  <conditionalFormatting sqref="Y22:Y27">
    <cfRule type="cellIs" dxfId="1430" priority="172" operator="equal">
      <formula>"Muy Alta"</formula>
    </cfRule>
    <cfRule type="cellIs" dxfId="1429" priority="173" operator="equal">
      <formula>"Alta"</formula>
    </cfRule>
    <cfRule type="cellIs" dxfId="1428" priority="174" operator="equal">
      <formula>"Media"</formula>
    </cfRule>
    <cfRule type="cellIs" dxfId="1427" priority="175" operator="equal">
      <formula>"Baja"</formula>
    </cfRule>
    <cfRule type="cellIs" dxfId="1426" priority="176" operator="equal">
      <formula>"Muy Baja"</formula>
    </cfRule>
  </conditionalFormatting>
  <conditionalFormatting sqref="AA22:AA27">
    <cfRule type="cellIs" dxfId="1425" priority="167" operator="equal">
      <formula>"Catastrófico"</formula>
    </cfRule>
    <cfRule type="cellIs" dxfId="1424" priority="168" operator="equal">
      <formula>"Mayor"</formula>
    </cfRule>
    <cfRule type="cellIs" dxfId="1423" priority="169" operator="equal">
      <formula>"Moderado"</formula>
    </cfRule>
    <cfRule type="cellIs" dxfId="1422" priority="170" operator="equal">
      <formula>"Menor"</formula>
    </cfRule>
    <cfRule type="cellIs" dxfId="1421" priority="171" operator="equal">
      <formula>"Leve"</formula>
    </cfRule>
  </conditionalFormatting>
  <conditionalFormatting sqref="AC22:AC27">
    <cfRule type="cellIs" dxfId="1420" priority="163" operator="equal">
      <formula>"Extremo"</formula>
    </cfRule>
    <cfRule type="cellIs" dxfId="1419" priority="164" operator="equal">
      <formula>"Alto"</formula>
    </cfRule>
    <cfRule type="cellIs" dxfId="1418" priority="165" operator="equal">
      <formula>"Moderado"</formula>
    </cfRule>
    <cfRule type="cellIs" dxfId="1417" priority="166" operator="equal">
      <formula>"Bajo"</formula>
    </cfRule>
  </conditionalFormatting>
  <conditionalFormatting sqref="H28">
    <cfRule type="cellIs" dxfId="1416" priority="158" operator="equal">
      <formula>"Muy Alta"</formula>
    </cfRule>
    <cfRule type="cellIs" dxfId="1415" priority="159" operator="equal">
      <formula>"Alta"</formula>
    </cfRule>
    <cfRule type="cellIs" dxfId="1414" priority="160" operator="equal">
      <formula>"Media"</formula>
    </cfRule>
    <cfRule type="cellIs" dxfId="1413" priority="161" operator="equal">
      <formula>"Baja"</formula>
    </cfRule>
    <cfRule type="cellIs" dxfId="1412" priority="162" operator="equal">
      <formula>"Muy Baja"</formula>
    </cfRule>
  </conditionalFormatting>
  <conditionalFormatting sqref="N28">
    <cfRule type="cellIs" dxfId="1411" priority="154" operator="equal">
      <formula>"Extremo"</formula>
    </cfRule>
    <cfRule type="cellIs" dxfId="1410" priority="155" operator="equal">
      <formula>"Alto"</formula>
    </cfRule>
    <cfRule type="cellIs" dxfId="1409" priority="156" operator="equal">
      <formula>"Moderado"</formula>
    </cfRule>
    <cfRule type="cellIs" dxfId="1408" priority="157" operator="equal">
      <formula>"Bajo"</formula>
    </cfRule>
  </conditionalFormatting>
  <conditionalFormatting sqref="Y28:Y33">
    <cfRule type="cellIs" dxfId="1407" priority="149" operator="equal">
      <formula>"Muy Alta"</formula>
    </cfRule>
    <cfRule type="cellIs" dxfId="1406" priority="150" operator="equal">
      <formula>"Alta"</formula>
    </cfRule>
    <cfRule type="cellIs" dxfId="1405" priority="151" operator="equal">
      <formula>"Media"</formula>
    </cfRule>
    <cfRule type="cellIs" dxfId="1404" priority="152" operator="equal">
      <formula>"Baja"</formula>
    </cfRule>
    <cfRule type="cellIs" dxfId="1403" priority="153" operator="equal">
      <formula>"Muy Baja"</formula>
    </cfRule>
  </conditionalFormatting>
  <conditionalFormatting sqref="AA28:AA33">
    <cfRule type="cellIs" dxfId="1402" priority="144" operator="equal">
      <formula>"Catastrófico"</formula>
    </cfRule>
    <cfRule type="cellIs" dxfId="1401" priority="145" operator="equal">
      <formula>"Mayor"</formula>
    </cfRule>
    <cfRule type="cellIs" dxfId="1400" priority="146" operator="equal">
      <formula>"Moderado"</formula>
    </cfRule>
    <cfRule type="cellIs" dxfId="1399" priority="147" operator="equal">
      <formula>"Menor"</formula>
    </cfRule>
    <cfRule type="cellIs" dxfId="1398" priority="148" operator="equal">
      <formula>"Leve"</formula>
    </cfRule>
  </conditionalFormatting>
  <conditionalFormatting sqref="AC28:AC33">
    <cfRule type="cellIs" dxfId="1397" priority="140" operator="equal">
      <formula>"Extremo"</formula>
    </cfRule>
    <cfRule type="cellIs" dxfId="1396" priority="141" operator="equal">
      <formula>"Alto"</formula>
    </cfRule>
    <cfRule type="cellIs" dxfId="1395" priority="142" operator="equal">
      <formula>"Moderado"</formula>
    </cfRule>
    <cfRule type="cellIs" dxfId="1394" priority="143" operator="equal">
      <formula>"Bajo"</formula>
    </cfRule>
  </conditionalFormatting>
  <conditionalFormatting sqref="H34">
    <cfRule type="cellIs" dxfId="1393" priority="135" operator="equal">
      <formula>"Muy Alta"</formula>
    </cfRule>
    <cfRule type="cellIs" dxfId="1392" priority="136" operator="equal">
      <formula>"Alta"</formula>
    </cfRule>
    <cfRule type="cellIs" dxfId="1391" priority="137" operator="equal">
      <formula>"Media"</formula>
    </cfRule>
    <cfRule type="cellIs" dxfId="1390" priority="138" operator="equal">
      <formula>"Baja"</formula>
    </cfRule>
    <cfRule type="cellIs" dxfId="1389" priority="139" operator="equal">
      <formula>"Muy Baja"</formula>
    </cfRule>
  </conditionalFormatting>
  <conditionalFormatting sqref="N34">
    <cfRule type="cellIs" dxfId="1388" priority="131" operator="equal">
      <formula>"Extremo"</formula>
    </cfRule>
    <cfRule type="cellIs" dxfId="1387" priority="132" operator="equal">
      <formula>"Alto"</formula>
    </cfRule>
    <cfRule type="cellIs" dxfId="1386" priority="133" operator="equal">
      <formula>"Moderado"</formula>
    </cfRule>
    <cfRule type="cellIs" dxfId="1385" priority="134" operator="equal">
      <formula>"Bajo"</formula>
    </cfRule>
  </conditionalFormatting>
  <conditionalFormatting sqref="Y34:Y39">
    <cfRule type="cellIs" dxfId="1384" priority="126" operator="equal">
      <formula>"Muy Alta"</formula>
    </cfRule>
    <cfRule type="cellIs" dxfId="1383" priority="127" operator="equal">
      <formula>"Alta"</formula>
    </cfRule>
    <cfRule type="cellIs" dxfId="1382" priority="128" operator="equal">
      <formula>"Media"</formula>
    </cfRule>
    <cfRule type="cellIs" dxfId="1381" priority="129" operator="equal">
      <formula>"Baja"</formula>
    </cfRule>
    <cfRule type="cellIs" dxfId="1380" priority="130" operator="equal">
      <formula>"Muy Baja"</formula>
    </cfRule>
  </conditionalFormatting>
  <conditionalFormatting sqref="AA34:AA39">
    <cfRule type="cellIs" dxfId="1379" priority="121" operator="equal">
      <formula>"Catastrófico"</formula>
    </cfRule>
    <cfRule type="cellIs" dxfId="1378" priority="122" operator="equal">
      <formula>"Mayor"</formula>
    </cfRule>
    <cfRule type="cellIs" dxfId="1377" priority="123" operator="equal">
      <formula>"Moderado"</formula>
    </cfRule>
    <cfRule type="cellIs" dxfId="1376" priority="124" operator="equal">
      <formula>"Menor"</formula>
    </cfRule>
    <cfRule type="cellIs" dxfId="1375" priority="125" operator="equal">
      <formula>"Leve"</formula>
    </cfRule>
  </conditionalFormatting>
  <conditionalFormatting sqref="AC34:AC39">
    <cfRule type="cellIs" dxfId="1374" priority="117" operator="equal">
      <formula>"Extremo"</formula>
    </cfRule>
    <cfRule type="cellIs" dxfId="1373" priority="118" operator="equal">
      <formula>"Alto"</formula>
    </cfRule>
    <cfRule type="cellIs" dxfId="1372" priority="119" operator="equal">
      <formula>"Moderado"</formula>
    </cfRule>
    <cfRule type="cellIs" dxfId="1371" priority="120" operator="equal">
      <formula>"Bajo"</formula>
    </cfRule>
  </conditionalFormatting>
  <conditionalFormatting sqref="H40">
    <cfRule type="cellIs" dxfId="1370" priority="112" operator="equal">
      <formula>"Muy Alta"</formula>
    </cfRule>
    <cfRule type="cellIs" dxfId="1369" priority="113" operator="equal">
      <formula>"Alta"</formula>
    </cfRule>
    <cfRule type="cellIs" dxfId="1368" priority="114" operator="equal">
      <formula>"Media"</formula>
    </cfRule>
    <cfRule type="cellIs" dxfId="1367" priority="115" operator="equal">
      <formula>"Baja"</formula>
    </cfRule>
    <cfRule type="cellIs" dxfId="1366" priority="116" operator="equal">
      <formula>"Muy Baja"</formula>
    </cfRule>
  </conditionalFormatting>
  <conditionalFormatting sqref="N40">
    <cfRule type="cellIs" dxfId="1365" priority="108" operator="equal">
      <formula>"Extremo"</formula>
    </cfRule>
    <cfRule type="cellIs" dxfId="1364" priority="109" operator="equal">
      <formula>"Alto"</formula>
    </cfRule>
    <cfRule type="cellIs" dxfId="1363" priority="110" operator="equal">
      <formula>"Moderado"</formula>
    </cfRule>
    <cfRule type="cellIs" dxfId="1362" priority="111" operator="equal">
      <formula>"Bajo"</formula>
    </cfRule>
  </conditionalFormatting>
  <conditionalFormatting sqref="Y40:Y45">
    <cfRule type="cellIs" dxfId="1361" priority="103" operator="equal">
      <formula>"Muy Alta"</formula>
    </cfRule>
    <cfRule type="cellIs" dxfId="1360" priority="104" operator="equal">
      <formula>"Alta"</formula>
    </cfRule>
    <cfRule type="cellIs" dxfId="1359" priority="105" operator="equal">
      <formula>"Media"</formula>
    </cfRule>
    <cfRule type="cellIs" dxfId="1358" priority="106" operator="equal">
      <formula>"Baja"</formula>
    </cfRule>
    <cfRule type="cellIs" dxfId="1357" priority="107" operator="equal">
      <formula>"Muy Baja"</formula>
    </cfRule>
  </conditionalFormatting>
  <conditionalFormatting sqref="AA40:AA45">
    <cfRule type="cellIs" dxfId="1356" priority="98" operator="equal">
      <formula>"Catastrófico"</formula>
    </cfRule>
    <cfRule type="cellIs" dxfId="1355" priority="99" operator="equal">
      <formula>"Mayor"</formula>
    </cfRule>
    <cfRule type="cellIs" dxfId="1354" priority="100" operator="equal">
      <formula>"Moderado"</formula>
    </cfRule>
    <cfRule type="cellIs" dxfId="1353" priority="101" operator="equal">
      <formula>"Menor"</formula>
    </cfRule>
    <cfRule type="cellIs" dxfId="1352" priority="102" operator="equal">
      <formula>"Leve"</formula>
    </cfRule>
  </conditionalFormatting>
  <conditionalFormatting sqref="AC40:AC45">
    <cfRule type="cellIs" dxfId="1351" priority="94" operator="equal">
      <formula>"Extremo"</formula>
    </cfRule>
    <cfRule type="cellIs" dxfId="1350" priority="95" operator="equal">
      <formula>"Alto"</formula>
    </cfRule>
    <cfRule type="cellIs" dxfId="1349" priority="96" operator="equal">
      <formula>"Moderado"</formula>
    </cfRule>
    <cfRule type="cellIs" dxfId="1348" priority="97" operator="equal">
      <formula>"Bajo"</formula>
    </cfRule>
  </conditionalFormatting>
  <conditionalFormatting sqref="H46">
    <cfRule type="cellIs" dxfId="1347" priority="89" operator="equal">
      <formula>"Muy Alta"</formula>
    </cfRule>
    <cfRule type="cellIs" dxfId="1346" priority="90" operator="equal">
      <formula>"Alta"</formula>
    </cfRule>
    <cfRule type="cellIs" dxfId="1345" priority="91" operator="equal">
      <formula>"Media"</formula>
    </cfRule>
    <cfRule type="cellIs" dxfId="1344" priority="92" operator="equal">
      <formula>"Baja"</formula>
    </cfRule>
    <cfRule type="cellIs" dxfId="1343" priority="93" operator="equal">
      <formula>"Muy Baja"</formula>
    </cfRule>
  </conditionalFormatting>
  <conditionalFormatting sqref="N46">
    <cfRule type="cellIs" dxfId="1342" priority="85" operator="equal">
      <formula>"Extremo"</formula>
    </cfRule>
    <cfRule type="cellIs" dxfId="1341" priority="86" operator="equal">
      <formula>"Alto"</formula>
    </cfRule>
    <cfRule type="cellIs" dxfId="1340" priority="87" operator="equal">
      <formula>"Moderado"</formula>
    </cfRule>
    <cfRule type="cellIs" dxfId="1339" priority="88" operator="equal">
      <formula>"Bajo"</formula>
    </cfRule>
  </conditionalFormatting>
  <conditionalFormatting sqref="Y46:Y51">
    <cfRule type="cellIs" dxfId="1338" priority="80" operator="equal">
      <formula>"Muy Alta"</formula>
    </cfRule>
    <cfRule type="cellIs" dxfId="1337" priority="81" operator="equal">
      <formula>"Alta"</formula>
    </cfRule>
    <cfRule type="cellIs" dxfId="1336" priority="82" operator="equal">
      <formula>"Media"</formula>
    </cfRule>
    <cfRule type="cellIs" dxfId="1335" priority="83" operator="equal">
      <formula>"Baja"</formula>
    </cfRule>
    <cfRule type="cellIs" dxfId="1334" priority="84" operator="equal">
      <formula>"Muy Baja"</formula>
    </cfRule>
  </conditionalFormatting>
  <conditionalFormatting sqref="AA46:AA51">
    <cfRule type="cellIs" dxfId="1333" priority="75" operator="equal">
      <formula>"Catastrófico"</formula>
    </cfRule>
    <cfRule type="cellIs" dxfId="1332" priority="76" operator="equal">
      <formula>"Mayor"</formula>
    </cfRule>
    <cfRule type="cellIs" dxfId="1331" priority="77" operator="equal">
      <formula>"Moderado"</formula>
    </cfRule>
    <cfRule type="cellIs" dxfId="1330" priority="78" operator="equal">
      <formula>"Menor"</formula>
    </cfRule>
    <cfRule type="cellIs" dxfId="1329" priority="79" operator="equal">
      <formula>"Leve"</formula>
    </cfRule>
  </conditionalFormatting>
  <conditionalFormatting sqref="AC46:AC51">
    <cfRule type="cellIs" dxfId="1328" priority="71" operator="equal">
      <formula>"Extremo"</formula>
    </cfRule>
    <cfRule type="cellIs" dxfId="1327" priority="72" operator="equal">
      <formula>"Alto"</formula>
    </cfRule>
    <cfRule type="cellIs" dxfId="1326" priority="73" operator="equal">
      <formula>"Moderado"</formula>
    </cfRule>
    <cfRule type="cellIs" dxfId="1325" priority="74" operator="equal">
      <formula>"Bajo"</formula>
    </cfRule>
  </conditionalFormatting>
  <conditionalFormatting sqref="H52">
    <cfRule type="cellIs" dxfId="1324" priority="66" operator="equal">
      <formula>"Muy Alta"</formula>
    </cfRule>
    <cfRule type="cellIs" dxfId="1323" priority="67" operator="equal">
      <formula>"Alta"</formula>
    </cfRule>
    <cfRule type="cellIs" dxfId="1322" priority="68" operator="equal">
      <formula>"Media"</formula>
    </cfRule>
    <cfRule type="cellIs" dxfId="1321" priority="69" operator="equal">
      <formula>"Baja"</formula>
    </cfRule>
    <cfRule type="cellIs" dxfId="1320" priority="70" operator="equal">
      <formula>"Muy Baja"</formula>
    </cfRule>
  </conditionalFormatting>
  <conditionalFormatting sqref="N52">
    <cfRule type="cellIs" dxfId="1319" priority="62" operator="equal">
      <formula>"Extremo"</formula>
    </cfRule>
    <cfRule type="cellIs" dxfId="1318" priority="63" operator="equal">
      <formula>"Alto"</formula>
    </cfRule>
    <cfRule type="cellIs" dxfId="1317" priority="64" operator="equal">
      <formula>"Moderado"</formula>
    </cfRule>
    <cfRule type="cellIs" dxfId="1316" priority="65" operator="equal">
      <formula>"Bajo"</formula>
    </cfRule>
  </conditionalFormatting>
  <conditionalFormatting sqref="Y52:Y57">
    <cfRule type="cellIs" dxfId="1315" priority="57" operator="equal">
      <formula>"Muy Alta"</formula>
    </cfRule>
    <cfRule type="cellIs" dxfId="1314" priority="58" operator="equal">
      <formula>"Alta"</formula>
    </cfRule>
    <cfRule type="cellIs" dxfId="1313" priority="59" operator="equal">
      <formula>"Media"</formula>
    </cfRule>
    <cfRule type="cellIs" dxfId="1312" priority="60" operator="equal">
      <formula>"Baja"</formula>
    </cfRule>
    <cfRule type="cellIs" dxfId="1311" priority="61" operator="equal">
      <formula>"Muy Baja"</formula>
    </cfRule>
  </conditionalFormatting>
  <conditionalFormatting sqref="AA52:AA57">
    <cfRule type="cellIs" dxfId="1310" priority="52" operator="equal">
      <formula>"Catastrófico"</formula>
    </cfRule>
    <cfRule type="cellIs" dxfId="1309" priority="53" operator="equal">
      <formula>"Mayor"</formula>
    </cfRule>
    <cfRule type="cellIs" dxfId="1308" priority="54" operator="equal">
      <formula>"Moderado"</formula>
    </cfRule>
    <cfRule type="cellIs" dxfId="1307" priority="55" operator="equal">
      <formula>"Menor"</formula>
    </cfRule>
    <cfRule type="cellIs" dxfId="1306" priority="56" operator="equal">
      <formula>"Leve"</formula>
    </cfRule>
  </conditionalFormatting>
  <conditionalFormatting sqref="AC52:AC57">
    <cfRule type="cellIs" dxfId="1305" priority="48" operator="equal">
      <formula>"Extremo"</formula>
    </cfRule>
    <cfRule type="cellIs" dxfId="1304" priority="49" operator="equal">
      <formula>"Alto"</formula>
    </cfRule>
    <cfRule type="cellIs" dxfId="1303" priority="50" operator="equal">
      <formula>"Moderado"</formula>
    </cfRule>
    <cfRule type="cellIs" dxfId="1302" priority="51" operator="equal">
      <formula>"Bajo"</formula>
    </cfRule>
  </conditionalFormatting>
  <conditionalFormatting sqref="N58">
    <cfRule type="cellIs" dxfId="1301" priority="39" operator="equal">
      <formula>"Extremo"</formula>
    </cfRule>
    <cfRule type="cellIs" dxfId="1300" priority="40" operator="equal">
      <formula>"Alto"</formula>
    </cfRule>
    <cfRule type="cellIs" dxfId="1299" priority="41" operator="equal">
      <formula>"Moderado"</formula>
    </cfRule>
    <cfRule type="cellIs" dxfId="1298" priority="42" operator="equal">
      <formula>"Bajo"</formula>
    </cfRule>
  </conditionalFormatting>
  <conditionalFormatting sqref="Y58:Y63">
    <cfRule type="cellIs" dxfId="1297" priority="34" operator="equal">
      <formula>"Muy Alta"</formula>
    </cfRule>
    <cfRule type="cellIs" dxfId="1296" priority="35" operator="equal">
      <formula>"Alta"</formula>
    </cfRule>
    <cfRule type="cellIs" dxfId="1295" priority="36" operator="equal">
      <formula>"Media"</formula>
    </cfRule>
    <cfRule type="cellIs" dxfId="1294" priority="37" operator="equal">
      <formula>"Baja"</formula>
    </cfRule>
    <cfRule type="cellIs" dxfId="1293" priority="38" operator="equal">
      <formula>"Muy Baja"</formula>
    </cfRule>
  </conditionalFormatting>
  <conditionalFormatting sqref="AA58:AA63">
    <cfRule type="cellIs" dxfId="1292" priority="29" operator="equal">
      <formula>"Catastrófico"</formula>
    </cfRule>
    <cfRule type="cellIs" dxfId="1291" priority="30" operator="equal">
      <formula>"Mayor"</formula>
    </cfRule>
    <cfRule type="cellIs" dxfId="1290" priority="31" operator="equal">
      <formula>"Moderado"</formula>
    </cfRule>
    <cfRule type="cellIs" dxfId="1289" priority="32" operator="equal">
      <formula>"Menor"</formula>
    </cfRule>
    <cfRule type="cellIs" dxfId="1288" priority="33" operator="equal">
      <formula>"Leve"</formula>
    </cfRule>
  </conditionalFormatting>
  <conditionalFormatting sqref="AC58:AC63">
    <cfRule type="cellIs" dxfId="1287" priority="25" operator="equal">
      <formula>"Extremo"</formula>
    </cfRule>
    <cfRule type="cellIs" dxfId="1286" priority="26" operator="equal">
      <formula>"Alto"</formula>
    </cfRule>
    <cfRule type="cellIs" dxfId="1285" priority="27" operator="equal">
      <formula>"Moderado"</formula>
    </cfRule>
    <cfRule type="cellIs" dxfId="1284" priority="28" operator="equal">
      <formula>"Bajo"</formula>
    </cfRule>
  </conditionalFormatting>
  <conditionalFormatting sqref="H64">
    <cfRule type="cellIs" dxfId="1283" priority="20" operator="equal">
      <formula>"Muy Alta"</formula>
    </cfRule>
    <cfRule type="cellIs" dxfId="1282" priority="21" operator="equal">
      <formula>"Alta"</formula>
    </cfRule>
    <cfRule type="cellIs" dxfId="1281" priority="22" operator="equal">
      <formula>"Media"</formula>
    </cfRule>
    <cfRule type="cellIs" dxfId="1280" priority="23" operator="equal">
      <formula>"Baja"</formula>
    </cfRule>
    <cfRule type="cellIs" dxfId="1279" priority="24" operator="equal">
      <formula>"Muy Baja"</formula>
    </cfRule>
  </conditionalFormatting>
  <conditionalFormatting sqref="N64">
    <cfRule type="cellIs" dxfId="1278" priority="16" operator="equal">
      <formula>"Extremo"</formula>
    </cfRule>
    <cfRule type="cellIs" dxfId="1277" priority="17" operator="equal">
      <formula>"Alto"</formula>
    </cfRule>
    <cfRule type="cellIs" dxfId="1276" priority="18" operator="equal">
      <formula>"Moderado"</formula>
    </cfRule>
    <cfRule type="cellIs" dxfId="1275" priority="19" operator="equal">
      <formula>"Bajo"</formula>
    </cfRule>
  </conditionalFormatting>
  <conditionalFormatting sqref="Y64:Y69">
    <cfRule type="cellIs" dxfId="1274" priority="11" operator="equal">
      <formula>"Muy Alta"</formula>
    </cfRule>
    <cfRule type="cellIs" dxfId="1273" priority="12" operator="equal">
      <formula>"Alta"</formula>
    </cfRule>
    <cfRule type="cellIs" dxfId="1272" priority="13" operator="equal">
      <formula>"Media"</formula>
    </cfRule>
    <cfRule type="cellIs" dxfId="1271" priority="14" operator="equal">
      <formula>"Baja"</formula>
    </cfRule>
    <cfRule type="cellIs" dxfId="1270" priority="15" operator="equal">
      <formula>"Muy Baja"</formula>
    </cfRule>
  </conditionalFormatting>
  <conditionalFormatting sqref="AA64:AA69">
    <cfRule type="cellIs" dxfId="1269" priority="6" operator="equal">
      <formula>"Catastrófico"</formula>
    </cfRule>
    <cfRule type="cellIs" dxfId="1268" priority="7" operator="equal">
      <formula>"Mayor"</formula>
    </cfRule>
    <cfRule type="cellIs" dxfId="1267" priority="8" operator="equal">
      <formula>"Moderado"</formula>
    </cfRule>
    <cfRule type="cellIs" dxfId="1266" priority="9" operator="equal">
      <formula>"Menor"</formula>
    </cfRule>
    <cfRule type="cellIs" dxfId="1265" priority="10" operator="equal">
      <formula>"Leve"</formula>
    </cfRule>
  </conditionalFormatting>
  <conditionalFormatting sqref="AC64:AC69">
    <cfRule type="cellIs" dxfId="1264" priority="2" operator="equal">
      <formula>"Extremo"</formula>
    </cfRule>
    <cfRule type="cellIs" dxfId="1263" priority="3" operator="equal">
      <formula>"Alto"</formula>
    </cfRule>
    <cfRule type="cellIs" dxfId="1262" priority="4" operator="equal">
      <formula>"Moderado"</formula>
    </cfRule>
    <cfRule type="cellIs" dxfId="1261" priority="5" operator="equal">
      <formula>"Bajo"</formula>
    </cfRule>
  </conditionalFormatting>
  <conditionalFormatting sqref="K10:K69">
    <cfRule type="containsText" dxfId="1260"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Tratamiento'!#REF!,AD10='https://supervigilanciagovco-my.sharepoint.com/personal/krivera_supervigilancia_gov_co/Documents/Documentos - copia/2023/PLAN DE RIESGOS/RIESGOS DE GESTION 2023/[MATRIZ DE RIESGOS GESTIÓN DOCUMENTAL.xlsx]Opciones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DE RIESGOS GESTIÓN DOCUMENTAL.xlsx]Tabla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DE RIESGOS GESTIÓN DOCUMENTAL.xlsx]Opciones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DE RIESGOS GESTIÓN DOCUMENTAL.xlsx]Tabla Valoración controles'!#REF!</xm:f>
          </x14:formula1>
          <xm:sqref>R10:S69 U10:W69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T25" zoomScale="80" zoomScaleNormal="50" zoomScaleSheetLayoutView="50" zoomScalePageLayoutView="80" workbookViewId="0">
      <selection activeCell="AE26" sqref="AE26"/>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281</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282</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283</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284</v>
      </c>
      <c r="D10" s="83" t="s">
        <v>285</v>
      </c>
      <c r="E10" s="86" t="s">
        <v>286</v>
      </c>
      <c r="F10" s="83" t="s">
        <v>49</v>
      </c>
      <c r="G10" s="89">
        <v>18576</v>
      </c>
      <c r="H10" s="92" t="str">
        <f>IF(G10&lt;=0,"",IF(G10&lt;=2,"Muy Baja",IF(G10&lt;=24,"Baja",IF(G10&lt;=500,"Media",IF(G10&lt;=5000,"Alta","Muy Alta")))))</f>
        <v>Muy Alta</v>
      </c>
      <c r="I10" s="77">
        <f>IF(H10="","",IF(H10="Muy Baja",0.2,IF(H10="Baja",0.4,IF(H10="Media",0.6,IF(H10="Alta",0.8,IF(H10="Muy Alta",1,))))))</f>
        <v>1</v>
      </c>
      <c r="J10" s="95" t="s">
        <v>82</v>
      </c>
      <c r="K10" s="77" t="str">
        <f>IF(NOT(ISERROR(MATCH(J10,'[13]Tabla Impacto'!$B$221:$B$223,0))),'[13]Tabla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92" t="str">
        <f>IF(OR(K10='[13]Tabla Impacto'!$C$11,K10='[13]Tabla Impacto'!$D$11),"Leve",IF(OR(K10='[13]Tabla Impacto'!$C$12,K10='[13]Tabla Impacto'!$D$12),"Menor",IF(OR(K10='[13]Tabla Impacto'!$C$13,K10='[13]Tabla Impacto'!$D$13),"Moderado",IF(OR(K10='[13]Tabla Impacto'!$C$14,K10='[13]Tabla Impacto'!$D$14),"Mayor",IF(OR(K10='[13]Tabla Impacto'!$C$15,K10='[13]Tabla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287</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0.6</v>
      </c>
      <c r="Y10" s="15" t="str">
        <f>IFERROR(IF(X10="","",IF(X10&lt;=0.2,"Muy Baja",IF(X10&lt;=0.4,"Baja",IF(X10&lt;=0.6,"Media",IF(X10&lt;=0.8,"Alta","Muy Alta"))))),"")</f>
        <v>Media</v>
      </c>
      <c r="Z10" s="16">
        <f>+X10</f>
        <v>0.6</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19" t="s">
        <v>288</v>
      </c>
      <c r="AF10" s="19" t="s">
        <v>289</v>
      </c>
      <c r="AG10" s="20">
        <v>45087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25" t="s">
        <v>290</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0.36</v>
      </c>
      <c r="Y11" s="15" t="str">
        <f t="shared" ref="Y11:Y69" si="1">IFERROR(IF(X11="","",IF(X11&lt;=0.2,"Muy Baja",IF(X11&lt;=0.4,"Baja",IF(X11&lt;=0.6,"Media",IF(X11&lt;=0.8,"Alta","Muy Alta"))))),"")</f>
        <v>Baja</v>
      </c>
      <c r="Z11" s="16">
        <f t="shared" ref="Z11:Z15" si="2">+X11</f>
        <v>0.36</v>
      </c>
      <c r="AA11" s="15" t="str">
        <f t="shared" ref="AA11:AA69" si="3">IFERROR(IF(AB11="","",IF(AB11&lt;=0.2,"Leve",IF(AB11&lt;=0.4,"Menor",IF(AB11&lt;=0.6,"Moderado",IF(AB11&lt;=0.8,"Mayor","Catastrófico"))))),"")</f>
        <v>Mayor</v>
      </c>
      <c r="AB11" s="16">
        <f>IFERROR(IF(AND(Q10="Impacto",Q11="Impacto"),(AB10-(+AB10*T11)),IF(Q11="Impacto",($M$10-(+$M$10*T11)),IF(Q11="Probabilidad",AB10,""))),"")</f>
        <v>0.8</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8" t="s">
        <v>69</v>
      </c>
      <c r="AE11" s="19" t="s">
        <v>291</v>
      </c>
      <c r="AF11" s="19" t="s">
        <v>289</v>
      </c>
      <c r="AG11" s="20">
        <v>45148</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19"/>
      <c r="AG12" s="20"/>
      <c r="AH12" s="20"/>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25"/>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19"/>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64</v>
      </c>
      <c r="C16" s="83" t="s">
        <v>292</v>
      </c>
      <c r="D16" s="83" t="s">
        <v>293</v>
      </c>
      <c r="E16" s="86" t="s">
        <v>294</v>
      </c>
      <c r="F16" s="83" t="s">
        <v>94</v>
      </c>
      <c r="G16" s="89">
        <v>15918</v>
      </c>
      <c r="H16" s="92" t="str">
        <f>IF(G16&lt;=0,"",IF(G16&lt;=2,"Muy Baja",IF(G16&lt;=24,"Baja",IF(G16&lt;=500,"Media",IF(G16&lt;=5000,"Alta","Muy Alta")))))</f>
        <v>Muy Alta</v>
      </c>
      <c r="I16" s="77">
        <f>IF(H16="","",IF(H16="Muy Baja",0.2,IF(H16="Baja",0.4,IF(H16="Media",0.6,IF(H16="Alta",0.8,IF(H16="Muy Alta",1,))))))</f>
        <v>1</v>
      </c>
      <c r="J16" s="95" t="s">
        <v>107</v>
      </c>
      <c r="K16" s="77" t="str">
        <f>IF(NOT(ISERROR(MATCH(J16,'[13]Tabla Impacto'!$B$221:$B$223,0))),'[13]Tabla Impacto'!$F$223&amp;"Por favor no seleccionar los criterios de impacto(Afectación Económica o presupuestal y Pérdida Reputacional)",J16)</f>
        <v xml:space="preserve">     Entre 50 y 100 SMLMV </v>
      </c>
      <c r="L16" s="92" t="str">
        <f>IF(OR(K16='[13]Tabla Impacto'!$C$11,K16='[13]Tabla Impacto'!$D$11),"Leve",IF(OR(K16='[13]Tabla Impacto'!$C$12,K16='[13]Tabla Impacto'!$D$12),"Menor",IF(OR(K16='[13]Tabla Impacto'!$C$13,K16='[13]Tabla Impacto'!$D$13),"Moderado",IF(OR(K16='[13]Tabla Impacto'!$C$14,K16='[13]Tabla Impacto'!$D$14),"Mayor",IF(OR(K16='[13]Tabla Impacto'!$C$15,K16='[13]Tabla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295</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0.6</v>
      </c>
      <c r="Y16" s="15" t="str">
        <f>IFERROR(IF(X16="","",IF(X16&lt;=0.2,"Muy Baja",IF(X16&lt;=0.4,"Baja",IF(X16&lt;=0.6,"Media",IF(X16&lt;=0.8,"Alta","Muy Alta"))))),"")</f>
        <v>Media</v>
      </c>
      <c r="Z16" s="16">
        <f>+X16</f>
        <v>0.6</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296</v>
      </c>
      <c r="AF16" s="19" t="s">
        <v>289</v>
      </c>
      <c r="AG16" s="20" t="s">
        <v>113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297</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0.36</v>
      </c>
      <c r="Y17" s="15" t="str">
        <f t="shared" si="1"/>
        <v>Baja</v>
      </c>
      <c r="Z17" s="16">
        <f t="shared" ref="Z17:Z21" si="9">+X17</f>
        <v>0.36</v>
      </c>
      <c r="AA17" s="15" t="str">
        <f t="shared" si="3"/>
        <v>Mayor</v>
      </c>
      <c r="AB17" s="16">
        <f>IFERROR(IF(AND(Q16="Impacto",Q17="Impacto"),(AB10-(+AB10*T17)),IF(Q17="Impacto",($M$16-(+$M$16*T17)),IF(Q17="Probabilidad",AB10,""))),"")</f>
        <v>0.8</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8"/>
      <c r="AE17" s="19"/>
      <c r="AF17" s="19"/>
      <c r="AG17" s="20"/>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35" t="s">
        <v>298</v>
      </c>
      <c r="Q18" s="11" t="str">
        <f>IF(OR(R18="Preventivo",R18="Detectivo"),"Probabilidad",IF(R18="Correctivo","Impacto",""))</f>
        <v>Probabilidad</v>
      </c>
      <c r="R18" s="12" t="s">
        <v>52</v>
      </c>
      <c r="S18" s="12" t="s">
        <v>53</v>
      </c>
      <c r="T18" s="13" t="str">
        <f t="shared" si="8"/>
        <v>40%</v>
      </c>
      <c r="U18" s="12" t="s">
        <v>54</v>
      </c>
      <c r="V18" s="12" t="s">
        <v>55</v>
      </c>
      <c r="W18" s="12" t="s">
        <v>56</v>
      </c>
      <c r="X18" s="14">
        <f>IFERROR(IF(AND(Q17="Probabilidad",Q18="Probabilidad"),(Z17-(+Z17*T18)),IF(AND(Q17="Impacto",Q18="Probabilidad"),(Z16-(+Z16*T18)),IF(Q18="Impacto",Z17,""))),"")</f>
        <v>0.216</v>
      </c>
      <c r="Y18" s="15" t="str">
        <f t="shared" si="1"/>
        <v>Baja</v>
      </c>
      <c r="Z18" s="16">
        <f t="shared" si="9"/>
        <v>0.216</v>
      </c>
      <c r="AA18" s="15" t="str">
        <f t="shared" si="3"/>
        <v>Mayor</v>
      </c>
      <c r="AB18" s="16">
        <f>IFERROR(IF(AND(Q17="Impacto",Q18="Impacto"),(AB17-(+AB17*T18)),IF(AND(Q17="Probabilidad",Q18="Impacto"),(AB16-(+AB16*T18)),IF(Q18="Probabilidad",AB17,""))),"")</f>
        <v>0.8</v>
      </c>
      <c r="AC18" s="17" t="str">
        <f t="shared" si="10"/>
        <v>Alto</v>
      </c>
      <c r="AD18" s="18"/>
      <c r="AE18" s="19"/>
      <c r="AF18" s="19"/>
      <c r="AG18" s="20"/>
      <c r="AH18" s="20"/>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20"/>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IF(NOT(ISERROR(MATCH(J22,'[13]Tabla Impacto'!$B$221:$B$223,0))),'[13]Tabla Impacto'!$F$223&amp;"Por favor no seleccionar los criterios de impacto(Afectación Económica o presupuestal y Pérdida Reputacional)",J22)</f>
        <v>0</v>
      </c>
      <c r="L22" s="92" t="str">
        <f>IF(OR(K22='[13]Tabla Impacto'!$C$11,K22='[13]Tabla Impacto'!$D$11),"Leve",IF(OR(K22='[13]Tabla Impacto'!$C$12,K22='[13]Tabla Impacto'!$D$12),"Menor",IF(OR(K22='[13]Tabla Impacto'!$C$13,K22='[13]Tabla Impacto'!$D$13),"Moderado",IF(OR(K22='[13]Tabla Impacto'!$C$14,K22='[13]Tabla Impacto'!$D$14),"Mayor",IF(OR(K22='[13]Tabla Impacto'!$C$15,K22='[13]Tabla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IF(NOT(ISERROR(MATCH(J28,'[13]Tabla Impacto'!$B$221:$B$223,0))),'[13]Tabla Impacto'!$F$223&amp;"Por favor no seleccionar los criterios de impacto(Afectación Económica o presupuestal y Pérdida Reputacional)",J28)</f>
        <v>0</v>
      </c>
      <c r="L28" s="92" t="str">
        <f>IF(OR(K28='[13]Tabla Impacto'!$C$11,K28='[13]Tabla Impacto'!$D$11),"Leve",IF(OR(K28='[13]Tabla Impacto'!$C$12,K28='[13]Tabla Impacto'!$D$12),"Menor",IF(OR(K28='[13]Tabla Impacto'!$C$13,K28='[13]Tabla Impacto'!$D$13),"Moderado",IF(OR(K28='[13]Tabla Impacto'!$C$14,K28='[13]Tabla Impacto'!$D$14),"Mayor",IF(OR(K28='[13]Tabla Impacto'!$C$15,K28='[13]Tabla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IF(NOT(ISERROR(MATCH(J34,'[13]Tabla Impacto'!$B$221:$B$223,0))),'[13]Tabla Impacto'!$F$223&amp;"Por favor no seleccionar los criterios de impacto(Afectación Económica o presupuestal y Pérdida Reputacional)",J34)</f>
        <v>0</v>
      </c>
      <c r="L34" s="92" t="str">
        <f>IF(OR(K34='[13]Tabla Impacto'!$C$11,K34='[13]Tabla Impacto'!$D$11),"Leve",IF(OR(K34='[13]Tabla Impacto'!$C$12,K34='[13]Tabla Impacto'!$D$12),"Menor",IF(OR(K34='[13]Tabla Impacto'!$C$13,K34='[13]Tabla Impacto'!$D$13),"Moderado",IF(OR(K34='[13]Tabla Impacto'!$C$14,K34='[13]Tabla Impacto'!$D$14),"Mayor",IF(OR(K34='[13]Tabla Impacto'!$C$15,K34='[13]Tabla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IF(NOT(ISERROR(MATCH(J40,'[13]Tabla Impacto'!$B$221:$B$223,0))),'[13]Tabla Impacto'!$F$223&amp;"Por favor no seleccionar los criterios de impacto(Afectación Económica o presupuestal y Pérdida Reputacional)",J40)</f>
        <v>0</v>
      </c>
      <c r="L40" s="92" t="str">
        <f>IF(OR(K40='[13]Tabla Impacto'!$C$11,K40='[13]Tabla Impacto'!$D$11),"Leve",IF(OR(K40='[13]Tabla Impacto'!$C$12,K40='[13]Tabla Impacto'!$D$12),"Menor",IF(OR(K40='[13]Tabla Impacto'!$C$13,K40='[13]Tabla Impacto'!$D$13),"Moderado",IF(OR(K40='[13]Tabla Impacto'!$C$14,K40='[13]Tabla Impacto'!$D$14),"Mayor",IF(OR(K40='[13]Tabla Impacto'!$C$15,K40='[13]Tabla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IF(NOT(ISERROR(MATCH(J46,'[13]Tabla Impacto'!$B$221:$B$223,0))),'[13]Tabla Impacto'!$F$223&amp;"Por favor no seleccionar los criterios de impacto(Afectación Económica o presupuestal y Pérdida Reputacional)",J46)</f>
        <v>0</v>
      </c>
      <c r="L46" s="92" t="str">
        <f>IF(OR(K46='[13]Tabla Impacto'!$C$11,K46='[13]Tabla Impacto'!$D$11),"Leve",IF(OR(K46='[13]Tabla Impacto'!$C$12,K46='[13]Tabla Impacto'!$D$12),"Menor",IF(OR(K46='[13]Tabla Impacto'!$C$13,K46='[13]Tabla Impacto'!$D$13),"Moderado",IF(OR(K46='[13]Tabla Impacto'!$C$14,K46='[13]Tabla Impacto'!$D$14),"Mayor",IF(OR(K46='[13]Tabla Impacto'!$C$15,K46='[13]Tabla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IF(NOT(ISERROR(MATCH(J52,'[13]Tabla Impacto'!$B$221:$B$223,0))),'[13]Tabla Impacto'!$F$223&amp;"Por favor no seleccionar los criterios de impacto(Afectación Económica o presupuestal y Pérdida Reputacional)",J52)</f>
        <v>0</v>
      </c>
      <c r="L52" s="92" t="str">
        <f>IF(OR(K52='[13]Tabla Impacto'!$C$11,K52='[13]Tabla Impacto'!$D$11),"Leve",IF(OR(K52='[13]Tabla Impacto'!$C$12,K52='[13]Tabla Impacto'!$D$12),"Menor",IF(OR(K52='[13]Tabla Impacto'!$C$13,K52='[13]Tabla Impacto'!$D$13),"Moderado",IF(OR(K52='[13]Tabla Impacto'!$C$14,K52='[13]Tabla Impacto'!$D$14),"Mayor",IF(OR(K52='[13]Tabla Impacto'!$C$15,K52='[13]Tabla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IF(NOT(ISERROR(MATCH(J58,'[13]Tabla Impacto'!$B$221:$B$223,0))),'[13]Tabla Impacto'!$F$223&amp;"Por favor no seleccionar los criterios de impacto(Afectación Económica o presupuestal y Pérdida Reputacional)",J58)</f>
        <v>0</v>
      </c>
      <c r="L58" s="92" t="str">
        <f>IF(OR(K58='[13]Tabla Impacto'!$C$11,K58='[13]Tabla Impacto'!$D$11),"Leve",IF(OR(K58='[13]Tabla Impacto'!$C$12,K58='[13]Tabla Impacto'!$D$12),"Menor",IF(OR(K58='[13]Tabla Impacto'!$C$13,K58='[13]Tabla Impacto'!$D$13),"Moderado",IF(OR(K58='[13]Tabla Impacto'!$C$14,K58='[13]Tabla Impacto'!$D$14),"Mayor",IF(OR(K58='[13]Tabla Impacto'!$C$15,K58='[13]Tabla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IF(NOT(ISERROR(MATCH(J64,'[13]Tabla Impacto'!$B$221:$B$223,0))),'[13]Tabla Impacto'!$F$223&amp;"Por favor no seleccionar los criterios de impacto(Afectación Económica o presupuestal y Pérdida Reputacional)",J64)</f>
        <v>0</v>
      </c>
      <c r="L64" s="92" t="str">
        <f>IF(OR(K64='[13]Tabla Impacto'!$C$11,K64='[13]Tabla Impacto'!$D$11),"Leve",IF(OR(K64='[13]Tabla Impacto'!$C$12,K64='[13]Tabla Impacto'!$D$12),"Menor",IF(OR(K64='[13]Tabla Impacto'!$C$13,K64='[13]Tabla Impacto'!$D$13),"Moderado",IF(OR(K64='[13]Tabla Impacto'!$C$14,K64='[13]Tabla Impacto'!$D$14),"Mayor",IF(OR(K64='[13]Tabla Impacto'!$C$15,K64='[13]Tabla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259" priority="227" operator="equal">
      <formula>"Muy Alta"</formula>
    </cfRule>
    <cfRule type="cellIs" dxfId="1258" priority="228" operator="equal">
      <formula>"Alta"</formula>
    </cfRule>
    <cfRule type="cellIs" dxfId="1257" priority="229" operator="equal">
      <formula>"Media"</formula>
    </cfRule>
    <cfRule type="cellIs" dxfId="1256" priority="230" operator="equal">
      <formula>"Baja"</formula>
    </cfRule>
    <cfRule type="cellIs" dxfId="1255" priority="231" operator="equal">
      <formula>"Muy Baja"</formula>
    </cfRule>
  </conditionalFormatting>
  <conditionalFormatting sqref="L10 L16 L22 L28 L34 L40 L46 L52 L58 L64">
    <cfRule type="cellIs" dxfId="1254" priority="222" operator="equal">
      <formula>"Catastrófico"</formula>
    </cfRule>
    <cfRule type="cellIs" dxfId="1253" priority="223" operator="equal">
      <formula>"Mayor"</formula>
    </cfRule>
    <cfRule type="cellIs" dxfId="1252" priority="224" operator="equal">
      <formula>"Moderado"</formula>
    </cfRule>
    <cfRule type="cellIs" dxfId="1251" priority="225" operator="equal">
      <formula>"Menor"</formula>
    </cfRule>
    <cfRule type="cellIs" dxfId="1250" priority="226" operator="equal">
      <formula>"Leve"</formula>
    </cfRule>
  </conditionalFormatting>
  <conditionalFormatting sqref="N10">
    <cfRule type="cellIs" dxfId="1249" priority="218" operator="equal">
      <formula>"Extremo"</formula>
    </cfRule>
    <cfRule type="cellIs" dxfId="1248" priority="219" operator="equal">
      <formula>"Alto"</formula>
    </cfRule>
    <cfRule type="cellIs" dxfId="1247" priority="220" operator="equal">
      <formula>"Moderado"</formula>
    </cfRule>
    <cfRule type="cellIs" dxfId="1246" priority="221" operator="equal">
      <formula>"Bajo"</formula>
    </cfRule>
  </conditionalFormatting>
  <conditionalFormatting sqref="Y10:Y15">
    <cfRule type="cellIs" dxfId="1245" priority="213" operator="equal">
      <formula>"Muy Alta"</formula>
    </cfRule>
    <cfRule type="cellIs" dxfId="1244" priority="214" operator="equal">
      <formula>"Alta"</formula>
    </cfRule>
    <cfRule type="cellIs" dxfId="1243" priority="215" operator="equal">
      <formula>"Media"</formula>
    </cfRule>
    <cfRule type="cellIs" dxfId="1242" priority="216" operator="equal">
      <formula>"Baja"</formula>
    </cfRule>
    <cfRule type="cellIs" dxfId="1241" priority="217" operator="equal">
      <formula>"Muy Baja"</formula>
    </cfRule>
  </conditionalFormatting>
  <conditionalFormatting sqref="AA10:AA15">
    <cfRule type="cellIs" dxfId="1240" priority="208" operator="equal">
      <formula>"Catastrófico"</formula>
    </cfRule>
    <cfRule type="cellIs" dxfId="1239" priority="209" operator="equal">
      <formula>"Mayor"</formula>
    </cfRule>
    <cfRule type="cellIs" dxfId="1238" priority="210" operator="equal">
      <formula>"Moderado"</formula>
    </cfRule>
    <cfRule type="cellIs" dxfId="1237" priority="211" operator="equal">
      <formula>"Menor"</formula>
    </cfRule>
    <cfRule type="cellIs" dxfId="1236" priority="212" operator="equal">
      <formula>"Leve"</formula>
    </cfRule>
  </conditionalFormatting>
  <conditionalFormatting sqref="AC10:AC15">
    <cfRule type="cellIs" dxfId="1235" priority="204" operator="equal">
      <formula>"Extremo"</formula>
    </cfRule>
    <cfRule type="cellIs" dxfId="1234" priority="205" operator="equal">
      <formula>"Alto"</formula>
    </cfRule>
    <cfRule type="cellIs" dxfId="1233" priority="206" operator="equal">
      <formula>"Moderado"</formula>
    </cfRule>
    <cfRule type="cellIs" dxfId="1232" priority="207" operator="equal">
      <formula>"Bajo"</formula>
    </cfRule>
  </conditionalFormatting>
  <conditionalFormatting sqref="H58">
    <cfRule type="cellIs" dxfId="1231" priority="43" operator="equal">
      <formula>"Muy Alta"</formula>
    </cfRule>
    <cfRule type="cellIs" dxfId="1230" priority="44" operator="equal">
      <formula>"Alta"</formula>
    </cfRule>
    <cfRule type="cellIs" dxfId="1229" priority="45" operator="equal">
      <formula>"Media"</formula>
    </cfRule>
    <cfRule type="cellIs" dxfId="1228" priority="46" operator="equal">
      <formula>"Baja"</formula>
    </cfRule>
    <cfRule type="cellIs" dxfId="1227" priority="47" operator="equal">
      <formula>"Muy Baja"</formula>
    </cfRule>
  </conditionalFormatting>
  <conditionalFormatting sqref="N16">
    <cfRule type="cellIs" dxfId="1226" priority="200" operator="equal">
      <formula>"Extremo"</formula>
    </cfRule>
    <cfRule type="cellIs" dxfId="1225" priority="201" operator="equal">
      <formula>"Alto"</formula>
    </cfRule>
    <cfRule type="cellIs" dxfId="1224" priority="202" operator="equal">
      <formula>"Moderado"</formula>
    </cfRule>
    <cfRule type="cellIs" dxfId="1223" priority="203" operator="equal">
      <formula>"Bajo"</formula>
    </cfRule>
  </conditionalFormatting>
  <conditionalFormatting sqref="Y16:Y21">
    <cfRule type="cellIs" dxfId="1222" priority="195" operator="equal">
      <formula>"Muy Alta"</formula>
    </cfRule>
    <cfRule type="cellIs" dxfId="1221" priority="196" operator="equal">
      <formula>"Alta"</formula>
    </cfRule>
    <cfRule type="cellIs" dxfId="1220" priority="197" operator="equal">
      <formula>"Media"</formula>
    </cfRule>
    <cfRule type="cellIs" dxfId="1219" priority="198" operator="equal">
      <formula>"Baja"</formula>
    </cfRule>
    <cfRule type="cellIs" dxfId="1218" priority="199" operator="equal">
      <formula>"Muy Baja"</formula>
    </cfRule>
  </conditionalFormatting>
  <conditionalFormatting sqref="AA16:AA21">
    <cfRule type="cellIs" dxfId="1217" priority="190" operator="equal">
      <formula>"Catastrófico"</formula>
    </cfRule>
    <cfRule type="cellIs" dxfId="1216" priority="191" operator="equal">
      <formula>"Mayor"</formula>
    </cfRule>
    <cfRule type="cellIs" dxfId="1215" priority="192" operator="equal">
      <formula>"Moderado"</formula>
    </cfRule>
    <cfRule type="cellIs" dxfId="1214" priority="193" operator="equal">
      <formula>"Menor"</formula>
    </cfRule>
    <cfRule type="cellIs" dxfId="1213" priority="194" operator="equal">
      <formula>"Leve"</formula>
    </cfRule>
  </conditionalFormatting>
  <conditionalFormatting sqref="AC16:AC21">
    <cfRule type="cellIs" dxfId="1212" priority="186" operator="equal">
      <formula>"Extremo"</formula>
    </cfRule>
    <cfRule type="cellIs" dxfId="1211" priority="187" operator="equal">
      <formula>"Alto"</formula>
    </cfRule>
    <cfRule type="cellIs" dxfId="1210" priority="188" operator="equal">
      <formula>"Moderado"</formula>
    </cfRule>
    <cfRule type="cellIs" dxfId="1209" priority="189" operator="equal">
      <formula>"Bajo"</formula>
    </cfRule>
  </conditionalFormatting>
  <conditionalFormatting sqref="H22">
    <cfRule type="cellIs" dxfId="1208" priority="181" operator="equal">
      <formula>"Muy Alta"</formula>
    </cfRule>
    <cfRule type="cellIs" dxfId="1207" priority="182" operator="equal">
      <formula>"Alta"</formula>
    </cfRule>
    <cfRule type="cellIs" dxfId="1206" priority="183" operator="equal">
      <formula>"Media"</formula>
    </cfRule>
    <cfRule type="cellIs" dxfId="1205" priority="184" operator="equal">
      <formula>"Baja"</formula>
    </cfRule>
    <cfRule type="cellIs" dxfId="1204" priority="185" operator="equal">
      <formula>"Muy Baja"</formula>
    </cfRule>
  </conditionalFormatting>
  <conditionalFormatting sqref="N22">
    <cfRule type="cellIs" dxfId="1203" priority="177" operator="equal">
      <formula>"Extremo"</formula>
    </cfRule>
    <cfRule type="cellIs" dxfId="1202" priority="178" operator="equal">
      <formula>"Alto"</formula>
    </cfRule>
    <cfRule type="cellIs" dxfId="1201" priority="179" operator="equal">
      <formula>"Moderado"</formula>
    </cfRule>
    <cfRule type="cellIs" dxfId="1200" priority="180" operator="equal">
      <formula>"Bajo"</formula>
    </cfRule>
  </conditionalFormatting>
  <conditionalFormatting sqref="Y22:Y27">
    <cfRule type="cellIs" dxfId="1199" priority="172" operator="equal">
      <formula>"Muy Alta"</formula>
    </cfRule>
    <cfRule type="cellIs" dxfId="1198" priority="173" operator="equal">
      <formula>"Alta"</formula>
    </cfRule>
    <cfRule type="cellIs" dxfId="1197" priority="174" operator="equal">
      <formula>"Media"</formula>
    </cfRule>
    <cfRule type="cellIs" dxfId="1196" priority="175" operator="equal">
      <formula>"Baja"</formula>
    </cfRule>
    <cfRule type="cellIs" dxfId="1195" priority="176" operator="equal">
      <formula>"Muy Baja"</formula>
    </cfRule>
  </conditionalFormatting>
  <conditionalFormatting sqref="AA22:AA27">
    <cfRule type="cellIs" dxfId="1194" priority="167" operator="equal">
      <formula>"Catastrófico"</formula>
    </cfRule>
    <cfRule type="cellIs" dxfId="1193" priority="168" operator="equal">
      <formula>"Mayor"</formula>
    </cfRule>
    <cfRule type="cellIs" dxfId="1192" priority="169" operator="equal">
      <formula>"Moderado"</formula>
    </cfRule>
    <cfRule type="cellIs" dxfId="1191" priority="170" operator="equal">
      <formula>"Menor"</formula>
    </cfRule>
    <cfRule type="cellIs" dxfId="1190" priority="171" operator="equal">
      <formula>"Leve"</formula>
    </cfRule>
  </conditionalFormatting>
  <conditionalFormatting sqref="AC22:AC27">
    <cfRule type="cellIs" dxfId="1189" priority="163" operator="equal">
      <formula>"Extremo"</formula>
    </cfRule>
    <cfRule type="cellIs" dxfId="1188" priority="164" operator="equal">
      <formula>"Alto"</formula>
    </cfRule>
    <cfRule type="cellIs" dxfId="1187" priority="165" operator="equal">
      <formula>"Moderado"</formula>
    </cfRule>
    <cfRule type="cellIs" dxfId="1186" priority="166" operator="equal">
      <formula>"Bajo"</formula>
    </cfRule>
  </conditionalFormatting>
  <conditionalFormatting sqref="H28">
    <cfRule type="cellIs" dxfId="1185" priority="158" operator="equal">
      <formula>"Muy Alta"</formula>
    </cfRule>
    <cfRule type="cellIs" dxfId="1184" priority="159" operator="equal">
      <formula>"Alta"</formula>
    </cfRule>
    <cfRule type="cellIs" dxfId="1183" priority="160" operator="equal">
      <formula>"Media"</formula>
    </cfRule>
    <cfRule type="cellIs" dxfId="1182" priority="161" operator="equal">
      <formula>"Baja"</formula>
    </cfRule>
    <cfRule type="cellIs" dxfId="1181" priority="162" operator="equal">
      <formula>"Muy Baja"</formula>
    </cfRule>
  </conditionalFormatting>
  <conditionalFormatting sqref="N28">
    <cfRule type="cellIs" dxfId="1180" priority="154" operator="equal">
      <formula>"Extremo"</formula>
    </cfRule>
    <cfRule type="cellIs" dxfId="1179" priority="155" operator="equal">
      <formula>"Alto"</formula>
    </cfRule>
    <cfRule type="cellIs" dxfId="1178" priority="156" operator="equal">
      <formula>"Moderado"</formula>
    </cfRule>
    <cfRule type="cellIs" dxfId="1177" priority="157" operator="equal">
      <formula>"Bajo"</formula>
    </cfRule>
  </conditionalFormatting>
  <conditionalFormatting sqref="Y28:Y33">
    <cfRule type="cellIs" dxfId="1176" priority="149" operator="equal">
      <formula>"Muy Alta"</formula>
    </cfRule>
    <cfRule type="cellIs" dxfId="1175" priority="150" operator="equal">
      <formula>"Alta"</formula>
    </cfRule>
    <cfRule type="cellIs" dxfId="1174" priority="151" operator="equal">
      <formula>"Media"</formula>
    </cfRule>
    <cfRule type="cellIs" dxfId="1173" priority="152" operator="equal">
      <formula>"Baja"</formula>
    </cfRule>
    <cfRule type="cellIs" dxfId="1172" priority="153" operator="equal">
      <formula>"Muy Baja"</formula>
    </cfRule>
  </conditionalFormatting>
  <conditionalFormatting sqref="AA28:AA33">
    <cfRule type="cellIs" dxfId="1171" priority="144" operator="equal">
      <formula>"Catastrófico"</formula>
    </cfRule>
    <cfRule type="cellIs" dxfId="1170" priority="145" operator="equal">
      <formula>"Mayor"</formula>
    </cfRule>
    <cfRule type="cellIs" dxfId="1169" priority="146" operator="equal">
      <formula>"Moderado"</formula>
    </cfRule>
    <cfRule type="cellIs" dxfId="1168" priority="147" operator="equal">
      <formula>"Menor"</formula>
    </cfRule>
    <cfRule type="cellIs" dxfId="1167" priority="148" operator="equal">
      <formula>"Leve"</formula>
    </cfRule>
  </conditionalFormatting>
  <conditionalFormatting sqref="AC28:AC33">
    <cfRule type="cellIs" dxfId="1166" priority="140" operator="equal">
      <formula>"Extremo"</formula>
    </cfRule>
    <cfRule type="cellIs" dxfId="1165" priority="141" operator="equal">
      <formula>"Alto"</formula>
    </cfRule>
    <cfRule type="cellIs" dxfId="1164" priority="142" operator="equal">
      <formula>"Moderado"</formula>
    </cfRule>
    <cfRule type="cellIs" dxfId="1163" priority="143" operator="equal">
      <formula>"Bajo"</formula>
    </cfRule>
  </conditionalFormatting>
  <conditionalFormatting sqref="H34">
    <cfRule type="cellIs" dxfId="1162" priority="135" operator="equal">
      <formula>"Muy Alta"</formula>
    </cfRule>
    <cfRule type="cellIs" dxfId="1161" priority="136" operator="equal">
      <formula>"Alta"</formula>
    </cfRule>
    <cfRule type="cellIs" dxfId="1160" priority="137" operator="equal">
      <formula>"Media"</formula>
    </cfRule>
    <cfRule type="cellIs" dxfId="1159" priority="138" operator="equal">
      <formula>"Baja"</formula>
    </cfRule>
    <cfRule type="cellIs" dxfId="1158" priority="139" operator="equal">
      <formula>"Muy Baja"</formula>
    </cfRule>
  </conditionalFormatting>
  <conditionalFormatting sqref="N34">
    <cfRule type="cellIs" dxfId="1157" priority="131" operator="equal">
      <formula>"Extremo"</formula>
    </cfRule>
    <cfRule type="cellIs" dxfId="1156" priority="132" operator="equal">
      <formula>"Alto"</formula>
    </cfRule>
    <cfRule type="cellIs" dxfId="1155" priority="133" operator="equal">
      <formula>"Moderado"</formula>
    </cfRule>
    <cfRule type="cellIs" dxfId="1154" priority="134" operator="equal">
      <formula>"Bajo"</formula>
    </cfRule>
  </conditionalFormatting>
  <conditionalFormatting sqref="Y34:Y39">
    <cfRule type="cellIs" dxfId="1153" priority="126" operator="equal">
      <formula>"Muy Alta"</formula>
    </cfRule>
    <cfRule type="cellIs" dxfId="1152" priority="127" operator="equal">
      <formula>"Alta"</formula>
    </cfRule>
    <cfRule type="cellIs" dxfId="1151" priority="128" operator="equal">
      <formula>"Media"</formula>
    </cfRule>
    <cfRule type="cellIs" dxfId="1150" priority="129" operator="equal">
      <formula>"Baja"</formula>
    </cfRule>
    <cfRule type="cellIs" dxfId="1149" priority="130" operator="equal">
      <formula>"Muy Baja"</formula>
    </cfRule>
  </conditionalFormatting>
  <conditionalFormatting sqref="AA34:AA39">
    <cfRule type="cellIs" dxfId="1148" priority="121" operator="equal">
      <formula>"Catastrófico"</formula>
    </cfRule>
    <cfRule type="cellIs" dxfId="1147" priority="122" operator="equal">
      <formula>"Mayor"</formula>
    </cfRule>
    <cfRule type="cellIs" dxfId="1146" priority="123" operator="equal">
      <formula>"Moderado"</formula>
    </cfRule>
    <cfRule type="cellIs" dxfId="1145" priority="124" operator="equal">
      <formula>"Menor"</formula>
    </cfRule>
    <cfRule type="cellIs" dxfId="1144" priority="125" operator="equal">
      <formula>"Leve"</formula>
    </cfRule>
  </conditionalFormatting>
  <conditionalFormatting sqref="AC34:AC39">
    <cfRule type="cellIs" dxfId="1143" priority="117" operator="equal">
      <formula>"Extremo"</formula>
    </cfRule>
    <cfRule type="cellIs" dxfId="1142" priority="118" operator="equal">
      <formula>"Alto"</formula>
    </cfRule>
    <cfRule type="cellIs" dxfId="1141" priority="119" operator="equal">
      <formula>"Moderado"</formula>
    </cfRule>
    <cfRule type="cellIs" dxfId="1140" priority="120" operator="equal">
      <formula>"Bajo"</formula>
    </cfRule>
  </conditionalFormatting>
  <conditionalFormatting sqref="H40">
    <cfRule type="cellIs" dxfId="1139" priority="112" operator="equal">
      <formula>"Muy Alta"</formula>
    </cfRule>
    <cfRule type="cellIs" dxfId="1138" priority="113" operator="equal">
      <formula>"Alta"</formula>
    </cfRule>
    <cfRule type="cellIs" dxfId="1137" priority="114" operator="equal">
      <formula>"Media"</formula>
    </cfRule>
    <cfRule type="cellIs" dxfId="1136" priority="115" operator="equal">
      <formula>"Baja"</formula>
    </cfRule>
    <cfRule type="cellIs" dxfId="1135" priority="116" operator="equal">
      <formula>"Muy Baja"</formula>
    </cfRule>
  </conditionalFormatting>
  <conditionalFormatting sqref="N40">
    <cfRule type="cellIs" dxfId="1134" priority="108" operator="equal">
      <formula>"Extremo"</formula>
    </cfRule>
    <cfRule type="cellIs" dxfId="1133" priority="109" operator="equal">
      <formula>"Alto"</formula>
    </cfRule>
    <cfRule type="cellIs" dxfId="1132" priority="110" operator="equal">
      <formula>"Moderado"</formula>
    </cfRule>
    <cfRule type="cellIs" dxfId="1131" priority="111" operator="equal">
      <formula>"Bajo"</formula>
    </cfRule>
  </conditionalFormatting>
  <conditionalFormatting sqref="Y40:Y45">
    <cfRule type="cellIs" dxfId="1130" priority="103" operator="equal">
      <formula>"Muy Alta"</formula>
    </cfRule>
    <cfRule type="cellIs" dxfId="1129" priority="104" operator="equal">
      <formula>"Alta"</formula>
    </cfRule>
    <cfRule type="cellIs" dxfId="1128" priority="105" operator="equal">
      <formula>"Media"</formula>
    </cfRule>
    <cfRule type="cellIs" dxfId="1127" priority="106" operator="equal">
      <formula>"Baja"</formula>
    </cfRule>
    <cfRule type="cellIs" dxfId="1126" priority="107" operator="equal">
      <formula>"Muy Baja"</formula>
    </cfRule>
  </conditionalFormatting>
  <conditionalFormatting sqref="AA40:AA45">
    <cfRule type="cellIs" dxfId="1125" priority="98" operator="equal">
      <formula>"Catastrófico"</formula>
    </cfRule>
    <cfRule type="cellIs" dxfId="1124" priority="99" operator="equal">
      <formula>"Mayor"</formula>
    </cfRule>
    <cfRule type="cellIs" dxfId="1123" priority="100" operator="equal">
      <formula>"Moderado"</formula>
    </cfRule>
    <cfRule type="cellIs" dxfId="1122" priority="101" operator="equal">
      <formula>"Menor"</formula>
    </cfRule>
    <cfRule type="cellIs" dxfId="1121" priority="102" operator="equal">
      <formula>"Leve"</formula>
    </cfRule>
  </conditionalFormatting>
  <conditionalFormatting sqref="AC40:AC45">
    <cfRule type="cellIs" dxfId="1120" priority="94" operator="equal">
      <formula>"Extremo"</formula>
    </cfRule>
    <cfRule type="cellIs" dxfId="1119" priority="95" operator="equal">
      <formula>"Alto"</formula>
    </cfRule>
    <cfRule type="cellIs" dxfId="1118" priority="96" operator="equal">
      <formula>"Moderado"</formula>
    </cfRule>
    <cfRule type="cellIs" dxfId="1117" priority="97" operator="equal">
      <formula>"Bajo"</formula>
    </cfRule>
  </conditionalFormatting>
  <conditionalFormatting sqref="H46">
    <cfRule type="cellIs" dxfId="1116" priority="89" operator="equal">
      <formula>"Muy Alta"</formula>
    </cfRule>
    <cfRule type="cellIs" dxfId="1115" priority="90" operator="equal">
      <formula>"Alta"</formula>
    </cfRule>
    <cfRule type="cellIs" dxfId="1114" priority="91" operator="equal">
      <formula>"Media"</formula>
    </cfRule>
    <cfRule type="cellIs" dxfId="1113" priority="92" operator="equal">
      <formula>"Baja"</formula>
    </cfRule>
    <cfRule type="cellIs" dxfId="1112" priority="93" operator="equal">
      <formula>"Muy Baja"</formula>
    </cfRule>
  </conditionalFormatting>
  <conditionalFormatting sqref="N46">
    <cfRule type="cellIs" dxfId="1111" priority="85" operator="equal">
      <formula>"Extremo"</formula>
    </cfRule>
    <cfRule type="cellIs" dxfId="1110" priority="86" operator="equal">
      <formula>"Alto"</formula>
    </cfRule>
    <cfRule type="cellIs" dxfId="1109" priority="87" operator="equal">
      <formula>"Moderado"</formula>
    </cfRule>
    <cfRule type="cellIs" dxfId="1108" priority="88" operator="equal">
      <formula>"Bajo"</formula>
    </cfRule>
  </conditionalFormatting>
  <conditionalFormatting sqref="Y46:Y51">
    <cfRule type="cellIs" dxfId="1107" priority="80" operator="equal">
      <formula>"Muy Alta"</formula>
    </cfRule>
    <cfRule type="cellIs" dxfId="1106" priority="81" operator="equal">
      <formula>"Alta"</formula>
    </cfRule>
    <cfRule type="cellIs" dxfId="1105" priority="82" operator="equal">
      <formula>"Media"</formula>
    </cfRule>
    <cfRule type="cellIs" dxfId="1104" priority="83" operator="equal">
      <formula>"Baja"</formula>
    </cfRule>
    <cfRule type="cellIs" dxfId="1103" priority="84" operator="equal">
      <formula>"Muy Baja"</formula>
    </cfRule>
  </conditionalFormatting>
  <conditionalFormatting sqref="AA46:AA51">
    <cfRule type="cellIs" dxfId="1102" priority="75" operator="equal">
      <formula>"Catastrófico"</formula>
    </cfRule>
    <cfRule type="cellIs" dxfId="1101" priority="76" operator="equal">
      <formula>"Mayor"</formula>
    </cfRule>
    <cfRule type="cellIs" dxfId="1100" priority="77" operator="equal">
      <formula>"Moderado"</formula>
    </cfRule>
    <cfRule type="cellIs" dxfId="1099" priority="78" operator="equal">
      <formula>"Menor"</formula>
    </cfRule>
    <cfRule type="cellIs" dxfId="1098" priority="79" operator="equal">
      <formula>"Leve"</formula>
    </cfRule>
  </conditionalFormatting>
  <conditionalFormatting sqref="AC46:AC51">
    <cfRule type="cellIs" dxfId="1097" priority="71" operator="equal">
      <formula>"Extremo"</formula>
    </cfRule>
    <cfRule type="cellIs" dxfId="1096" priority="72" operator="equal">
      <formula>"Alto"</formula>
    </cfRule>
    <cfRule type="cellIs" dxfId="1095" priority="73" operator="equal">
      <formula>"Moderado"</formula>
    </cfRule>
    <cfRule type="cellIs" dxfId="1094" priority="74" operator="equal">
      <formula>"Bajo"</formula>
    </cfRule>
  </conditionalFormatting>
  <conditionalFormatting sqref="H52">
    <cfRule type="cellIs" dxfId="1093" priority="66" operator="equal">
      <formula>"Muy Alta"</formula>
    </cfRule>
    <cfRule type="cellIs" dxfId="1092" priority="67" operator="equal">
      <formula>"Alta"</formula>
    </cfRule>
    <cfRule type="cellIs" dxfId="1091" priority="68" operator="equal">
      <formula>"Media"</formula>
    </cfRule>
    <cfRule type="cellIs" dxfId="1090" priority="69" operator="equal">
      <formula>"Baja"</formula>
    </cfRule>
    <cfRule type="cellIs" dxfId="1089" priority="70" operator="equal">
      <formula>"Muy Baja"</formula>
    </cfRule>
  </conditionalFormatting>
  <conditionalFormatting sqref="N52">
    <cfRule type="cellIs" dxfId="1088" priority="62" operator="equal">
      <formula>"Extremo"</formula>
    </cfRule>
    <cfRule type="cellIs" dxfId="1087" priority="63" operator="equal">
      <formula>"Alto"</formula>
    </cfRule>
    <cfRule type="cellIs" dxfId="1086" priority="64" operator="equal">
      <formula>"Moderado"</formula>
    </cfRule>
    <cfRule type="cellIs" dxfId="1085" priority="65" operator="equal">
      <formula>"Bajo"</formula>
    </cfRule>
  </conditionalFormatting>
  <conditionalFormatting sqref="Y52:Y57">
    <cfRule type="cellIs" dxfId="1084" priority="57" operator="equal">
      <formula>"Muy Alta"</formula>
    </cfRule>
    <cfRule type="cellIs" dxfId="1083" priority="58" operator="equal">
      <formula>"Alta"</formula>
    </cfRule>
    <cfRule type="cellIs" dxfId="1082" priority="59" operator="equal">
      <formula>"Media"</formula>
    </cfRule>
    <cfRule type="cellIs" dxfId="1081" priority="60" operator="equal">
      <formula>"Baja"</formula>
    </cfRule>
    <cfRule type="cellIs" dxfId="1080" priority="61" operator="equal">
      <formula>"Muy Baja"</formula>
    </cfRule>
  </conditionalFormatting>
  <conditionalFormatting sqref="AA52:AA57">
    <cfRule type="cellIs" dxfId="1079" priority="52" operator="equal">
      <formula>"Catastrófico"</formula>
    </cfRule>
    <cfRule type="cellIs" dxfId="1078" priority="53" operator="equal">
      <formula>"Mayor"</formula>
    </cfRule>
    <cfRule type="cellIs" dxfId="1077" priority="54" operator="equal">
      <formula>"Moderado"</formula>
    </cfRule>
    <cfRule type="cellIs" dxfId="1076" priority="55" operator="equal">
      <formula>"Menor"</formula>
    </cfRule>
    <cfRule type="cellIs" dxfId="1075" priority="56" operator="equal">
      <formula>"Leve"</formula>
    </cfRule>
  </conditionalFormatting>
  <conditionalFormatting sqref="AC52:AC57">
    <cfRule type="cellIs" dxfId="1074" priority="48" operator="equal">
      <formula>"Extremo"</formula>
    </cfRule>
    <cfRule type="cellIs" dxfId="1073" priority="49" operator="equal">
      <formula>"Alto"</formula>
    </cfRule>
    <cfRule type="cellIs" dxfId="1072" priority="50" operator="equal">
      <formula>"Moderado"</formula>
    </cfRule>
    <cfRule type="cellIs" dxfId="1071" priority="51" operator="equal">
      <formula>"Bajo"</formula>
    </cfRule>
  </conditionalFormatting>
  <conditionalFormatting sqref="N58">
    <cfRule type="cellIs" dxfId="1070" priority="39" operator="equal">
      <formula>"Extremo"</formula>
    </cfRule>
    <cfRule type="cellIs" dxfId="1069" priority="40" operator="equal">
      <formula>"Alto"</formula>
    </cfRule>
    <cfRule type="cellIs" dxfId="1068" priority="41" operator="equal">
      <formula>"Moderado"</formula>
    </cfRule>
    <cfRule type="cellIs" dxfId="1067" priority="42" operator="equal">
      <formula>"Bajo"</formula>
    </cfRule>
  </conditionalFormatting>
  <conditionalFormatting sqref="Y58:Y63">
    <cfRule type="cellIs" dxfId="1066" priority="34" operator="equal">
      <formula>"Muy Alta"</formula>
    </cfRule>
    <cfRule type="cellIs" dxfId="1065" priority="35" operator="equal">
      <formula>"Alta"</formula>
    </cfRule>
    <cfRule type="cellIs" dxfId="1064" priority="36" operator="equal">
      <formula>"Media"</formula>
    </cfRule>
    <cfRule type="cellIs" dxfId="1063" priority="37" operator="equal">
      <formula>"Baja"</formula>
    </cfRule>
    <cfRule type="cellIs" dxfId="1062" priority="38" operator="equal">
      <formula>"Muy Baja"</formula>
    </cfRule>
  </conditionalFormatting>
  <conditionalFormatting sqref="AA58:AA63">
    <cfRule type="cellIs" dxfId="1061" priority="29" operator="equal">
      <formula>"Catastrófico"</formula>
    </cfRule>
    <cfRule type="cellIs" dxfId="1060" priority="30" operator="equal">
      <formula>"Mayor"</formula>
    </cfRule>
    <cfRule type="cellIs" dxfId="1059" priority="31" operator="equal">
      <formula>"Moderado"</formula>
    </cfRule>
    <cfRule type="cellIs" dxfId="1058" priority="32" operator="equal">
      <formula>"Menor"</formula>
    </cfRule>
    <cfRule type="cellIs" dxfId="1057" priority="33" operator="equal">
      <formula>"Leve"</formula>
    </cfRule>
  </conditionalFormatting>
  <conditionalFormatting sqref="AC58:AC63">
    <cfRule type="cellIs" dxfId="1056" priority="25" operator="equal">
      <formula>"Extremo"</formula>
    </cfRule>
    <cfRule type="cellIs" dxfId="1055" priority="26" operator="equal">
      <formula>"Alto"</formula>
    </cfRule>
    <cfRule type="cellIs" dxfId="1054" priority="27" operator="equal">
      <formula>"Moderado"</formula>
    </cfRule>
    <cfRule type="cellIs" dxfId="1053" priority="28" operator="equal">
      <formula>"Bajo"</formula>
    </cfRule>
  </conditionalFormatting>
  <conditionalFormatting sqref="H64">
    <cfRule type="cellIs" dxfId="1052" priority="20" operator="equal">
      <formula>"Muy Alta"</formula>
    </cfRule>
    <cfRule type="cellIs" dxfId="1051" priority="21" operator="equal">
      <formula>"Alta"</formula>
    </cfRule>
    <cfRule type="cellIs" dxfId="1050" priority="22" operator="equal">
      <formula>"Media"</formula>
    </cfRule>
    <cfRule type="cellIs" dxfId="1049" priority="23" operator="equal">
      <formula>"Baja"</formula>
    </cfRule>
    <cfRule type="cellIs" dxfId="1048" priority="24" operator="equal">
      <formula>"Muy Baja"</formula>
    </cfRule>
  </conditionalFormatting>
  <conditionalFormatting sqref="N64">
    <cfRule type="cellIs" dxfId="1047" priority="16" operator="equal">
      <formula>"Extremo"</formula>
    </cfRule>
    <cfRule type="cellIs" dxfId="1046" priority="17" operator="equal">
      <formula>"Alto"</formula>
    </cfRule>
    <cfRule type="cellIs" dxfId="1045" priority="18" operator="equal">
      <formula>"Moderado"</formula>
    </cfRule>
    <cfRule type="cellIs" dxfId="1044" priority="19" operator="equal">
      <formula>"Bajo"</formula>
    </cfRule>
  </conditionalFormatting>
  <conditionalFormatting sqref="Y64:Y69">
    <cfRule type="cellIs" dxfId="1043" priority="11" operator="equal">
      <formula>"Muy Alta"</formula>
    </cfRule>
    <cfRule type="cellIs" dxfId="1042" priority="12" operator="equal">
      <formula>"Alta"</formula>
    </cfRule>
    <cfRule type="cellIs" dxfId="1041" priority="13" operator="equal">
      <formula>"Media"</formula>
    </cfRule>
    <cfRule type="cellIs" dxfId="1040" priority="14" operator="equal">
      <formula>"Baja"</formula>
    </cfRule>
    <cfRule type="cellIs" dxfId="1039" priority="15" operator="equal">
      <formula>"Muy Baja"</formula>
    </cfRule>
  </conditionalFormatting>
  <conditionalFormatting sqref="AA64:AA69">
    <cfRule type="cellIs" dxfId="1038" priority="6" operator="equal">
      <formula>"Catastrófico"</formula>
    </cfRule>
    <cfRule type="cellIs" dxfId="1037" priority="7" operator="equal">
      <formula>"Mayor"</formula>
    </cfRule>
    <cfRule type="cellIs" dxfId="1036" priority="8" operator="equal">
      <formula>"Moderado"</formula>
    </cfRule>
    <cfRule type="cellIs" dxfId="1035" priority="9" operator="equal">
      <formula>"Menor"</formula>
    </cfRule>
    <cfRule type="cellIs" dxfId="1034" priority="10" operator="equal">
      <formula>"Leve"</formula>
    </cfRule>
  </conditionalFormatting>
  <conditionalFormatting sqref="AC64:AC69">
    <cfRule type="cellIs" dxfId="1033" priority="2" operator="equal">
      <formula>"Extremo"</formula>
    </cfRule>
    <cfRule type="cellIs" dxfId="1032" priority="3" operator="equal">
      <formula>"Alto"</formula>
    </cfRule>
    <cfRule type="cellIs" dxfId="1031" priority="4" operator="equal">
      <formula>"Moderado"</formula>
    </cfRule>
    <cfRule type="cellIs" dxfId="1030" priority="5" operator="equal">
      <formula>"Bajo"</formula>
    </cfRule>
  </conditionalFormatting>
  <conditionalFormatting sqref="K10:K69">
    <cfRule type="containsText" dxfId="1029"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Tratamiento'!#REF!,AD10='C:\Users\krivera\OneDrive - Superintendencia de Vigilancia\Documentos - copia\2023\PLAN DE RIESGOS\RIESGOS DE GESTION 2023\[MATRIZ DE RIESGOS GESTION DE LA OPERACION.xlsx]Opciones Tratamiento'!#REF!),ISBLANK(AD10),ISTEXT(AD10))</xm:f>
          </x14:formula1>
          <xm:sqref>AE10:AE17 AE19:AE69</xm:sqref>
        </x14:dataValidation>
        <x14:dataValidation type="list" allowBlank="1" showInputMessage="1" showErrorMessage="1">
          <x14:formula1>
            <xm:f>'C:\Users\krivera\OneDrive - Superintendencia de Vigilancia\Documentos - copia\2023\PLAN DE RIESGOS\RIESGOS DE GESTION 2023\[MATRIZ DE RIESGOS GESTION DE LA OPERACION.xlsx]Tabla Impacto'!#REF!</xm:f>
          </x14:formula1>
          <xm:sqref>J10:J69</xm:sqref>
        </x14:dataValidation>
        <x14:dataValidation type="list" allowBlank="1" showInputMessage="1" showErrorMessage="1">
          <x14:formula1>
            <xm:f>'C:\Users\krivera\OneDrive - Superintendencia de Vigilancia\Documentos - copia\2023\PLAN DE RIESGOS\RIESGOS DE GESTION 2023\[MATRIZ DE RIESGOS GESTION DE LA OPERACION.xlsx]Opciones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'C:\Users\krivera\OneDrive - Superintendencia de Vigilancia\Documentos - copia\2023\PLAN DE RIESGOS\RIESGOS DE GESTION 2023\[MATRIZ DE RIESGOS GESTION DE LA OPERACION.xlsx]Tabla Valoración controles'!#REF!</xm:f>
          </x14:formula1>
          <xm:sqref>R10:S69 U10:W69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T27" zoomScale="80" zoomScaleNormal="90" zoomScaleSheetLayoutView="90" zoomScalePageLayoutView="80" workbookViewId="0">
      <selection activeCell="AE28" sqref="AE28"/>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299</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300</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301</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64</v>
      </c>
      <c r="C10" s="83" t="s">
        <v>302</v>
      </c>
      <c r="D10" s="83" t="s">
        <v>303</v>
      </c>
      <c r="E10" s="86" t="s">
        <v>304</v>
      </c>
      <c r="F10" s="83" t="s">
        <v>305</v>
      </c>
      <c r="G10" s="89">
        <v>730</v>
      </c>
      <c r="H10" s="92" t="str">
        <f>IF(G10&lt;=0,"",IF(G10&lt;=2,"Muy Baja",IF(G10&lt;=24,"Baja",IF(G10&lt;=500,"Media",IF(G10&lt;=5000,"Alta","Muy Alta")))))</f>
        <v>Alta</v>
      </c>
      <c r="I10" s="77">
        <f>IF(H10="","",IF(H10="Muy Baja",0.2,IF(H10="Baja",0.4,IF(H10="Media",0.6,IF(H10="Alta",0.8,IF(H10="Muy Alta",1,))))))</f>
        <v>0.8</v>
      </c>
      <c r="J10" s="95" t="s">
        <v>50</v>
      </c>
      <c r="K10" s="77" t="str">
        <f>IF(NOT(ISERROR(MATCH(J10,'[14]Tabla Impacto'!$B$221:$B$223,0))),'[14]Tabla Impacto'!$F$223&amp;"Por favor no seleccionar los criterios de impacto(Afectación Económica o presupuestal y Pérdida Reputacional)",J10)</f>
        <v xml:space="preserve">     El riesgo afecta la imagen de la entidad con algunos usuarios de relevancia frente al logro de los objetivos</v>
      </c>
      <c r="L10" s="92" t="str">
        <f>IF(OR(K10='[14]Tabla Impacto'!$C$11,K10='[14]Tabla Impacto'!$D$11),"Leve",IF(OR(K10='[14]Tabla Impacto'!$C$12,K10='[14]Tabla Impacto'!$D$12),"Menor",IF(OR(K10='[14]Tabla Impacto'!$C$13,K10='[14]Tabla Impacto'!$D$13),"Moderado",IF(OR(K10='[14]Tabla Impacto'!$C$14,K10='[14]Tabla Impacto'!$D$14),"Mayor",IF(OR(K10='[14]Tabla Impacto'!$C$15,K10='[14]Tabla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306</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0.48</v>
      </c>
      <c r="Y10" s="15" t="str">
        <f>IFERROR(IF(X10="","",IF(X10&lt;=0.2,"Muy Baja",IF(X10&lt;=0.4,"Baja",IF(X10&lt;=0.6,"Media",IF(X10&lt;=0.8,"Alta","Muy Alta"))))),"")</f>
        <v>Media</v>
      </c>
      <c r="Z10" s="16">
        <f>+X10</f>
        <v>0.48</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307</v>
      </c>
      <c r="AF10" s="19" t="s">
        <v>308</v>
      </c>
      <c r="AG10" s="20" t="s">
        <v>71</v>
      </c>
      <c r="AH10" s="24">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309</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0.28799999999999998</v>
      </c>
      <c r="Y11" s="15" t="str">
        <f t="shared" ref="Y11:Y69" si="1">IFERROR(IF(X11="","",IF(X11&lt;=0.2,"Muy Baja",IF(X11&lt;=0.4,"Baja",IF(X11&lt;=0.6,"Media",IF(X11&lt;=0.8,"Alta","Muy Alta"))))),"")</f>
        <v>Baja</v>
      </c>
      <c r="Z11" s="16">
        <f t="shared" ref="Z11:Z15" si="2">+X11</f>
        <v>0.28799999999999998</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c r="AE11" s="19" t="s">
        <v>310</v>
      </c>
      <c r="AF11" s="19" t="s">
        <v>308</v>
      </c>
      <c r="AG11" s="20" t="s">
        <v>63</v>
      </c>
      <c r="AH11" s="24">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10" t="s">
        <v>311</v>
      </c>
      <c r="Q12" s="11" t="str">
        <f>IF(OR(R12="Preventivo",R12="Detectivo"),"Probabilidad",IF(R12="Correctivo","Impacto",""))</f>
        <v>Probabilidad</v>
      </c>
      <c r="R12" s="12" t="s">
        <v>84</v>
      </c>
      <c r="S12" s="12" t="s">
        <v>53</v>
      </c>
      <c r="T12" s="13" t="str">
        <f t="shared" si="0"/>
        <v>30%</v>
      </c>
      <c r="U12" s="12" t="s">
        <v>54</v>
      </c>
      <c r="V12" s="12" t="s">
        <v>55</v>
      </c>
      <c r="W12" s="12" t="s">
        <v>56</v>
      </c>
      <c r="X12" s="14">
        <f>IFERROR(IF(AND(Q11="Probabilidad",Q12="Probabilidad"),(Z11-(+Z11*T12)),IF(AND(Q11="Impacto",Q12="Probabilidad"),(Z10-(+Z10*T12)),IF(Q12="Impacto",Z11,""))),"")</f>
        <v>0.2016</v>
      </c>
      <c r="Y12" s="15" t="str">
        <f t="shared" si="1"/>
        <v>Baja</v>
      </c>
      <c r="Z12" s="16">
        <f t="shared" si="2"/>
        <v>0.2016</v>
      </c>
      <c r="AA12" s="15" t="str">
        <f t="shared" si="3"/>
        <v>Moderado</v>
      </c>
      <c r="AB12" s="16">
        <f>IFERROR(IF(AND(Q11="Impacto",Q12="Impacto"),(AB11-(+AB11*T12)),IF(AND(Q11="Probabilidad",Q12="Impacto"),(AB10-(+AB10*T12)),IF(Q12="Probabilidad",AB11,""))),"")</f>
        <v>0.6</v>
      </c>
      <c r="AC12" s="17" t="str">
        <f t="shared" si="4"/>
        <v>Moderado</v>
      </c>
      <c r="AD12" s="18"/>
      <c r="AE12" s="19" t="s">
        <v>312</v>
      </c>
      <c r="AF12" s="19" t="s">
        <v>308</v>
      </c>
      <c r="AG12" s="20" t="s">
        <v>63</v>
      </c>
      <c r="AH12" s="24">
        <v>45291</v>
      </c>
      <c r="AI12" s="19" t="s">
        <v>59</v>
      </c>
      <c r="AJ12" s="21" t="s">
        <v>60</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0"/>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0"/>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64</v>
      </c>
      <c r="C16" s="83" t="s">
        <v>313</v>
      </c>
      <c r="D16" s="83" t="s">
        <v>314</v>
      </c>
      <c r="E16" s="86" t="s">
        <v>315</v>
      </c>
      <c r="F16" s="83" t="s">
        <v>49</v>
      </c>
      <c r="G16" s="89">
        <v>5475</v>
      </c>
      <c r="H16" s="92" t="str">
        <f>IF(G16&lt;=0,"",IF(G16&lt;=2,"Muy Baja",IF(G16&lt;=24,"Baja",IF(G16&lt;=500,"Media",IF(G16&lt;=5000,"Alta","Muy Alta")))))</f>
        <v>Muy Alta</v>
      </c>
      <c r="I16" s="77">
        <f>IF(H16="","",IF(H16="Muy Baja",0.2,IF(H16="Baja",0.4,IF(H16="Media",0.6,IF(H16="Alta",0.8,IF(H16="Muy Alta",1,))))))</f>
        <v>1</v>
      </c>
      <c r="J16" s="95" t="s">
        <v>82</v>
      </c>
      <c r="K16" s="77" t="str">
        <f>IF(NOT(ISERROR(MATCH(J16,'[14]Tabla Impacto'!$B$221:$B$223,0))),'[14]Tabla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92" t="str">
        <f>IF(OR(K16='[14]Tabla Impacto'!$C$11,K16='[14]Tabla Impacto'!$D$11),"Leve",IF(OR(K16='[14]Tabla Impacto'!$C$12,K16='[14]Tabla Impacto'!$D$12),"Menor",IF(OR(K16='[14]Tabla Impacto'!$C$13,K16='[14]Tabla Impacto'!$D$13),"Moderado",IF(OR(K16='[14]Tabla Impacto'!$C$14,K16='[14]Tabla Impacto'!$D$14),"Mayor",IF(OR(K16='[14]Tabla Impacto'!$C$15,K16='[14]Tabla Impacto'!$D$15),"Catastrófico","")))))</f>
        <v>Mayor</v>
      </c>
      <c r="M16" s="77">
        <f>IF(L16="","",IF(L16="Leve",0.2,IF(L16="Menor",0.4,IF(L16="Moderado",0.6,IF(L16="Mayor",0.8,IF(L16="Catastrófico",1,))))))</f>
        <v>0.8</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316</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0.6</v>
      </c>
      <c r="Y16" s="15" t="str">
        <f>IFERROR(IF(X16="","",IF(X16&lt;=0.2,"Muy Baja",IF(X16&lt;=0.4,"Baja",IF(X16&lt;=0.6,"Media",IF(X16&lt;=0.8,"Alta","Muy Alta"))))),"")</f>
        <v>Media</v>
      </c>
      <c r="Z16" s="16">
        <f>+X16</f>
        <v>0.6</v>
      </c>
      <c r="AA16" s="15" t="str">
        <f>IFERROR(IF(AB16="","",IF(AB16&lt;=0.2,"Leve",IF(AB16&lt;=0.4,"Menor",IF(AB16&lt;=0.6,"Moderado",IF(AB16&lt;=0.8,"Mayor","Catastrófico"))))),"")</f>
        <v>Mayor</v>
      </c>
      <c r="AB16" s="16">
        <f>IFERROR(IF(Q16="Impacto",(M16-(+M16*T16)),IF(Q16="Probabilidad",M16,"")),"")</f>
        <v>0.8</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8" t="s">
        <v>69</v>
      </c>
      <c r="AE16" s="19" t="s">
        <v>317</v>
      </c>
      <c r="AF16" s="19" t="s">
        <v>308</v>
      </c>
      <c r="AG16" s="20" t="s">
        <v>63</v>
      </c>
      <c r="AH16" s="24">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318</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0.36</v>
      </c>
      <c r="Y17" s="15" t="str">
        <f t="shared" si="1"/>
        <v>Baja</v>
      </c>
      <c r="Z17" s="16">
        <f t="shared" ref="Z17:Z21" si="9">+X17</f>
        <v>0.36</v>
      </c>
      <c r="AA17" s="15" t="str">
        <f t="shared" si="3"/>
        <v>Moderado</v>
      </c>
      <c r="AB17" s="16">
        <f>IFERROR(IF(AND(Q16="Impacto",Q17="Impacto"),(AB10-(+AB10*T17)),IF(Q17="Impacto",($M$16-(+$M$16*T17)),IF(Q17="Probabilidad",AB10,""))),"")</f>
        <v>0.6</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8" t="s">
        <v>69</v>
      </c>
      <c r="AE17" s="19" t="s">
        <v>319</v>
      </c>
      <c r="AF17" s="19" t="s">
        <v>308</v>
      </c>
      <c r="AG17" s="20" t="s">
        <v>63</v>
      </c>
      <c r="AH17" s="24">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t="s">
        <v>320</v>
      </c>
      <c r="Q18" s="11" t="str">
        <f>IF(OR(R18="Preventivo",R18="Detectivo"),"Probabilidad",IF(R18="Correctivo","Impacto",""))</f>
        <v>Probabilidad</v>
      </c>
      <c r="R18" s="12" t="s">
        <v>52</v>
      </c>
      <c r="S18" s="12" t="s">
        <v>53</v>
      </c>
      <c r="T18" s="13" t="str">
        <f t="shared" si="8"/>
        <v>40%</v>
      </c>
      <c r="U18" s="12" t="s">
        <v>54</v>
      </c>
      <c r="V18" s="12" t="s">
        <v>55</v>
      </c>
      <c r="W18" s="12" t="s">
        <v>56</v>
      </c>
      <c r="X18" s="14">
        <f>IFERROR(IF(AND(Q17="Probabilidad",Q18="Probabilidad"),(Z17-(+Z17*T18)),IF(AND(Q17="Impacto",Q18="Probabilidad"),(Z16-(+Z16*T18)),IF(Q18="Impacto",Z17,""))),"")</f>
        <v>0.216</v>
      </c>
      <c r="Y18" s="15" t="str">
        <f t="shared" si="1"/>
        <v>Baja</v>
      </c>
      <c r="Z18" s="16">
        <f t="shared" si="9"/>
        <v>0.216</v>
      </c>
      <c r="AA18" s="15" t="str">
        <f t="shared" si="3"/>
        <v>Moderado</v>
      </c>
      <c r="AB18" s="16">
        <f>IFERROR(IF(AND(Q17="Impacto",Q18="Impacto"),(AB17-(+AB17*T18)),IF(AND(Q17="Probabilidad",Q18="Impacto"),(AB16-(+AB16*T18)),IF(Q18="Probabilidad",AB17,""))),"")</f>
        <v>0.6</v>
      </c>
      <c r="AC18" s="17" t="str">
        <f t="shared" si="10"/>
        <v>Moderado</v>
      </c>
      <c r="AD18" s="18" t="s">
        <v>69</v>
      </c>
      <c r="AE18" s="10" t="s">
        <v>321</v>
      </c>
      <c r="AF18" s="19" t="s">
        <v>308</v>
      </c>
      <c r="AG18" s="20" t="s">
        <v>63</v>
      </c>
      <c r="AH18" s="24">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0"/>
      <c r="AF19" s="19"/>
      <c r="AG19" s="20"/>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0"/>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t="s">
        <v>322</v>
      </c>
      <c r="D22" s="83" t="s">
        <v>323</v>
      </c>
      <c r="E22" s="86" t="s">
        <v>324</v>
      </c>
      <c r="F22" s="83" t="s">
        <v>49</v>
      </c>
      <c r="G22" s="89">
        <v>2190</v>
      </c>
      <c r="H22" s="92" t="str">
        <f>IF(G22&lt;=0,"",IF(G22&lt;=2,"Muy Baja",IF(G22&lt;=24,"Baja",IF(G22&lt;=500,"Media",IF(G22&lt;=5000,"Alta","Muy Alta")))))</f>
        <v>Alta</v>
      </c>
      <c r="I22" s="77">
        <f>IF(H22="","",IF(H22="Muy Baja",0.2,IF(H22="Baja",0.4,IF(H22="Media",0.6,IF(H22="Alta",0.8,IF(H22="Muy Alta",1,))))))</f>
        <v>0.8</v>
      </c>
      <c r="J22" s="95" t="s">
        <v>82</v>
      </c>
      <c r="K22" s="77" t="str">
        <f>IF(NOT(ISERROR(MATCH(J22,'[14]Tabla Impacto'!$B$221:$B$223,0))),'[14]Tabla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92" t="str">
        <f>IF(OR(K22='[14]Tabla Impacto'!$C$11,K22='[14]Tabla Impacto'!$D$11),"Leve",IF(OR(K22='[14]Tabla Impacto'!$C$12,K22='[14]Tabla Impacto'!$D$12),"Menor",IF(OR(K22='[14]Tabla Impacto'!$C$13,K22='[14]Tabla Impacto'!$D$13),"Moderado",IF(OR(K22='[14]Tabla Impacto'!$C$14,K22='[14]Tabla Impacto'!$D$14),"Mayor",IF(OR(K22='[14]Tabla Impacto'!$C$15,K22='[14]Tabla Impacto'!$D$15),"Catastrófico","")))))</f>
        <v>Mayor</v>
      </c>
      <c r="M22" s="77">
        <f>IF(L22="","",IF(L22="Leve",0.2,IF(L22="Menor",0.4,IF(L22="Moderado",0.6,IF(L22="Mayor",0.8,IF(L22="Catastrófico",1,))))))</f>
        <v>0.8</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9">
        <v>1</v>
      </c>
      <c r="P22" s="10" t="s">
        <v>325</v>
      </c>
      <c r="Q22" s="11" t="str">
        <f>IF(OR(R22="Preventivo",R22="Detectivo"),"Probabilidad",IF(R22="Correctivo","Impacto",""))</f>
        <v>Probabilidad</v>
      </c>
      <c r="R22" s="12" t="s">
        <v>52</v>
      </c>
      <c r="S22" s="12" t="s">
        <v>53</v>
      </c>
      <c r="T22" s="13" t="str">
        <f>IF(AND(R22="Preventivo",S22="Automático"),"50%",IF(AND(R22="Preventivo",S22="Manual"),"40%",IF(AND(R22="Detectivo",S22="Automático"),"40%",IF(AND(R22="Detectivo",S22="Manual"),"30%",IF(AND(R22="Correctivo",S22="Automático"),"35%",IF(AND(R22="Correctivo",S22="Manual"),"25%",""))))))</f>
        <v>40%</v>
      </c>
      <c r="U22" s="12" t="s">
        <v>54</v>
      </c>
      <c r="V22" s="12" t="s">
        <v>55</v>
      </c>
      <c r="W22" s="12" t="s">
        <v>56</v>
      </c>
      <c r="X22" s="14">
        <f>IFERROR(IF(Q22="Probabilidad",(I22-(+I22*T22)),IF(Q22="Impacto",I22,"")),"")</f>
        <v>0.48</v>
      </c>
      <c r="Y22" s="15" t="str">
        <f>IFERROR(IF(X22="","",IF(X22&lt;=0.2,"Muy Baja",IF(X22&lt;=0.4,"Baja",IF(X22&lt;=0.6,"Media",IF(X22&lt;=0.8,"Alta","Muy Alta"))))),"")</f>
        <v>Media</v>
      </c>
      <c r="Z22" s="16">
        <f>+X22</f>
        <v>0.48</v>
      </c>
      <c r="AA22" s="15" t="str">
        <f>IFERROR(IF(AB22="","",IF(AB22&lt;=0.2,"Leve",IF(AB22&lt;=0.4,"Menor",IF(AB22&lt;=0.6,"Moderado",IF(AB22&lt;=0.8,"Mayor","Catastrófico"))))),"")</f>
        <v>Mayor</v>
      </c>
      <c r="AB22" s="16">
        <f>IFERROR(IF(Q22="Impacto",(M22-(+M22*T22)),IF(Q22="Probabilidad",M22,"")),"")</f>
        <v>0.8</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8" t="s">
        <v>69</v>
      </c>
      <c r="AE22" s="10" t="s">
        <v>326</v>
      </c>
      <c r="AF22" s="19" t="s">
        <v>327</v>
      </c>
      <c r="AG22" s="20" t="s">
        <v>63</v>
      </c>
      <c r="AH22" s="24">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t="s">
        <v>328</v>
      </c>
      <c r="Q23" s="11" t="str">
        <f>IF(OR(R23="Preventivo",R23="Detectivo"),"Probabilidad",IF(R23="Correctivo","Impacto",""))</f>
        <v>Probabilidad</v>
      </c>
      <c r="R23" s="12" t="s">
        <v>52</v>
      </c>
      <c r="S23" s="12" t="s">
        <v>53</v>
      </c>
      <c r="T23" s="13" t="str">
        <f t="shared" ref="T23:T27" si="16">IF(AND(R23="Preventivo",S23="Automático"),"50%",IF(AND(R23="Preventivo",S23="Manual"),"40%",IF(AND(R23="Detectivo",S23="Automático"),"40%",IF(AND(R23="Detectivo",S23="Manual"),"30%",IF(AND(R23="Correctivo",S23="Automático"),"35%",IF(AND(R23="Correctivo",S23="Manual"),"25%",""))))))</f>
        <v>40%</v>
      </c>
      <c r="U23" s="12" t="s">
        <v>54</v>
      </c>
      <c r="V23" s="12" t="s">
        <v>55</v>
      </c>
      <c r="W23" s="12" t="s">
        <v>56</v>
      </c>
      <c r="X23" s="27">
        <f>IFERROR(IF(AND(Q22="Probabilidad",Q23="Probabilidad"),(Z22-(+Z22*T23)),IF(Q23="Probabilidad",(I22-(+I22*T23)),IF(Q23="Impacto",Z22,""))),"")</f>
        <v>0.28799999999999998</v>
      </c>
      <c r="Y23" s="15" t="str">
        <f t="shared" si="1"/>
        <v>Baja</v>
      </c>
      <c r="Z23" s="16">
        <f t="shared" ref="Z23:Z27" si="17">+X23</f>
        <v>0.28799999999999998</v>
      </c>
      <c r="AA23" s="15" t="str">
        <f t="shared" si="3"/>
        <v>Mayor</v>
      </c>
      <c r="AB23" s="16">
        <f>IFERROR(IF(AND(Q22="Impacto",Q23="Impacto"),(AB16-(+AB16*T23)),IF(Q23="Impacto",($M$22-(+$M$22*T23)),IF(Q23="Probabilidad",AB16,""))),"")</f>
        <v>0.8</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Alto</v>
      </c>
      <c r="AD23" s="18" t="s">
        <v>69</v>
      </c>
      <c r="AE23" s="10" t="s">
        <v>329</v>
      </c>
      <c r="AF23" s="19" t="s">
        <v>327</v>
      </c>
      <c r="AG23" s="20" t="s">
        <v>63</v>
      </c>
      <c r="AH23" s="24">
        <v>45291</v>
      </c>
      <c r="AI23" s="19" t="s">
        <v>59</v>
      </c>
      <c r="AJ23" s="21"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t="s">
        <v>330</v>
      </c>
      <c r="Q24" s="11" t="str">
        <f>IF(OR(R24="Preventivo",R24="Detectivo"),"Probabilidad",IF(R24="Correctivo","Impacto",""))</f>
        <v>Probabilidad</v>
      </c>
      <c r="R24" s="12" t="s">
        <v>52</v>
      </c>
      <c r="S24" s="12" t="s">
        <v>53</v>
      </c>
      <c r="T24" s="13" t="str">
        <f t="shared" si="16"/>
        <v>40%</v>
      </c>
      <c r="U24" s="12" t="s">
        <v>145</v>
      </c>
      <c r="V24" s="12" t="s">
        <v>55</v>
      </c>
      <c r="W24" s="12" t="s">
        <v>331</v>
      </c>
      <c r="X24" s="14">
        <f>IFERROR(IF(AND(Q23="Probabilidad",Q24="Probabilidad"),(Z23-(+Z23*T24)),IF(AND(Q23="Impacto",Q24="Probabilidad"),(Z22-(+Z22*T24)),IF(Q24="Impacto",Z23,""))),"")</f>
        <v>0.17279999999999998</v>
      </c>
      <c r="Y24" s="15" t="str">
        <f t="shared" si="1"/>
        <v>Muy Baja</v>
      </c>
      <c r="Z24" s="16">
        <f t="shared" si="17"/>
        <v>0.17279999999999998</v>
      </c>
      <c r="AA24" s="15" t="str">
        <f t="shared" si="3"/>
        <v>Mayor</v>
      </c>
      <c r="AB24" s="16">
        <f>IFERROR(IF(AND(Q23="Impacto",Q24="Impacto"),(AB23-(+AB23*T24)),IF(AND(Q23="Probabilidad",Q24="Impacto"),(AB22-(+AB22*T24)),IF(Q24="Probabilidad",AB23,""))),"")</f>
        <v>0.8</v>
      </c>
      <c r="AC24" s="17" t="str">
        <f t="shared" si="18"/>
        <v>Alto</v>
      </c>
      <c r="AD24" s="18" t="s">
        <v>69</v>
      </c>
      <c r="AE24" s="10" t="s">
        <v>332</v>
      </c>
      <c r="AF24" s="19" t="s">
        <v>327</v>
      </c>
      <c r="AG24" s="20" t="s">
        <v>63</v>
      </c>
      <c r="AH24" s="24">
        <v>45291</v>
      </c>
      <c r="AI24" s="19" t="s">
        <v>59</v>
      </c>
      <c r="AJ24" s="21" t="s">
        <v>60</v>
      </c>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IF(NOT(ISERROR(MATCH(J28,'[14]Tabla Impacto'!$B$221:$B$223,0))),'[14]Tabla Impacto'!$F$223&amp;"Por favor no seleccionar los criterios de impacto(Afectación Económica o presupuestal y Pérdida Reputacional)",J28)</f>
        <v>0</v>
      </c>
      <c r="L28" s="92" t="str">
        <f>IF(OR(K28='[14]Tabla Impacto'!$C$11,K28='[14]Tabla Impacto'!$D$11),"Leve",IF(OR(K28='[14]Tabla Impacto'!$C$12,K28='[14]Tabla Impacto'!$D$12),"Menor",IF(OR(K28='[14]Tabla Impacto'!$C$13,K28='[14]Tabla Impacto'!$D$13),"Moderado",IF(OR(K28='[14]Tabla Impacto'!$C$14,K28='[14]Tabla Impacto'!$D$14),"Mayor",IF(OR(K28='[14]Tabla Impacto'!$C$15,K28='[14]Tabla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IF(NOT(ISERROR(MATCH(J34,'[14]Tabla Impacto'!$B$221:$B$223,0))),'[14]Tabla Impacto'!$F$223&amp;"Por favor no seleccionar los criterios de impacto(Afectación Económica o presupuestal y Pérdida Reputacional)",J34)</f>
        <v>0</v>
      </c>
      <c r="L34" s="92" t="str">
        <f>IF(OR(K34='[14]Tabla Impacto'!$C$11,K34='[14]Tabla Impacto'!$D$11),"Leve",IF(OR(K34='[14]Tabla Impacto'!$C$12,K34='[14]Tabla Impacto'!$D$12),"Menor",IF(OR(K34='[14]Tabla Impacto'!$C$13,K34='[14]Tabla Impacto'!$D$13),"Moderado",IF(OR(K34='[14]Tabla Impacto'!$C$14,K34='[14]Tabla Impacto'!$D$14),"Mayor",IF(OR(K34='[14]Tabla Impacto'!$C$15,K34='[14]Tabla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IF(NOT(ISERROR(MATCH(J40,'[14]Tabla Impacto'!$B$221:$B$223,0))),'[14]Tabla Impacto'!$F$223&amp;"Por favor no seleccionar los criterios de impacto(Afectación Económica o presupuestal y Pérdida Reputacional)",J40)</f>
        <v>0</v>
      </c>
      <c r="L40" s="92" t="str">
        <f>IF(OR(K40='[14]Tabla Impacto'!$C$11,K40='[14]Tabla Impacto'!$D$11),"Leve",IF(OR(K40='[14]Tabla Impacto'!$C$12,K40='[14]Tabla Impacto'!$D$12),"Menor",IF(OR(K40='[14]Tabla Impacto'!$C$13,K40='[14]Tabla Impacto'!$D$13),"Moderado",IF(OR(K40='[14]Tabla Impacto'!$C$14,K40='[14]Tabla Impacto'!$D$14),"Mayor",IF(OR(K40='[14]Tabla Impacto'!$C$15,K40='[14]Tabla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IF(NOT(ISERROR(MATCH(J46,'[14]Tabla Impacto'!$B$221:$B$223,0))),'[14]Tabla Impacto'!$F$223&amp;"Por favor no seleccionar los criterios de impacto(Afectación Económica o presupuestal y Pérdida Reputacional)",J46)</f>
        <v>0</v>
      </c>
      <c r="L46" s="92" t="str">
        <f>IF(OR(K46='[14]Tabla Impacto'!$C$11,K46='[14]Tabla Impacto'!$D$11),"Leve",IF(OR(K46='[14]Tabla Impacto'!$C$12,K46='[14]Tabla Impacto'!$D$12),"Menor",IF(OR(K46='[14]Tabla Impacto'!$C$13,K46='[14]Tabla Impacto'!$D$13),"Moderado",IF(OR(K46='[14]Tabla Impacto'!$C$14,K46='[14]Tabla Impacto'!$D$14),"Mayor",IF(OR(K46='[14]Tabla Impacto'!$C$15,K46='[14]Tabla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IF(NOT(ISERROR(MATCH(J52,'[14]Tabla Impacto'!$B$221:$B$223,0))),'[14]Tabla Impacto'!$F$223&amp;"Por favor no seleccionar los criterios de impacto(Afectación Económica o presupuestal y Pérdida Reputacional)",J52)</f>
        <v>0</v>
      </c>
      <c r="L52" s="92" t="str">
        <f>IF(OR(K52='[14]Tabla Impacto'!$C$11,K52='[14]Tabla Impacto'!$D$11),"Leve",IF(OR(K52='[14]Tabla Impacto'!$C$12,K52='[14]Tabla Impacto'!$D$12),"Menor",IF(OR(K52='[14]Tabla Impacto'!$C$13,K52='[14]Tabla Impacto'!$D$13),"Moderado",IF(OR(K52='[14]Tabla Impacto'!$C$14,K52='[14]Tabla Impacto'!$D$14),"Mayor",IF(OR(K52='[14]Tabla Impacto'!$C$15,K52='[14]Tabla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IF(NOT(ISERROR(MATCH(J58,'[14]Tabla Impacto'!$B$221:$B$223,0))),'[14]Tabla Impacto'!$F$223&amp;"Por favor no seleccionar los criterios de impacto(Afectación Económica o presupuestal y Pérdida Reputacional)",J58)</f>
        <v>0</v>
      </c>
      <c r="L58" s="92" t="str">
        <f>IF(OR(K58='[14]Tabla Impacto'!$C$11,K58='[14]Tabla Impacto'!$D$11),"Leve",IF(OR(K58='[14]Tabla Impacto'!$C$12,K58='[14]Tabla Impacto'!$D$12),"Menor",IF(OR(K58='[14]Tabla Impacto'!$C$13,K58='[14]Tabla Impacto'!$D$13),"Moderado",IF(OR(K58='[14]Tabla Impacto'!$C$14,K58='[14]Tabla Impacto'!$D$14),"Mayor",IF(OR(K58='[14]Tabla Impacto'!$C$15,K58='[14]Tabla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IF(NOT(ISERROR(MATCH(J64,'[14]Tabla Impacto'!$B$221:$B$223,0))),'[14]Tabla Impacto'!$F$223&amp;"Por favor no seleccionar los criterios de impacto(Afectación Económica o presupuestal y Pérdida Reputacional)",J64)</f>
        <v>0</v>
      </c>
      <c r="L64" s="92" t="str">
        <f>IF(OR(K64='[14]Tabla Impacto'!$C$11,K64='[14]Tabla Impacto'!$D$11),"Leve",IF(OR(K64='[14]Tabla Impacto'!$C$12,K64='[14]Tabla Impacto'!$D$12),"Menor",IF(OR(K64='[14]Tabla Impacto'!$C$13,K64='[14]Tabla Impacto'!$D$13),"Moderado",IF(OR(K64='[14]Tabla Impacto'!$C$14,K64='[14]Tabla Impacto'!$D$14),"Mayor",IF(OR(K64='[14]Tabla Impacto'!$C$15,K64='[14]Tabla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028" priority="227" operator="equal">
      <formula>"Muy Alta"</formula>
    </cfRule>
    <cfRule type="cellIs" dxfId="1027" priority="228" operator="equal">
      <formula>"Alta"</formula>
    </cfRule>
    <cfRule type="cellIs" dxfId="1026" priority="229" operator="equal">
      <formula>"Media"</formula>
    </cfRule>
    <cfRule type="cellIs" dxfId="1025" priority="230" operator="equal">
      <formula>"Baja"</formula>
    </cfRule>
    <cfRule type="cellIs" dxfId="1024" priority="231" operator="equal">
      <formula>"Muy Baja"</formula>
    </cfRule>
  </conditionalFormatting>
  <conditionalFormatting sqref="L10 L16 L22 L28 L34 L40 L46 L52 L58 L64">
    <cfRule type="cellIs" dxfId="1023" priority="222" operator="equal">
      <formula>"Catastrófico"</formula>
    </cfRule>
    <cfRule type="cellIs" dxfId="1022" priority="223" operator="equal">
      <formula>"Mayor"</formula>
    </cfRule>
    <cfRule type="cellIs" dxfId="1021" priority="224" operator="equal">
      <formula>"Moderado"</formula>
    </cfRule>
    <cfRule type="cellIs" dxfId="1020" priority="225" operator="equal">
      <formula>"Menor"</formula>
    </cfRule>
    <cfRule type="cellIs" dxfId="1019" priority="226" operator="equal">
      <formula>"Leve"</formula>
    </cfRule>
  </conditionalFormatting>
  <conditionalFormatting sqref="N10">
    <cfRule type="cellIs" dxfId="1018" priority="218" operator="equal">
      <formula>"Extremo"</formula>
    </cfRule>
    <cfRule type="cellIs" dxfId="1017" priority="219" operator="equal">
      <formula>"Alto"</formula>
    </cfRule>
    <cfRule type="cellIs" dxfId="1016" priority="220" operator="equal">
      <formula>"Moderado"</formula>
    </cfRule>
    <cfRule type="cellIs" dxfId="1015" priority="221" operator="equal">
      <formula>"Bajo"</formula>
    </cfRule>
  </conditionalFormatting>
  <conditionalFormatting sqref="Y10:Y15">
    <cfRule type="cellIs" dxfId="1014" priority="213" operator="equal">
      <formula>"Muy Alta"</formula>
    </cfRule>
    <cfRule type="cellIs" dxfId="1013" priority="214" operator="equal">
      <formula>"Alta"</formula>
    </cfRule>
    <cfRule type="cellIs" dxfId="1012" priority="215" operator="equal">
      <formula>"Media"</formula>
    </cfRule>
    <cfRule type="cellIs" dxfId="1011" priority="216" operator="equal">
      <formula>"Baja"</formula>
    </cfRule>
    <cfRule type="cellIs" dxfId="1010" priority="217" operator="equal">
      <formula>"Muy Baja"</formula>
    </cfRule>
  </conditionalFormatting>
  <conditionalFormatting sqref="AA10:AA15">
    <cfRule type="cellIs" dxfId="1009" priority="208" operator="equal">
      <formula>"Catastrófico"</formula>
    </cfRule>
    <cfRule type="cellIs" dxfId="1008" priority="209" operator="equal">
      <formula>"Mayor"</formula>
    </cfRule>
    <cfRule type="cellIs" dxfId="1007" priority="210" operator="equal">
      <formula>"Moderado"</formula>
    </cfRule>
    <cfRule type="cellIs" dxfId="1006" priority="211" operator="equal">
      <formula>"Menor"</formula>
    </cfRule>
    <cfRule type="cellIs" dxfId="1005" priority="212" operator="equal">
      <formula>"Leve"</formula>
    </cfRule>
  </conditionalFormatting>
  <conditionalFormatting sqref="AC10:AC15">
    <cfRule type="cellIs" dxfId="1004" priority="204" operator="equal">
      <formula>"Extremo"</formula>
    </cfRule>
    <cfRule type="cellIs" dxfId="1003" priority="205" operator="equal">
      <formula>"Alto"</formula>
    </cfRule>
    <cfRule type="cellIs" dxfId="1002" priority="206" operator="equal">
      <formula>"Moderado"</formula>
    </cfRule>
    <cfRule type="cellIs" dxfId="1001" priority="207" operator="equal">
      <formula>"Bajo"</formula>
    </cfRule>
  </conditionalFormatting>
  <conditionalFormatting sqref="H58">
    <cfRule type="cellIs" dxfId="1000" priority="43" operator="equal">
      <formula>"Muy Alta"</formula>
    </cfRule>
    <cfRule type="cellIs" dxfId="999" priority="44" operator="equal">
      <formula>"Alta"</formula>
    </cfRule>
    <cfRule type="cellIs" dxfId="998" priority="45" operator="equal">
      <formula>"Media"</formula>
    </cfRule>
    <cfRule type="cellIs" dxfId="997" priority="46" operator="equal">
      <formula>"Baja"</formula>
    </cfRule>
    <cfRule type="cellIs" dxfId="996" priority="47" operator="equal">
      <formula>"Muy Baja"</formula>
    </cfRule>
  </conditionalFormatting>
  <conditionalFormatting sqref="N16">
    <cfRule type="cellIs" dxfId="995" priority="200" operator="equal">
      <formula>"Extremo"</formula>
    </cfRule>
    <cfRule type="cellIs" dxfId="994" priority="201" operator="equal">
      <formula>"Alto"</formula>
    </cfRule>
    <cfRule type="cellIs" dxfId="993" priority="202" operator="equal">
      <formula>"Moderado"</formula>
    </cfRule>
    <cfRule type="cellIs" dxfId="992" priority="203" operator="equal">
      <formula>"Bajo"</formula>
    </cfRule>
  </conditionalFormatting>
  <conditionalFormatting sqref="Y16:Y21">
    <cfRule type="cellIs" dxfId="991" priority="195" operator="equal">
      <formula>"Muy Alta"</formula>
    </cfRule>
    <cfRule type="cellIs" dxfId="990" priority="196" operator="equal">
      <formula>"Alta"</formula>
    </cfRule>
    <cfRule type="cellIs" dxfId="989" priority="197" operator="equal">
      <formula>"Media"</formula>
    </cfRule>
    <cfRule type="cellIs" dxfId="988" priority="198" operator="equal">
      <formula>"Baja"</formula>
    </cfRule>
    <cfRule type="cellIs" dxfId="987" priority="199" operator="equal">
      <formula>"Muy Baja"</formula>
    </cfRule>
  </conditionalFormatting>
  <conditionalFormatting sqref="AA16:AA21">
    <cfRule type="cellIs" dxfId="986" priority="190" operator="equal">
      <formula>"Catastrófico"</formula>
    </cfRule>
    <cfRule type="cellIs" dxfId="985" priority="191" operator="equal">
      <formula>"Mayor"</formula>
    </cfRule>
    <cfRule type="cellIs" dxfId="984" priority="192" operator="equal">
      <formula>"Moderado"</formula>
    </cfRule>
    <cfRule type="cellIs" dxfId="983" priority="193" operator="equal">
      <formula>"Menor"</formula>
    </cfRule>
    <cfRule type="cellIs" dxfId="982" priority="194" operator="equal">
      <formula>"Leve"</formula>
    </cfRule>
  </conditionalFormatting>
  <conditionalFormatting sqref="AC16:AC21">
    <cfRule type="cellIs" dxfId="981" priority="186" operator="equal">
      <formula>"Extremo"</formula>
    </cfRule>
    <cfRule type="cellIs" dxfId="980" priority="187" operator="equal">
      <formula>"Alto"</formula>
    </cfRule>
    <cfRule type="cellIs" dxfId="979" priority="188" operator="equal">
      <formula>"Moderado"</formula>
    </cfRule>
    <cfRule type="cellIs" dxfId="978" priority="189" operator="equal">
      <formula>"Bajo"</formula>
    </cfRule>
  </conditionalFormatting>
  <conditionalFormatting sqref="H22">
    <cfRule type="cellIs" dxfId="977" priority="181" operator="equal">
      <formula>"Muy Alta"</formula>
    </cfRule>
    <cfRule type="cellIs" dxfId="976" priority="182" operator="equal">
      <formula>"Alta"</formula>
    </cfRule>
    <cfRule type="cellIs" dxfId="975" priority="183" operator="equal">
      <formula>"Media"</formula>
    </cfRule>
    <cfRule type="cellIs" dxfId="974" priority="184" operator="equal">
      <formula>"Baja"</formula>
    </cfRule>
    <cfRule type="cellIs" dxfId="973" priority="185" operator="equal">
      <formula>"Muy Baja"</formula>
    </cfRule>
  </conditionalFormatting>
  <conditionalFormatting sqref="N22">
    <cfRule type="cellIs" dxfId="972" priority="177" operator="equal">
      <formula>"Extremo"</formula>
    </cfRule>
    <cfRule type="cellIs" dxfId="971" priority="178" operator="equal">
      <formula>"Alto"</formula>
    </cfRule>
    <cfRule type="cellIs" dxfId="970" priority="179" operator="equal">
      <formula>"Moderado"</formula>
    </cfRule>
    <cfRule type="cellIs" dxfId="969" priority="180" operator="equal">
      <formula>"Bajo"</formula>
    </cfRule>
  </conditionalFormatting>
  <conditionalFormatting sqref="Y22:Y27">
    <cfRule type="cellIs" dxfId="968" priority="172" operator="equal">
      <formula>"Muy Alta"</formula>
    </cfRule>
    <cfRule type="cellIs" dxfId="967" priority="173" operator="equal">
      <formula>"Alta"</formula>
    </cfRule>
    <cfRule type="cellIs" dxfId="966" priority="174" operator="equal">
      <formula>"Media"</formula>
    </cfRule>
    <cfRule type="cellIs" dxfId="965" priority="175" operator="equal">
      <formula>"Baja"</formula>
    </cfRule>
    <cfRule type="cellIs" dxfId="964" priority="176" operator="equal">
      <formula>"Muy Baja"</formula>
    </cfRule>
  </conditionalFormatting>
  <conditionalFormatting sqref="AA22:AA27">
    <cfRule type="cellIs" dxfId="963" priority="167" operator="equal">
      <formula>"Catastrófico"</formula>
    </cfRule>
    <cfRule type="cellIs" dxfId="962" priority="168" operator="equal">
      <formula>"Mayor"</formula>
    </cfRule>
    <cfRule type="cellIs" dxfId="961" priority="169" operator="equal">
      <formula>"Moderado"</formula>
    </cfRule>
    <cfRule type="cellIs" dxfId="960" priority="170" operator="equal">
      <formula>"Menor"</formula>
    </cfRule>
    <cfRule type="cellIs" dxfId="959" priority="171" operator="equal">
      <formula>"Leve"</formula>
    </cfRule>
  </conditionalFormatting>
  <conditionalFormatting sqref="AC22:AC27">
    <cfRule type="cellIs" dxfId="958" priority="163" operator="equal">
      <formula>"Extremo"</formula>
    </cfRule>
    <cfRule type="cellIs" dxfId="957" priority="164" operator="equal">
      <formula>"Alto"</formula>
    </cfRule>
    <cfRule type="cellIs" dxfId="956" priority="165" operator="equal">
      <formula>"Moderado"</formula>
    </cfRule>
    <cfRule type="cellIs" dxfId="955" priority="166" operator="equal">
      <formula>"Bajo"</formula>
    </cfRule>
  </conditionalFormatting>
  <conditionalFormatting sqref="H28">
    <cfRule type="cellIs" dxfId="954" priority="158" operator="equal">
      <formula>"Muy Alta"</formula>
    </cfRule>
    <cfRule type="cellIs" dxfId="953" priority="159" operator="equal">
      <formula>"Alta"</formula>
    </cfRule>
    <cfRule type="cellIs" dxfId="952" priority="160" operator="equal">
      <formula>"Media"</formula>
    </cfRule>
    <cfRule type="cellIs" dxfId="951" priority="161" operator="equal">
      <formula>"Baja"</formula>
    </cfRule>
    <cfRule type="cellIs" dxfId="950" priority="162" operator="equal">
      <formula>"Muy Baja"</formula>
    </cfRule>
  </conditionalFormatting>
  <conditionalFormatting sqref="N28">
    <cfRule type="cellIs" dxfId="949" priority="154" operator="equal">
      <formula>"Extremo"</formula>
    </cfRule>
    <cfRule type="cellIs" dxfId="948" priority="155" operator="equal">
      <formula>"Alto"</formula>
    </cfRule>
    <cfRule type="cellIs" dxfId="947" priority="156" operator="equal">
      <formula>"Moderado"</formula>
    </cfRule>
    <cfRule type="cellIs" dxfId="946" priority="157" operator="equal">
      <formula>"Bajo"</formula>
    </cfRule>
  </conditionalFormatting>
  <conditionalFormatting sqref="Y28:Y33">
    <cfRule type="cellIs" dxfId="945" priority="149" operator="equal">
      <formula>"Muy Alta"</formula>
    </cfRule>
    <cfRule type="cellIs" dxfId="944" priority="150" operator="equal">
      <formula>"Alta"</formula>
    </cfRule>
    <cfRule type="cellIs" dxfId="943" priority="151" operator="equal">
      <formula>"Media"</formula>
    </cfRule>
    <cfRule type="cellIs" dxfId="942" priority="152" operator="equal">
      <formula>"Baja"</formula>
    </cfRule>
    <cfRule type="cellIs" dxfId="941" priority="153" operator="equal">
      <formula>"Muy Baja"</formula>
    </cfRule>
  </conditionalFormatting>
  <conditionalFormatting sqref="AA28:AA33">
    <cfRule type="cellIs" dxfId="940" priority="144" operator="equal">
      <formula>"Catastrófico"</formula>
    </cfRule>
    <cfRule type="cellIs" dxfId="939" priority="145" operator="equal">
      <formula>"Mayor"</formula>
    </cfRule>
    <cfRule type="cellIs" dxfId="938" priority="146" operator="equal">
      <formula>"Moderado"</formula>
    </cfRule>
    <cfRule type="cellIs" dxfId="937" priority="147" operator="equal">
      <formula>"Menor"</formula>
    </cfRule>
    <cfRule type="cellIs" dxfId="936" priority="148" operator="equal">
      <formula>"Leve"</formula>
    </cfRule>
  </conditionalFormatting>
  <conditionalFormatting sqref="AC28:AC33">
    <cfRule type="cellIs" dxfId="935" priority="140" operator="equal">
      <formula>"Extremo"</formula>
    </cfRule>
    <cfRule type="cellIs" dxfId="934" priority="141" operator="equal">
      <formula>"Alto"</formula>
    </cfRule>
    <cfRule type="cellIs" dxfId="933" priority="142" operator="equal">
      <formula>"Moderado"</formula>
    </cfRule>
    <cfRule type="cellIs" dxfId="932" priority="143" operator="equal">
      <formula>"Bajo"</formula>
    </cfRule>
  </conditionalFormatting>
  <conditionalFormatting sqref="H34">
    <cfRule type="cellIs" dxfId="931" priority="135" operator="equal">
      <formula>"Muy Alta"</formula>
    </cfRule>
    <cfRule type="cellIs" dxfId="930" priority="136" operator="equal">
      <formula>"Alta"</formula>
    </cfRule>
    <cfRule type="cellIs" dxfId="929" priority="137" operator="equal">
      <formula>"Media"</formula>
    </cfRule>
    <cfRule type="cellIs" dxfId="928" priority="138" operator="equal">
      <formula>"Baja"</formula>
    </cfRule>
    <cfRule type="cellIs" dxfId="927" priority="139" operator="equal">
      <formula>"Muy Baja"</formula>
    </cfRule>
  </conditionalFormatting>
  <conditionalFormatting sqref="N34">
    <cfRule type="cellIs" dxfId="926" priority="131" operator="equal">
      <formula>"Extremo"</formula>
    </cfRule>
    <cfRule type="cellIs" dxfId="925" priority="132" operator="equal">
      <formula>"Alto"</formula>
    </cfRule>
    <cfRule type="cellIs" dxfId="924" priority="133" operator="equal">
      <formula>"Moderado"</formula>
    </cfRule>
    <cfRule type="cellIs" dxfId="923" priority="134" operator="equal">
      <formula>"Bajo"</formula>
    </cfRule>
  </conditionalFormatting>
  <conditionalFormatting sqref="Y34:Y39">
    <cfRule type="cellIs" dxfId="922" priority="126" operator="equal">
      <formula>"Muy Alta"</formula>
    </cfRule>
    <cfRule type="cellIs" dxfId="921" priority="127" operator="equal">
      <formula>"Alta"</formula>
    </cfRule>
    <cfRule type="cellIs" dxfId="920" priority="128" operator="equal">
      <formula>"Media"</formula>
    </cfRule>
    <cfRule type="cellIs" dxfId="919" priority="129" operator="equal">
      <formula>"Baja"</formula>
    </cfRule>
    <cfRule type="cellIs" dxfId="918" priority="130" operator="equal">
      <formula>"Muy Baja"</formula>
    </cfRule>
  </conditionalFormatting>
  <conditionalFormatting sqref="AA34:AA39">
    <cfRule type="cellIs" dxfId="917" priority="121" operator="equal">
      <formula>"Catastrófico"</formula>
    </cfRule>
    <cfRule type="cellIs" dxfId="916" priority="122" operator="equal">
      <formula>"Mayor"</formula>
    </cfRule>
    <cfRule type="cellIs" dxfId="915" priority="123" operator="equal">
      <formula>"Moderado"</formula>
    </cfRule>
    <cfRule type="cellIs" dxfId="914" priority="124" operator="equal">
      <formula>"Menor"</formula>
    </cfRule>
    <cfRule type="cellIs" dxfId="913" priority="125" operator="equal">
      <formula>"Leve"</formula>
    </cfRule>
  </conditionalFormatting>
  <conditionalFormatting sqref="AC34:AC39">
    <cfRule type="cellIs" dxfId="912" priority="117" operator="equal">
      <formula>"Extremo"</formula>
    </cfRule>
    <cfRule type="cellIs" dxfId="911" priority="118" operator="equal">
      <formula>"Alto"</formula>
    </cfRule>
    <cfRule type="cellIs" dxfId="910" priority="119" operator="equal">
      <formula>"Moderado"</formula>
    </cfRule>
    <cfRule type="cellIs" dxfId="909" priority="120" operator="equal">
      <formula>"Bajo"</formula>
    </cfRule>
  </conditionalFormatting>
  <conditionalFormatting sqref="H40">
    <cfRule type="cellIs" dxfId="908" priority="112" operator="equal">
      <formula>"Muy Alta"</formula>
    </cfRule>
    <cfRule type="cellIs" dxfId="907" priority="113" operator="equal">
      <formula>"Alta"</formula>
    </cfRule>
    <cfRule type="cellIs" dxfId="906" priority="114" operator="equal">
      <formula>"Media"</formula>
    </cfRule>
    <cfRule type="cellIs" dxfId="905" priority="115" operator="equal">
      <formula>"Baja"</formula>
    </cfRule>
    <cfRule type="cellIs" dxfId="904" priority="116" operator="equal">
      <formula>"Muy Baja"</formula>
    </cfRule>
  </conditionalFormatting>
  <conditionalFormatting sqref="N40">
    <cfRule type="cellIs" dxfId="903" priority="108" operator="equal">
      <formula>"Extremo"</formula>
    </cfRule>
    <cfRule type="cellIs" dxfId="902" priority="109" operator="equal">
      <formula>"Alto"</formula>
    </cfRule>
    <cfRule type="cellIs" dxfId="901" priority="110" operator="equal">
      <formula>"Moderado"</formula>
    </cfRule>
    <cfRule type="cellIs" dxfId="900" priority="111" operator="equal">
      <formula>"Bajo"</formula>
    </cfRule>
  </conditionalFormatting>
  <conditionalFormatting sqref="Y40:Y45">
    <cfRule type="cellIs" dxfId="899" priority="103" operator="equal">
      <formula>"Muy Alta"</formula>
    </cfRule>
    <cfRule type="cellIs" dxfId="898" priority="104" operator="equal">
      <formula>"Alta"</formula>
    </cfRule>
    <cfRule type="cellIs" dxfId="897" priority="105" operator="equal">
      <formula>"Media"</formula>
    </cfRule>
    <cfRule type="cellIs" dxfId="896" priority="106" operator="equal">
      <formula>"Baja"</formula>
    </cfRule>
    <cfRule type="cellIs" dxfId="895" priority="107" operator="equal">
      <formula>"Muy Baja"</formula>
    </cfRule>
  </conditionalFormatting>
  <conditionalFormatting sqref="AA40:AA45">
    <cfRule type="cellIs" dxfId="894" priority="98" operator="equal">
      <formula>"Catastrófico"</formula>
    </cfRule>
    <cfRule type="cellIs" dxfId="893" priority="99" operator="equal">
      <formula>"Mayor"</formula>
    </cfRule>
    <cfRule type="cellIs" dxfId="892" priority="100" operator="equal">
      <formula>"Moderado"</formula>
    </cfRule>
    <cfRule type="cellIs" dxfId="891" priority="101" operator="equal">
      <formula>"Menor"</formula>
    </cfRule>
    <cfRule type="cellIs" dxfId="890" priority="102" operator="equal">
      <formula>"Leve"</formula>
    </cfRule>
  </conditionalFormatting>
  <conditionalFormatting sqref="AC40:AC45">
    <cfRule type="cellIs" dxfId="889" priority="94" operator="equal">
      <formula>"Extremo"</formula>
    </cfRule>
    <cfRule type="cellIs" dxfId="888" priority="95" operator="equal">
      <formula>"Alto"</formula>
    </cfRule>
    <cfRule type="cellIs" dxfId="887" priority="96" operator="equal">
      <formula>"Moderado"</formula>
    </cfRule>
    <cfRule type="cellIs" dxfId="886" priority="97" operator="equal">
      <formula>"Bajo"</formula>
    </cfRule>
  </conditionalFormatting>
  <conditionalFormatting sqref="H46">
    <cfRule type="cellIs" dxfId="885" priority="89" operator="equal">
      <formula>"Muy Alta"</formula>
    </cfRule>
    <cfRule type="cellIs" dxfId="884" priority="90" operator="equal">
      <formula>"Alta"</formula>
    </cfRule>
    <cfRule type="cellIs" dxfId="883" priority="91" operator="equal">
      <formula>"Media"</formula>
    </cfRule>
    <cfRule type="cellIs" dxfId="882" priority="92" operator="equal">
      <formula>"Baja"</formula>
    </cfRule>
    <cfRule type="cellIs" dxfId="881" priority="93" operator="equal">
      <formula>"Muy Baja"</formula>
    </cfRule>
  </conditionalFormatting>
  <conditionalFormatting sqref="N46">
    <cfRule type="cellIs" dxfId="880" priority="85" operator="equal">
      <formula>"Extremo"</formula>
    </cfRule>
    <cfRule type="cellIs" dxfId="879" priority="86" operator="equal">
      <formula>"Alto"</formula>
    </cfRule>
    <cfRule type="cellIs" dxfId="878" priority="87" operator="equal">
      <formula>"Moderado"</formula>
    </cfRule>
    <cfRule type="cellIs" dxfId="877" priority="88" operator="equal">
      <formula>"Bajo"</formula>
    </cfRule>
  </conditionalFormatting>
  <conditionalFormatting sqref="Y46:Y51">
    <cfRule type="cellIs" dxfId="876" priority="80" operator="equal">
      <formula>"Muy Alta"</formula>
    </cfRule>
    <cfRule type="cellIs" dxfId="875" priority="81" operator="equal">
      <formula>"Alta"</formula>
    </cfRule>
    <cfRule type="cellIs" dxfId="874" priority="82" operator="equal">
      <formula>"Media"</formula>
    </cfRule>
    <cfRule type="cellIs" dxfId="873" priority="83" operator="equal">
      <formula>"Baja"</formula>
    </cfRule>
    <cfRule type="cellIs" dxfId="872" priority="84" operator="equal">
      <formula>"Muy Baja"</formula>
    </cfRule>
  </conditionalFormatting>
  <conditionalFormatting sqref="AA46:AA51">
    <cfRule type="cellIs" dxfId="871" priority="75" operator="equal">
      <formula>"Catastrófico"</formula>
    </cfRule>
    <cfRule type="cellIs" dxfId="870" priority="76" operator="equal">
      <formula>"Mayor"</formula>
    </cfRule>
    <cfRule type="cellIs" dxfId="869" priority="77" operator="equal">
      <formula>"Moderado"</formula>
    </cfRule>
    <cfRule type="cellIs" dxfId="868" priority="78" operator="equal">
      <formula>"Menor"</formula>
    </cfRule>
    <cfRule type="cellIs" dxfId="867" priority="79" operator="equal">
      <formula>"Leve"</formula>
    </cfRule>
  </conditionalFormatting>
  <conditionalFormatting sqref="AC46:AC51">
    <cfRule type="cellIs" dxfId="866" priority="71" operator="equal">
      <formula>"Extremo"</formula>
    </cfRule>
    <cfRule type="cellIs" dxfId="865" priority="72" operator="equal">
      <formula>"Alto"</formula>
    </cfRule>
    <cfRule type="cellIs" dxfId="864" priority="73" operator="equal">
      <formula>"Moderado"</formula>
    </cfRule>
    <cfRule type="cellIs" dxfId="863" priority="74" operator="equal">
      <formula>"Bajo"</formula>
    </cfRule>
  </conditionalFormatting>
  <conditionalFormatting sqref="H52">
    <cfRule type="cellIs" dxfId="862" priority="66" operator="equal">
      <formula>"Muy Alta"</formula>
    </cfRule>
    <cfRule type="cellIs" dxfId="861" priority="67" operator="equal">
      <formula>"Alta"</formula>
    </cfRule>
    <cfRule type="cellIs" dxfId="860" priority="68" operator="equal">
      <formula>"Media"</formula>
    </cfRule>
    <cfRule type="cellIs" dxfId="859" priority="69" operator="equal">
      <formula>"Baja"</formula>
    </cfRule>
    <cfRule type="cellIs" dxfId="858" priority="70" operator="equal">
      <formula>"Muy Baja"</formula>
    </cfRule>
  </conditionalFormatting>
  <conditionalFormatting sqref="N52">
    <cfRule type="cellIs" dxfId="857" priority="62" operator="equal">
      <formula>"Extremo"</formula>
    </cfRule>
    <cfRule type="cellIs" dxfId="856" priority="63" operator="equal">
      <formula>"Alto"</formula>
    </cfRule>
    <cfRule type="cellIs" dxfId="855" priority="64" operator="equal">
      <formula>"Moderado"</formula>
    </cfRule>
    <cfRule type="cellIs" dxfId="854" priority="65" operator="equal">
      <formula>"Bajo"</formula>
    </cfRule>
  </conditionalFormatting>
  <conditionalFormatting sqref="Y52:Y57">
    <cfRule type="cellIs" dxfId="853" priority="57" operator="equal">
      <formula>"Muy Alta"</formula>
    </cfRule>
    <cfRule type="cellIs" dxfId="852" priority="58" operator="equal">
      <formula>"Alta"</formula>
    </cfRule>
    <cfRule type="cellIs" dxfId="851" priority="59" operator="equal">
      <formula>"Media"</formula>
    </cfRule>
    <cfRule type="cellIs" dxfId="850" priority="60" operator="equal">
      <formula>"Baja"</formula>
    </cfRule>
    <cfRule type="cellIs" dxfId="849" priority="61" operator="equal">
      <formula>"Muy Baja"</formula>
    </cfRule>
  </conditionalFormatting>
  <conditionalFormatting sqref="AA52:AA57">
    <cfRule type="cellIs" dxfId="848" priority="52" operator="equal">
      <formula>"Catastrófico"</formula>
    </cfRule>
    <cfRule type="cellIs" dxfId="847" priority="53" operator="equal">
      <formula>"Mayor"</formula>
    </cfRule>
    <cfRule type="cellIs" dxfId="846" priority="54" operator="equal">
      <formula>"Moderado"</formula>
    </cfRule>
    <cfRule type="cellIs" dxfId="845" priority="55" operator="equal">
      <formula>"Menor"</formula>
    </cfRule>
    <cfRule type="cellIs" dxfId="844" priority="56" operator="equal">
      <formula>"Leve"</formula>
    </cfRule>
  </conditionalFormatting>
  <conditionalFormatting sqref="AC52:AC57">
    <cfRule type="cellIs" dxfId="843" priority="48" operator="equal">
      <formula>"Extremo"</formula>
    </cfRule>
    <cfRule type="cellIs" dxfId="842" priority="49" operator="equal">
      <formula>"Alto"</formula>
    </cfRule>
    <cfRule type="cellIs" dxfId="841" priority="50" operator="equal">
      <formula>"Moderado"</formula>
    </cfRule>
    <cfRule type="cellIs" dxfId="840" priority="51" operator="equal">
      <formula>"Bajo"</formula>
    </cfRule>
  </conditionalFormatting>
  <conditionalFormatting sqref="N58">
    <cfRule type="cellIs" dxfId="839" priority="39" operator="equal">
      <formula>"Extremo"</formula>
    </cfRule>
    <cfRule type="cellIs" dxfId="838" priority="40" operator="equal">
      <formula>"Alto"</formula>
    </cfRule>
    <cfRule type="cellIs" dxfId="837" priority="41" operator="equal">
      <formula>"Moderado"</formula>
    </cfRule>
    <cfRule type="cellIs" dxfId="836" priority="42" operator="equal">
      <formula>"Bajo"</formula>
    </cfRule>
  </conditionalFormatting>
  <conditionalFormatting sqref="Y58:Y63">
    <cfRule type="cellIs" dxfId="835" priority="34" operator="equal">
      <formula>"Muy Alta"</formula>
    </cfRule>
    <cfRule type="cellIs" dxfId="834" priority="35" operator="equal">
      <formula>"Alta"</formula>
    </cfRule>
    <cfRule type="cellIs" dxfId="833" priority="36" operator="equal">
      <formula>"Media"</formula>
    </cfRule>
    <cfRule type="cellIs" dxfId="832" priority="37" operator="equal">
      <formula>"Baja"</formula>
    </cfRule>
    <cfRule type="cellIs" dxfId="831" priority="38" operator="equal">
      <formula>"Muy Baja"</formula>
    </cfRule>
  </conditionalFormatting>
  <conditionalFormatting sqref="AA58:AA63">
    <cfRule type="cellIs" dxfId="830" priority="29" operator="equal">
      <formula>"Catastrófico"</formula>
    </cfRule>
    <cfRule type="cellIs" dxfId="829" priority="30" operator="equal">
      <formula>"Mayor"</formula>
    </cfRule>
    <cfRule type="cellIs" dxfId="828" priority="31" operator="equal">
      <formula>"Moderado"</formula>
    </cfRule>
    <cfRule type="cellIs" dxfId="827" priority="32" operator="equal">
      <formula>"Menor"</formula>
    </cfRule>
    <cfRule type="cellIs" dxfId="826" priority="33" operator="equal">
      <formula>"Leve"</formula>
    </cfRule>
  </conditionalFormatting>
  <conditionalFormatting sqref="AC58:AC63">
    <cfRule type="cellIs" dxfId="825" priority="25" operator="equal">
      <formula>"Extremo"</formula>
    </cfRule>
    <cfRule type="cellIs" dxfId="824" priority="26" operator="equal">
      <formula>"Alto"</formula>
    </cfRule>
    <cfRule type="cellIs" dxfId="823" priority="27" operator="equal">
      <formula>"Moderado"</formula>
    </cfRule>
    <cfRule type="cellIs" dxfId="822" priority="28" operator="equal">
      <formula>"Bajo"</formula>
    </cfRule>
  </conditionalFormatting>
  <conditionalFormatting sqref="H64">
    <cfRule type="cellIs" dxfId="821" priority="20" operator="equal">
      <formula>"Muy Alta"</formula>
    </cfRule>
    <cfRule type="cellIs" dxfId="820" priority="21" operator="equal">
      <formula>"Alta"</formula>
    </cfRule>
    <cfRule type="cellIs" dxfId="819" priority="22" operator="equal">
      <formula>"Media"</formula>
    </cfRule>
    <cfRule type="cellIs" dxfId="818" priority="23" operator="equal">
      <formula>"Baja"</formula>
    </cfRule>
    <cfRule type="cellIs" dxfId="817" priority="24" operator="equal">
      <formula>"Muy Baja"</formula>
    </cfRule>
  </conditionalFormatting>
  <conditionalFormatting sqref="N64">
    <cfRule type="cellIs" dxfId="816" priority="16" operator="equal">
      <formula>"Extremo"</formula>
    </cfRule>
    <cfRule type="cellIs" dxfId="815" priority="17" operator="equal">
      <formula>"Alto"</formula>
    </cfRule>
    <cfRule type="cellIs" dxfId="814" priority="18" operator="equal">
      <formula>"Moderado"</formula>
    </cfRule>
    <cfRule type="cellIs" dxfId="813" priority="19" operator="equal">
      <formula>"Bajo"</formula>
    </cfRule>
  </conditionalFormatting>
  <conditionalFormatting sqref="Y64:Y69">
    <cfRule type="cellIs" dxfId="812" priority="11" operator="equal">
      <formula>"Muy Alta"</formula>
    </cfRule>
    <cfRule type="cellIs" dxfId="811" priority="12" operator="equal">
      <formula>"Alta"</formula>
    </cfRule>
    <cfRule type="cellIs" dxfId="810" priority="13" operator="equal">
      <formula>"Media"</formula>
    </cfRule>
    <cfRule type="cellIs" dxfId="809" priority="14" operator="equal">
      <formula>"Baja"</formula>
    </cfRule>
    <cfRule type="cellIs" dxfId="808" priority="15" operator="equal">
      <formula>"Muy Baja"</formula>
    </cfRule>
  </conditionalFormatting>
  <conditionalFormatting sqref="AA64:AA69">
    <cfRule type="cellIs" dxfId="807" priority="6" operator="equal">
      <formula>"Catastrófico"</formula>
    </cfRule>
    <cfRule type="cellIs" dxfId="806" priority="7" operator="equal">
      <formula>"Mayor"</formula>
    </cfRule>
    <cfRule type="cellIs" dxfId="805" priority="8" operator="equal">
      <formula>"Moderado"</formula>
    </cfRule>
    <cfRule type="cellIs" dxfId="804" priority="9" operator="equal">
      <formula>"Menor"</formula>
    </cfRule>
    <cfRule type="cellIs" dxfId="803" priority="10" operator="equal">
      <formula>"Leve"</formula>
    </cfRule>
  </conditionalFormatting>
  <conditionalFormatting sqref="AC64:AC69">
    <cfRule type="cellIs" dxfId="802" priority="2" operator="equal">
      <formula>"Extremo"</formula>
    </cfRule>
    <cfRule type="cellIs" dxfId="801" priority="3" operator="equal">
      <formula>"Alto"</formula>
    </cfRule>
    <cfRule type="cellIs" dxfId="800" priority="4" operator="equal">
      <formula>"Moderado"</formula>
    </cfRule>
    <cfRule type="cellIs" dxfId="799" priority="5" operator="equal">
      <formula>"Bajo"</formula>
    </cfRule>
  </conditionalFormatting>
  <conditionalFormatting sqref="K10:K69">
    <cfRule type="containsText" dxfId="798"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Tratamiento'!#REF!,AD10='C:\Users\krivera\OneDrive - Superintendencia de Vigilancia\Documentos - copia\2023\PLAN DE RIESGOS\RIESGOS DE GESTION 2023\[MATRIZ DE RIESGOS DE GESTIÓN SISTEMAS DE INFORMACIÓN.xlsx]Opciones Tratamiento'!#REF!),ISBLANK(AD10),ISTEXT(AD10))</xm:f>
          </x14:formula1>
          <xm:sqref>AE10:AE17 AE19:AE69</xm:sqref>
        </x14:dataValidation>
        <x14:dataValidation type="list" allowBlank="1" showInputMessage="1" showErrorMessage="1">
          <x14:formula1>
            <xm:f>'C:\Users\krivera\OneDrive - Superintendencia de Vigilancia\Documentos - copia\2023\PLAN DE RIESGOS\RIESGOS DE GESTION 2023\[MATRIZ DE RIESGOS DE GESTIÓN SISTEMAS DE INFORMACIÓN.xlsx]Tabla Impacto'!#REF!</xm:f>
          </x14:formula1>
          <xm:sqref>J10:J69</xm:sqref>
        </x14:dataValidation>
        <x14:dataValidation type="list" allowBlank="1" showInputMessage="1" showErrorMessage="1">
          <x14:formula1>
            <xm:f>'C:\Users\krivera\OneDrive - Superintendencia de Vigilancia\Documentos - copia\2023\PLAN DE RIESGOS\RIESGOS DE GESTION 2023\[MATRIZ DE RIESGOS DE GESTIÓN SISTEMAS DE INFORMACIÓN.xlsx]Opciones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'C:\Users\krivera\OneDrive - Superintendencia de Vigilancia\Documentos - copia\2023\PLAN DE RIESGOS\RIESGOS DE GESTION 2023\[MATRIZ DE RIESGOS DE GESTIÓN SISTEMAS DE INFORMACIÓN.xlsx]Tabla Valoración controles'!#REF!</xm:f>
          </x14:formula1>
          <xm:sqref>R10:S69 U10:W69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Q23" zoomScale="80" zoomScaleNormal="50" zoomScaleSheetLayoutView="50" zoomScalePageLayoutView="80" workbookViewId="0">
      <selection activeCell="AE24" sqref="AE24"/>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333</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334</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335</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336</v>
      </c>
      <c r="D10" s="83" t="s">
        <v>337</v>
      </c>
      <c r="E10" s="86" t="s">
        <v>338</v>
      </c>
      <c r="F10" s="83" t="s">
        <v>49</v>
      </c>
      <c r="G10" s="89">
        <v>16</v>
      </c>
      <c r="H10" s="92" t="str">
        <f>IF(G10&lt;=0,"",IF(G10&lt;=2,"Muy Baja",IF(G10&lt;=24,"Baja",IF(G10&lt;=500,"Media",IF(G10&lt;=5000,"Alta","Muy Alta")))))</f>
        <v>Baja</v>
      </c>
      <c r="I10" s="77">
        <f>IF(H10="","",IF(H10="Muy Baja",0.2,IF(H10="Baja",0.4,IF(H10="Media",0.6,IF(H10="Alta",0.8,IF(H10="Muy Alta",1,))))))</f>
        <v>0.4</v>
      </c>
      <c r="J10" s="95" t="s">
        <v>50</v>
      </c>
      <c r="K10" s="77" t="str">
        <f>IF(NOT(ISERROR(MATCH(J10,'[15]Tabla Impacto'!$B$221:$B$223,0))),'[15]Tabla Impacto'!$F$223&amp;"Por favor no seleccionar los criterios de impacto(Afectación Económica o presupuestal y Pérdida Reputacional)",J10)</f>
        <v xml:space="preserve">     El riesgo afecta la imagen de la entidad con algunos usuarios de relevancia frente al logro de los objetivos</v>
      </c>
      <c r="L10" s="92" t="str">
        <f>IF(OR(K10='[15]Tabla Impacto'!$C$11,K10='[15]Tabla Impacto'!$D$11),"Leve",IF(OR(K10='[15]Tabla Impacto'!$C$12,K10='[15]Tabla Impacto'!$D$12),"Menor",IF(OR(K10='[15]Tabla Impacto'!$C$13,K10='[15]Tabla Impacto'!$D$13),"Moderado",IF(OR(K10='[15]Tabla Impacto'!$C$14,K10='[15]Tabla Impacto'!$D$14),"Mayor",IF(OR(K10='[15]Tabla Impacto'!$C$15,K10='[15]Tabla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
        <v>1</v>
      </c>
      <c r="P10" s="10" t="s">
        <v>339</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0.24</v>
      </c>
      <c r="Y10" s="15" t="str">
        <f>IFERROR(IF(X10="","",IF(X10&lt;=0.2,"Muy Baja",IF(X10&lt;=0.4,"Baja",IF(X10&lt;=0.6,"Media",IF(X10&lt;=0.8,"Alta","Muy Alta"))))),"")</f>
        <v>Baja</v>
      </c>
      <c r="Z10" s="16">
        <f>+X10</f>
        <v>0.24</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340</v>
      </c>
      <c r="AF10" s="19" t="s">
        <v>341</v>
      </c>
      <c r="AG10" s="20" t="s">
        <v>113</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31" t="s">
        <v>342</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0.14399999999999999</v>
      </c>
      <c r="Y11" s="15" t="str">
        <f t="shared" ref="Y11:Y69" si="1">IFERROR(IF(X11="","",IF(X11&lt;=0.2,"Muy Baja",IF(X11&lt;=0.4,"Baja",IF(X11&lt;=0.6,"Media",IF(X11&lt;=0.8,"Alta","Muy Alta"))))),"")</f>
        <v>Muy Baja</v>
      </c>
      <c r="Z11" s="16">
        <f t="shared" ref="Z11:Z15" si="2">+X11</f>
        <v>0.14399999999999999</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32" t="s">
        <v>343</v>
      </c>
      <c r="AF11" s="19" t="s">
        <v>341</v>
      </c>
      <c r="AG11" s="20">
        <v>45078</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33" t="s">
        <v>344</v>
      </c>
      <c r="Q12" s="11" t="str">
        <f>IF(OR(R12="Preventivo",R12="Detectivo"),"Probabilidad",IF(R12="Correctivo","Impacto",""))</f>
        <v>Probabilidad</v>
      </c>
      <c r="R12" s="12" t="s">
        <v>52</v>
      </c>
      <c r="S12" s="12" t="s">
        <v>53</v>
      </c>
      <c r="T12" s="13" t="str">
        <f t="shared" si="0"/>
        <v>40%</v>
      </c>
      <c r="U12" s="12" t="s">
        <v>54</v>
      </c>
      <c r="V12" s="12" t="s">
        <v>55</v>
      </c>
      <c r="W12" s="12" t="s">
        <v>56</v>
      </c>
      <c r="X12" s="14">
        <f>IFERROR(IF(AND(Q11="Probabilidad",Q12="Probabilidad"),(Z11-(+Z11*T12)),IF(AND(Q11="Impacto",Q12="Probabilidad"),(Z10-(+Z10*T12)),IF(Q12="Impacto",Z11,""))),"")</f>
        <v>8.6399999999999991E-2</v>
      </c>
      <c r="Y12" s="15" t="str">
        <f t="shared" si="1"/>
        <v>Muy Baja</v>
      </c>
      <c r="Z12" s="16">
        <f t="shared" si="2"/>
        <v>8.6399999999999991E-2</v>
      </c>
      <c r="AA12" s="15" t="str">
        <f t="shared" si="3"/>
        <v>Moderado</v>
      </c>
      <c r="AB12" s="16">
        <f>IFERROR(IF(AND(Q11="Impacto",Q12="Impacto"),(AB11-(+AB11*T12)),IF(AND(Q11="Probabilidad",Q12="Impacto"),(AB10-(+AB10*T12)),IF(Q12="Probabilidad",AB11,""))),"")</f>
        <v>0.6</v>
      </c>
      <c r="AC12" s="17" t="str">
        <f t="shared" si="4"/>
        <v>Moderado</v>
      </c>
      <c r="AD12" s="18" t="s">
        <v>69</v>
      </c>
      <c r="AE12" s="19" t="s">
        <v>345</v>
      </c>
      <c r="AF12" s="19" t="s">
        <v>341</v>
      </c>
      <c r="AG12" s="20">
        <v>45078</v>
      </c>
      <c r="AH12" s="20">
        <v>45291</v>
      </c>
      <c r="AI12" s="19" t="s">
        <v>59</v>
      </c>
      <c r="AJ12" s="21" t="s">
        <v>60</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34" t="s">
        <v>346</v>
      </c>
      <c r="Q13" s="11" t="str">
        <f t="shared" ref="Q13:Q15" si="5">IF(OR(R13="Preventivo",R13="Detectivo"),"Probabilidad",IF(R13="Correctivo","Impacto",""))</f>
        <v>Probabilidad</v>
      </c>
      <c r="R13" s="12" t="s">
        <v>52</v>
      </c>
      <c r="S13" s="12" t="s">
        <v>53</v>
      </c>
      <c r="T13" s="13" t="str">
        <f t="shared" si="0"/>
        <v>40%</v>
      </c>
      <c r="U13" s="12" t="s">
        <v>54</v>
      </c>
      <c r="V13" s="12" t="s">
        <v>55</v>
      </c>
      <c r="W13" s="12" t="s">
        <v>56</v>
      </c>
      <c r="X13" s="14">
        <f t="shared" ref="X13:X15" si="6">IFERROR(IF(AND(Q12="Probabilidad",Q13="Probabilidad"),(Z12-(+Z12*T13)),IF(AND(Q12="Impacto",Q13="Probabilidad"),(Z11-(+Z11*T13)),IF(Q13="Impacto",Z12,""))),"")</f>
        <v>5.183999999999999E-2</v>
      </c>
      <c r="Y13" s="15" t="str">
        <f t="shared" si="1"/>
        <v>Muy Baja</v>
      </c>
      <c r="Z13" s="16">
        <f t="shared" si="2"/>
        <v>5.183999999999999E-2</v>
      </c>
      <c r="AA13" s="15" t="str">
        <f t="shared" si="3"/>
        <v>Moderado</v>
      </c>
      <c r="AB13" s="16">
        <f t="shared" ref="AB13:AB15" si="7">IFERROR(IF(AND(Q12="Impacto",Q13="Impacto"),(AB12-(+AB12*T13)),IF(AND(Q12="Probabilidad",Q13="Impacto"),(AB11-(+AB11*T13)),IF(Q13="Probabilidad",AB12,""))),"")</f>
        <v>0.6</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8" t="s">
        <v>69</v>
      </c>
      <c r="AE13" s="19" t="s">
        <v>347</v>
      </c>
      <c r="AF13" s="19" t="s">
        <v>341</v>
      </c>
      <c r="AG13" s="24">
        <v>45105</v>
      </c>
      <c r="AH13" s="20">
        <v>45291</v>
      </c>
      <c r="AI13" s="19" t="s">
        <v>59</v>
      </c>
      <c r="AJ13" s="21" t="s">
        <v>60</v>
      </c>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t="s">
        <v>348</v>
      </c>
      <c r="Q14" s="11" t="str">
        <f t="shared" si="5"/>
        <v>Probabilidad</v>
      </c>
      <c r="R14" s="12" t="s">
        <v>52</v>
      </c>
      <c r="S14" s="12" t="s">
        <v>53</v>
      </c>
      <c r="T14" s="13" t="str">
        <f t="shared" si="0"/>
        <v>40%</v>
      </c>
      <c r="U14" s="12" t="s">
        <v>145</v>
      </c>
      <c r="V14" s="12" t="s">
        <v>55</v>
      </c>
      <c r="W14" s="12" t="s">
        <v>56</v>
      </c>
      <c r="X14" s="14">
        <f t="shared" si="6"/>
        <v>3.1103999999999993E-2</v>
      </c>
      <c r="Y14" s="15" t="str">
        <f t="shared" si="1"/>
        <v>Muy Baja</v>
      </c>
      <c r="Z14" s="16">
        <f t="shared" si="2"/>
        <v>3.1103999999999993E-2</v>
      </c>
      <c r="AA14" s="15" t="str">
        <f t="shared" si="3"/>
        <v>Moderado</v>
      </c>
      <c r="AB14" s="16">
        <f t="shared" si="7"/>
        <v>0.6</v>
      </c>
      <c r="AC14" s="17" t="str">
        <f t="shared" si="4"/>
        <v>Moderado</v>
      </c>
      <c r="AD14" s="18" t="s">
        <v>69</v>
      </c>
      <c r="AE14" s="19" t="s">
        <v>349</v>
      </c>
      <c r="AF14" s="19" t="s">
        <v>341</v>
      </c>
      <c r="AG14" s="20" t="s">
        <v>63</v>
      </c>
      <c r="AH14" s="20">
        <v>45291</v>
      </c>
      <c r="AI14" s="19" t="s">
        <v>59</v>
      </c>
      <c r="AJ14" s="21" t="s">
        <v>60</v>
      </c>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0"/>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350</v>
      </c>
      <c r="D16" s="83" t="s">
        <v>351</v>
      </c>
      <c r="E16" s="86" t="s">
        <v>352</v>
      </c>
      <c r="F16" s="83" t="s">
        <v>49</v>
      </c>
      <c r="G16" s="89">
        <v>276</v>
      </c>
      <c r="H16" s="92" t="str">
        <f>IF(G16&lt;=0,"",IF(G16&lt;=2,"Muy Baja",IF(G16&lt;=24,"Baja",IF(G16&lt;=500,"Media",IF(G16&lt;=5000,"Alta","Muy Alta")))))</f>
        <v>Media</v>
      </c>
      <c r="I16" s="77">
        <f>IF(H16="","",IF(H16="Muy Baja",0.2,IF(H16="Baja",0.4,IF(H16="Media",0.6,IF(H16="Alta",0.8,IF(H16="Muy Alta",1,))))))</f>
        <v>0.6</v>
      </c>
      <c r="J16" s="95" t="s">
        <v>50</v>
      </c>
      <c r="K16" s="77" t="str">
        <f>IF(NOT(ISERROR(MATCH(J16,'[15]Tabla Impacto'!$B$221:$B$223,0))),'[15]Tabla Impacto'!$F$223&amp;"Por favor no seleccionar los criterios de impacto(Afectación Económica o presupuestal y Pérdida Reputacional)",J16)</f>
        <v xml:space="preserve">     El riesgo afecta la imagen de la entidad con algunos usuarios de relevancia frente al logro de los objetivos</v>
      </c>
      <c r="L16" s="92" t="str">
        <f>IF(OR(K16='[15]Tabla Impacto'!$C$11,K16='[15]Tabla Impacto'!$D$11),"Leve",IF(OR(K16='[15]Tabla Impacto'!$C$12,K16='[15]Tabla Impacto'!$D$12),"Menor",IF(OR(K16='[15]Tabla Impacto'!$C$13,K16='[15]Tabla Impacto'!$D$13),"Moderado",IF(OR(K16='[15]Tabla Impacto'!$C$14,K16='[15]Tabla Impacto'!$D$14),"Mayor",IF(OR(K16='[15]Tabla Impacto'!$C$15,K16='[15]Tabla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9">
        <v>1</v>
      </c>
      <c r="P16" s="34" t="s">
        <v>353</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0.36</v>
      </c>
      <c r="Y16" s="15" t="str">
        <f>IFERROR(IF(X16="","",IF(X16&lt;=0.2,"Muy Baja",IF(X16&lt;=0.4,"Baja",IF(X16&lt;=0.6,"Media",IF(X16&lt;=0.8,"Alta","Muy Alta"))))),"")</f>
        <v>Baja</v>
      </c>
      <c r="Z16" s="16">
        <f>+X16</f>
        <v>0.36</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354</v>
      </c>
      <c r="AF16" s="19" t="s">
        <v>341</v>
      </c>
      <c r="AG16" s="20" t="s">
        <v>63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34" t="s">
        <v>355</v>
      </c>
      <c r="Q17" s="11" t="str">
        <f>IF(OR(R17="Preventivo",R17="Detectivo"),"Probabilidad",IF(R17="Correctivo","Impacto",""))</f>
        <v>Probabilidad</v>
      </c>
      <c r="R17" s="12" t="s">
        <v>84</v>
      </c>
      <c r="S17" s="12" t="s">
        <v>53</v>
      </c>
      <c r="T17" s="13" t="str">
        <f t="shared" ref="T17:T21" si="8">IF(AND(R17="Preventivo",S17="Automático"),"50%",IF(AND(R17="Preventivo",S17="Manual"),"40%",IF(AND(R17="Detectivo",S17="Automático"),"40%",IF(AND(R17="Detectivo",S17="Manual"),"30%",IF(AND(R17="Correctivo",S17="Automático"),"35%",IF(AND(R17="Correctivo",S17="Manual"),"25%",""))))))</f>
        <v>30%</v>
      </c>
      <c r="U17" s="12" t="s">
        <v>54</v>
      </c>
      <c r="V17" s="12" t="s">
        <v>55</v>
      </c>
      <c r="W17" s="12" t="s">
        <v>56</v>
      </c>
      <c r="X17" s="14">
        <f>IFERROR(IF(AND(Q16="Probabilidad",Q17="Probabilidad"),(Z16-(+Z16*T17)),IF(Q17="Probabilidad",(I16-(+I16*T17)),IF(Q17="Impacto",Z16,""))),"")</f>
        <v>0.252</v>
      </c>
      <c r="Y17" s="15" t="str">
        <f t="shared" si="1"/>
        <v>Baja</v>
      </c>
      <c r="Z17" s="16">
        <f t="shared" ref="Z17:Z21" si="9">+X17</f>
        <v>0.252</v>
      </c>
      <c r="AA17" s="15" t="str">
        <f t="shared" si="3"/>
        <v>Moderado</v>
      </c>
      <c r="AB17" s="16">
        <f>IFERROR(IF(AND(Q16="Impacto",Q17="Impacto"),(AB10-(+AB10*T17)),IF(Q17="Impacto",($M$16-(+$M$16*T17)),IF(Q17="Probabilidad",AB10,""))),"")</f>
        <v>0.6</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8" t="s">
        <v>69</v>
      </c>
      <c r="AE17" s="19" t="s">
        <v>356</v>
      </c>
      <c r="AF17" s="19" t="s">
        <v>341</v>
      </c>
      <c r="AG17" s="20" t="s">
        <v>113</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t="s">
        <v>357</v>
      </c>
      <c r="Q18" s="11" t="str">
        <f>IF(OR(R18="Preventivo",R18="Detectivo"),"Probabilidad",IF(R18="Correctivo","Impacto",""))</f>
        <v>Impacto</v>
      </c>
      <c r="R18" s="12" t="s">
        <v>274</v>
      </c>
      <c r="S18" s="12" t="s">
        <v>122</v>
      </c>
      <c r="T18" s="13" t="str">
        <f t="shared" si="8"/>
        <v>35%</v>
      </c>
      <c r="U18" s="12" t="s">
        <v>54</v>
      </c>
      <c r="V18" s="12" t="s">
        <v>55</v>
      </c>
      <c r="W18" s="12" t="s">
        <v>56</v>
      </c>
      <c r="X18" s="14">
        <f>IFERROR(IF(AND(Q17="Probabilidad",Q18="Probabilidad"),(Z17-(+Z17*T18)),IF(AND(Q17="Impacto",Q18="Probabilidad"),(Z16-(+Z16*T18)),IF(Q18="Impacto",Z17,""))),"")</f>
        <v>0.252</v>
      </c>
      <c r="Y18" s="15" t="str">
        <f t="shared" si="1"/>
        <v>Baja</v>
      </c>
      <c r="Z18" s="16">
        <f t="shared" si="9"/>
        <v>0.252</v>
      </c>
      <c r="AA18" s="15" t="str">
        <f t="shared" si="3"/>
        <v>Menor</v>
      </c>
      <c r="AB18" s="16">
        <f>IFERROR(IF(AND(Q17="Impacto",Q18="Impacto"),(AB17-(+AB17*T18)),IF(AND(Q17="Probabilidad",Q18="Impacto"),(AB16-(+AB16*T18)),IF(Q18="Probabilidad",AB17,""))),"")</f>
        <v>0.39</v>
      </c>
      <c r="AC18" s="17" t="str">
        <f t="shared" si="10"/>
        <v>Moderado</v>
      </c>
      <c r="AD18" s="18" t="s">
        <v>69</v>
      </c>
      <c r="AE18" s="19" t="s">
        <v>358</v>
      </c>
      <c r="AF18" s="19" t="s">
        <v>341</v>
      </c>
      <c r="AG18" s="20" t="s">
        <v>63</v>
      </c>
      <c r="AH18" s="20">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0"/>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IF(NOT(ISERROR(MATCH(J22,'[15]Tabla Impacto'!$B$221:$B$223,0))),'[15]Tabla Impacto'!$F$223&amp;"Por favor no seleccionar los criterios de impacto(Afectación Económica o presupuestal y Pérdida Reputacional)",J22)</f>
        <v>0</v>
      </c>
      <c r="L22" s="92" t="str">
        <f>IF(OR(K22='[15]Tabla Impacto'!$C$11,K22='[15]Tabla Impacto'!$D$11),"Leve",IF(OR(K22='[15]Tabla Impacto'!$C$12,K22='[15]Tabla Impacto'!$D$12),"Menor",IF(OR(K22='[15]Tabla Impacto'!$C$13,K22='[15]Tabla Impacto'!$D$13),"Moderado",IF(OR(K22='[15]Tabla Impacto'!$C$14,K22='[15]Tabla Impacto'!$D$14),"Mayor",IF(OR(K22='[15]Tabla Impacto'!$C$15,K22='[15]Tabla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IF(NOT(ISERROR(MATCH(J28,'[15]Tabla Impacto'!$B$221:$B$223,0))),'[15]Tabla Impacto'!$F$223&amp;"Por favor no seleccionar los criterios de impacto(Afectación Económica o presupuestal y Pérdida Reputacional)",J28)</f>
        <v>0</v>
      </c>
      <c r="L28" s="92" t="str">
        <f>IF(OR(K28='[15]Tabla Impacto'!$C$11,K28='[15]Tabla Impacto'!$D$11),"Leve",IF(OR(K28='[15]Tabla Impacto'!$C$12,K28='[15]Tabla Impacto'!$D$12),"Menor",IF(OR(K28='[15]Tabla Impacto'!$C$13,K28='[15]Tabla Impacto'!$D$13),"Moderado",IF(OR(K28='[15]Tabla Impacto'!$C$14,K28='[15]Tabla Impacto'!$D$14),"Mayor",IF(OR(K28='[15]Tabla Impacto'!$C$15,K28='[15]Tabla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IF(NOT(ISERROR(MATCH(J34,'[15]Tabla Impacto'!$B$221:$B$223,0))),'[15]Tabla Impacto'!$F$223&amp;"Por favor no seleccionar los criterios de impacto(Afectación Económica o presupuestal y Pérdida Reputacional)",J34)</f>
        <v>0</v>
      </c>
      <c r="L34" s="92" t="str">
        <f>IF(OR(K34='[15]Tabla Impacto'!$C$11,K34='[15]Tabla Impacto'!$D$11),"Leve",IF(OR(K34='[15]Tabla Impacto'!$C$12,K34='[15]Tabla Impacto'!$D$12),"Menor",IF(OR(K34='[15]Tabla Impacto'!$C$13,K34='[15]Tabla Impacto'!$D$13),"Moderado",IF(OR(K34='[15]Tabla Impacto'!$C$14,K34='[15]Tabla Impacto'!$D$14),"Mayor",IF(OR(K34='[15]Tabla Impacto'!$C$15,K34='[15]Tabla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IF(NOT(ISERROR(MATCH(J40,'[15]Tabla Impacto'!$B$221:$B$223,0))),'[15]Tabla Impacto'!$F$223&amp;"Por favor no seleccionar los criterios de impacto(Afectación Económica o presupuestal y Pérdida Reputacional)",J40)</f>
        <v>0</v>
      </c>
      <c r="L40" s="92" t="str">
        <f>IF(OR(K40='[15]Tabla Impacto'!$C$11,K40='[15]Tabla Impacto'!$D$11),"Leve",IF(OR(K40='[15]Tabla Impacto'!$C$12,K40='[15]Tabla Impacto'!$D$12),"Menor",IF(OR(K40='[15]Tabla Impacto'!$C$13,K40='[15]Tabla Impacto'!$D$13),"Moderado",IF(OR(K40='[15]Tabla Impacto'!$C$14,K40='[15]Tabla Impacto'!$D$14),"Mayor",IF(OR(K40='[15]Tabla Impacto'!$C$15,K40='[15]Tabla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IF(NOT(ISERROR(MATCH(J46,'[15]Tabla Impacto'!$B$221:$B$223,0))),'[15]Tabla Impacto'!$F$223&amp;"Por favor no seleccionar los criterios de impacto(Afectación Económica o presupuestal y Pérdida Reputacional)",J46)</f>
        <v>0</v>
      </c>
      <c r="L46" s="92" t="str">
        <f>IF(OR(K46='[15]Tabla Impacto'!$C$11,K46='[15]Tabla Impacto'!$D$11),"Leve",IF(OR(K46='[15]Tabla Impacto'!$C$12,K46='[15]Tabla Impacto'!$D$12),"Menor",IF(OR(K46='[15]Tabla Impacto'!$C$13,K46='[15]Tabla Impacto'!$D$13),"Moderado",IF(OR(K46='[15]Tabla Impacto'!$C$14,K46='[15]Tabla Impacto'!$D$14),"Mayor",IF(OR(K46='[15]Tabla Impacto'!$C$15,K46='[15]Tabla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IF(NOT(ISERROR(MATCH(J52,'[15]Tabla Impacto'!$B$221:$B$223,0))),'[15]Tabla Impacto'!$F$223&amp;"Por favor no seleccionar los criterios de impacto(Afectación Económica o presupuestal y Pérdida Reputacional)",J52)</f>
        <v>0</v>
      </c>
      <c r="L52" s="92" t="str">
        <f>IF(OR(K52='[15]Tabla Impacto'!$C$11,K52='[15]Tabla Impacto'!$D$11),"Leve",IF(OR(K52='[15]Tabla Impacto'!$C$12,K52='[15]Tabla Impacto'!$D$12),"Menor",IF(OR(K52='[15]Tabla Impacto'!$C$13,K52='[15]Tabla Impacto'!$D$13),"Moderado",IF(OR(K52='[15]Tabla Impacto'!$C$14,K52='[15]Tabla Impacto'!$D$14),"Mayor",IF(OR(K52='[15]Tabla Impacto'!$C$15,K52='[15]Tabla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IF(NOT(ISERROR(MATCH(J58,'[15]Tabla Impacto'!$B$221:$B$223,0))),'[15]Tabla Impacto'!$F$223&amp;"Por favor no seleccionar los criterios de impacto(Afectación Económica o presupuestal y Pérdida Reputacional)",J58)</f>
        <v>0</v>
      </c>
      <c r="L58" s="92" t="str">
        <f>IF(OR(K58='[15]Tabla Impacto'!$C$11,K58='[15]Tabla Impacto'!$D$11),"Leve",IF(OR(K58='[15]Tabla Impacto'!$C$12,K58='[15]Tabla Impacto'!$D$12),"Menor",IF(OR(K58='[15]Tabla Impacto'!$C$13,K58='[15]Tabla Impacto'!$D$13),"Moderado",IF(OR(K58='[15]Tabla Impacto'!$C$14,K58='[15]Tabla Impacto'!$D$14),"Mayor",IF(OR(K58='[15]Tabla Impacto'!$C$15,K58='[15]Tabla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IF(NOT(ISERROR(MATCH(J64,'[15]Tabla Impacto'!$B$221:$B$223,0))),'[15]Tabla Impacto'!$F$223&amp;"Por favor no seleccionar los criterios de impacto(Afectación Económica o presupuestal y Pérdida Reputacional)",J64)</f>
        <v>0</v>
      </c>
      <c r="L64" s="92" t="str">
        <f>IF(OR(K64='[15]Tabla Impacto'!$C$11,K64='[15]Tabla Impacto'!$D$11),"Leve",IF(OR(K64='[15]Tabla Impacto'!$C$12,K64='[15]Tabla Impacto'!$D$12),"Menor",IF(OR(K64='[15]Tabla Impacto'!$C$13,K64='[15]Tabla Impacto'!$D$13),"Moderado",IF(OR(K64='[15]Tabla Impacto'!$C$14,K64='[15]Tabla Impacto'!$D$14),"Mayor",IF(OR(K64='[15]Tabla Impacto'!$C$15,K64='[15]Tabla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797" priority="227" operator="equal">
      <formula>"Muy Alta"</formula>
    </cfRule>
    <cfRule type="cellIs" dxfId="796" priority="228" operator="equal">
      <formula>"Alta"</formula>
    </cfRule>
    <cfRule type="cellIs" dxfId="795" priority="229" operator="equal">
      <formula>"Media"</formula>
    </cfRule>
    <cfRule type="cellIs" dxfId="794" priority="230" operator="equal">
      <formula>"Baja"</formula>
    </cfRule>
    <cfRule type="cellIs" dxfId="793" priority="231" operator="equal">
      <formula>"Muy Baja"</formula>
    </cfRule>
  </conditionalFormatting>
  <conditionalFormatting sqref="L10 L16 L22 L28 L34 L40 L46 L52 L58 L64">
    <cfRule type="cellIs" dxfId="792" priority="222" operator="equal">
      <formula>"Catastrófico"</formula>
    </cfRule>
    <cfRule type="cellIs" dxfId="791" priority="223" operator="equal">
      <formula>"Mayor"</formula>
    </cfRule>
    <cfRule type="cellIs" dxfId="790" priority="224" operator="equal">
      <formula>"Moderado"</formula>
    </cfRule>
    <cfRule type="cellIs" dxfId="789" priority="225" operator="equal">
      <formula>"Menor"</formula>
    </cfRule>
    <cfRule type="cellIs" dxfId="788" priority="226" operator="equal">
      <formula>"Leve"</formula>
    </cfRule>
  </conditionalFormatting>
  <conditionalFormatting sqref="N10">
    <cfRule type="cellIs" dxfId="787" priority="218" operator="equal">
      <formula>"Extremo"</formula>
    </cfRule>
    <cfRule type="cellIs" dxfId="786" priority="219" operator="equal">
      <formula>"Alto"</formula>
    </cfRule>
    <cfRule type="cellIs" dxfId="785" priority="220" operator="equal">
      <formula>"Moderado"</formula>
    </cfRule>
    <cfRule type="cellIs" dxfId="784" priority="221" operator="equal">
      <formula>"Bajo"</formula>
    </cfRule>
  </conditionalFormatting>
  <conditionalFormatting sqref="Y10:Y15">
    <cfRule type="cellIs" dxfId="783" priority="213" operator="equal">
      <formula>"Muy Alta"</formula>
    </cfRule>
    <cfRule type="cellIs" dxfId="782" priority="214" operator="equal">
      <formula>"Alta"</formula>
    </cfRule>
    <cfRule type="cellIs" dxfId="781" priority="215" operator="equal">
      <formula>"Media"</formula>
    </cfRule>
    <cfRule type="cellIs" dxfId="780" priority="216" operator="equal">
      <formula>"Baja"</formula>
    </cfRule>
    <cfRule type="cellIs" dxfId="779" priority="217" operator="equal">
      <formula>"Muy Baja"</formula>
    </cfRule>
  </conditionalFormatting>
  <conditionalFormatting sqref="AA10:AA15">
    <cfRule type="cellIs" dxfId="778" priority="208" operator="equal">
      <formula>"Catastrófico"</formula>
    </cfRule>
    <cfRule type="cellIs" dxfId="777" priority="209" operator="equal">
      <formula>"Mayor"</formula>
    </cfRule>
    <cfRule type="cellIs" dxfId="776" priority="210" operator="equal">
      <formula>"Moderado"</formula>
    </cfRule>
    <cfRule type="cellIs" dxfId="775" priority="211" operator="equal">
      <formula>"Menor"</formula>
    </cfRule>
    <cfRule type="cellIs" dxfId="774" priority="212" operator="equal">
      <formula>"Leve"</formula>
    </cfRule>
  </conditionalFormatting>
  <conditionalFormatting sqref="AC10:AC15">
    <cfRule type="cellIs" dxfId="773" priority="204" operator="equal">
      <formula>"Extremo"</formula>
    </cfRule>
    <cfRule type="cellIs" dxfId="772" priority="205" operator="equal">
      <formula>"Alto"</formula>
    </cfRule>
    <cfRule type="cellIs" dxfId="771" priority="206" operator="equal">
      <formula>"Moderado"</formula>
    </cfRule>
    <cfRule type="cellIs" dxfId="770" priority="207" operator="equal">
      <formula>"Bajo"</formula>
    </cfRule>
  </conditionalFormatting>
  <conditionalFormatting sqref="H58">
    <cfRule type="cellIs" dxfId="769" priority="43" operator="equal">
      <formula>"Muy Alta"</formula>
    </cfRule>
    <cfRule type="cellIs" dxfId="768" priority="44" operator="equal">
      <formula>"Alta"</formula>
    </cfRule>
    <cfRule type="cellIs" dxfId="767" priority="45" operator="equal">
      <formula>"Media"</formula>
    </cfRule>
    <cfRule type="cellIs" dxfId="766" priority="46" operator="equal">
      <formula>"Baja"</formula>
    </cfRule>
    <cfRule type="cellIs" dxfId="765" priority="47" operator="equal">
      <formula>"Muy Baja"</formula>
    </cfRule>
  </conditionalFormatting>
  <conditionalFormatting sqref="N16">
    <cfRule type="cellIs" dxfId="764" priority="200" operator="equal">
      <formula>"Extremo"</formula>
    </cfRule>
    <cfRule type="cellIs" dxfId="763" priority="201" operator="equal">
      <formula>"Alto"</formula>
    </cfRule>
    <cfRule type="cellIs" dxfId="762" priority="202" operator="equal">
      <formula>"Moderado"</formula>
    </cfRule>
    <cfRule type="cellIs" dxfId="761" priority="203" operator="equal">
      <formula>"Bajo"</formula>
    </cfRule>
  </conditionalFormatting>
  <conditionalFormatting sqref="Y16:Y21">
    <cfRule type="cellIs" dxfId="760" priority="195" operator="equal">
      <formula>"Muy Alta"</formula>
    </cfRule>
    <cfRule type="cellIs" dxfId="759" priority="196" operator="equal">
      <formula>"Alta"</formula>
    </cfRule>
    <cfRule type="cellIs" dxfId="758" priority="197" operator="equal">
      <formula>"Media"</formula>
    </cfRule>
    <cfRule type="cellIs" dxfId="757" priority="198" operator="equal">
      <formula>"Baja"</formula>
    </cfRule>
    <cfRule type="cellIs" dxfId="756" priority="199" operator="equal">
      <formula>"Muy Baja"</formula>
    </cfRule>
  </conditionalFormatting>
  <conditionalFormatting sqref="AA16:AA21">
    <cfRule type="cellIs" dxfId="755" priority="190" operator="equal">
      <formula>"Catastrófico"</formula>
    </cfRule>
    <cfRule type="cellIs" dxfId="754" priority="191" operator="equal">
      <formula>"Mayor"</formula>
    </cfRule>
    <cfRule type="cellIs" dxfId="753" priority="192" operator="equal">
      <formula>"Moderado"</formula>
    </cfRule>
    <cfRule type="cellIs" dxfId="752" priority="193" operator="equal">
      <formula>"Menor"</formula>
    </cfRule>
    <cfRule type="cellIs" dxfId="751" priority="194" operator="equal">
      <formula>"Leve"</formula>
    </cfRule>
  </conditionalFormatting>
  <conditionalFormatting sqref="AC16:AC21">
    <cfRule type="cellIs" dxfId="750" priority="186" operator="equal">
      <formula>"Extremo"</formula>
    </cfRule>
    <cfRule type="cellIs" dxfId="749" priority="187" operator="equal">
      <formula>"Alto"</formula>
    </cfRule>
    <cfRule type="cellIs" dxfId="748" priority="188" operator="equal">
      <formula>"Moderado"</formula>
    </cfRule>
    <cfRule type="cellIs" dxfId="747" priority="189" operator="equal">
      <formula>"Bajo"</formula>
    </cfRule>
  </conditionalFormatting>
  <conditionalFormatting sqref="H22">
    <cfRule type="cellIs" dxfId="746" priority="181" operator="equal">
      <formula>"Muy Alta"</formula>
    </cfRule>
    <cfRule type="cellIs" dxfId="745" priority="182" operator="equal">
      <formula>"Alta"</formula>
    </cfRule>
    <cfRule type="cellIs" dxfId="744" priority="183" operator="equal">
      <formula>"Media"</formula>
    </cfRule>
    <cfRule type="cellIs" dxfId="743" priority="184" operator="equal">
      <formula>"Baja"</formula>
    </cfRule>
    <cfRule type="cellIs" dxfId="742" priority="185" operator="equal">
      <formula>"Muy Baja"</formula>
    </cfRule>
  </conditionalFormatting>
  <conditionalFormatting sqref="N22">
    <cfRule type="cellIs" dxfId="741" priority="177" operator="equal">
      <formula>"Extremo"</formula>
    </cfRule>
    <cfRule type="cellIs" dxfId="740" priority="178" operator="equal">
      <formula>"Alto"</formula>
    </cfRule>
    <cfRule type="cellIs" dxfId="739" priority="179" operator="equal">
      <formula>"Moderado"</formula>
    </cfRule>
    <cfRule type="cellIs" dxfId="738" priority="180" operator="equal">
      <formula>"Bajo"</formula>
    </cfRule>
  </conditionalFormatting>
  <conditionalFormatting sqref="Y22:Y27">
    <cfRule type="cellIs" dxfId="737" priority="172" operator="equal">
      <formula>"Muy Alta"</formula>
    </cfRule>
    <cfRule type="cellIs" dxfId="736" priority="173" operator="equal">
      <formula>"Alta"</formula>
    </cfRule>
    <cfRule type="cellIs" dxfId="735" priority="174" operator="equal">
      <formula>"Media"</formula>
    </cfRule>
    <cfRule type="cellIs" dxfId="734" priority="175" operator="equal">
      <formula>"Baja"</formula>
    </cfRule>
    <cfRule type="cellIs" dxfId="733" priority="176" operator="equal">
      <formula>"Muy Baja"</formula>
    </cfRule>
  </conditionalFormatting>
  <conditionalFormatting sqref="AA22:AA27">
    <cfRule type="cellIs" dxfId="732" priority="167" operator="equal">
      <formula>"Catastrófico"</formula>
    </cfRule>
    <cfRule type="cellIs" dxfId="731" priority="168" operator="equal">
      <formula>"Mayor"</formula>
    </cfRule>
    <cfRule type="cellIs" dxfId="730" priority="169" operator="equal">
      <formula>"Moderado"</formula>
    </cfRule>
    <cfRule type="cellIs" dxfId="729" priority="170" operator="equal">
      <formula>"Menor"</formula>
    </cfRule>
    <cfRule type="cellIs" dxfId="728" priority="171" operator="equal">
      <formula>"Leve"</formula>
    </cfRule>
  </conditionalFormatting>
  <conditionalFormatting sqref="AC22:AC27">
    <cfRule type="cellIs" dxfId="727" priority="163" operator="equal">
      <formula>"Extremo"</formula>
    </cfRule>
    <cfRule type="cellIs" dxfId="726" priority="164" operator="equal">
      <formula>"Alto"</formula>
    </cfRule>
    <cfRule type="cellIs" dxfId="725" priority="165" operator="equal">
      <formula>"Moderado"</formula>
    </cfRule>
    <cfRule type="cellIs" dxfId="724" priority="166" operator="equal">
      <formula>"Bajo"</formula>
    </cfRule>
  </conditionalFormatting>
  <conditionalFormatting sqref="H28">
    <cfRule type="cellIs" dxfId="723" priority="158" operator="equal">
      <formula>"Muy Alta"</formula>
    </cfRule>
    <cfRule type="cellIs" dxfId="722" priority="159" operator="equal">
      <formula>"Alta"</formula>
    </cfRule>
    <cfRule type="cellIs" dxfId="721" priority="160" operator="equal">
      <formula>"Media"</formula>
    </cfRule>
    <cfRule type="cellIs" dxfId="720" priority="161" operator="equal">
      <formula>"Baja"</formula>
    </cfRule>
    <cfRule type="cellIs" dxfId="719" priority="162" operator="equal">
      <formula>"Muy Baja"</formula>
    </cfRule>
  </conditionalFormatting>
  <conditionalFormatting sqref="N28">
    <cfRule type="cellIs" dxfId="718" priority="154" operator="equal">
      <formula>"Extremo"</formula>
    </cfRule>
    <cfRule type="cellIs" dxfId="717" priority="155" operator="equal">
      <formula>"Alto"</formula>
    </cfRule>
    <cfRule type="cellIs" dxfId="716" priority="156" operator="equal">
      <formula>"Moderado"</formula>
    </cfRule>
    <cfRule type="cellIs" dxfId="715" priority="157" operator="equal">
      <formula>"Bajo"</formula>
    </cfRule>
  </conditionalFormatting>
  <conditionalFormatting sqref="Y28:Y33">
    <cfRule type="cellIs" dxfId="714" priority="149" operator="equal">
      <formula>"Muy Alta"</formula>
    </cfRule>
    <cfRule type="cellIs" dxfId="713" priority="150" operator="equal">
      <formula>"Alta"</formula>
    </cfRule>
    <cfRule type="cellIs" dxfId="712" priority="151" operator="equal">
      <formula>"Media"</formula>
    </cfRule>
    <cfRule type="cellIs" dxfId="711" priority="152" operator="equal">
      <formula>"Baja"</formula>
    </cfRule>
    <cfRule type="cellIs" dxfId="710" priority="153" operator="equal">
      <formula>"Muy Baja"</formula>
    </cfRule>
  </conditionalFormatting>
  <conditionalFormatting sqref="AA28:AA33">
    <cfRule type="cellIs" dxfId="709" priority="144" operator="equal">
      <formula>"Catastrófico"</formula>
    </cfRule>
    <cfRule type="cellIs" dxfId="708" priority="145" operator="equal">
      <formula>"Mayor"</formula>
    </cfRule>
    <cfRule type="cellIs" dxfId="707" priority="146" operator="equal">
      <formula>"Moderado"</formula>
    </cfRule>
    <cfRule type="cellIs" dxfId="706" priority="147" operator="equal">
      <formula>"Menor"</formula>
    </cfRule>
    <cfRule type="cellIs" dxfId="705" priority="148" operator="equal">
      <formula>"Leve"</formula>
    </cfRule>
  </conditionalFormatting>
  <conditionalFormatting sqref="AC28:AC33">
    <cfRule type="cellIs" dxfId="704" priority="140" operator="equal">
      <formula>"Extremo"</formula>
    </cfRule>
    <cfRule type="cellIs" dxfId="703" priority="141" operator="equal">
      <formula>"Alto"</formula>
    </cfRule>
    <cfRule type="cellIs" dxfId="702" priority="142" operator="equal">
      <formula>"Moderado"</formula>
    </cfRule>
    <cfRule type="cellIs" dxfId="701" priority="143" operator="equal">
      <formula>"Bajo"</formula>
    </cfRule>
  </conditionalFormatting>
  <conditionalFormatting sqref="H34">
    <cfRule type="cellIs" dxfId="700" priority="135" operator="equal">
      <formula>"Muy Alta"</formula>
    </cfRule>
    <cfRule type="cellIs" dxfId="699" priority="136" operator="equal">
      <formula>"Alta"</formula>
    </cfRule>
    <cfRule type="cellIs" dxfId="698" priority="137" operator="equal">
      <formula>"Media"</formula>
    </cfRule>
    <cfRule type="cellIs" dxfId="697" priority="138" operator="equal">
      <formula>"Baja"</formula>
    </cfRule>
    <cfRule type="cellIs" dxfId="696" priority="139" operator="equal">
      <formula>"Muy Baja"</formula>
    </cfRule>
  </conditionalFormatting>
  <conditionalFormatting sqref="N34">
    <cfRule type="cellIs" dxfId="695" priority="131" operator="equal">
      <formula>"Extremo"</formula>
    </cfRule>
    <cfRule type="cellIs" dxfId="694" priority="132" operator="equal">
      <formula>"Alto"</formula>
    </cfRule>
    <cfRule type="cellIs" dxfId="693" priority="133" operator="equal">
      <formula>"Moderado"</formula>
    </cfRule>
    <cfRule type="cellIs" dxfId="692" priority="134" operator="equal">
      <formula>"Bajo"</formula>
    </cfRule>
  </conditionalFormatting>
  <conditionalFormatting sqref="Y34:Y39">
    <cfRule type="cellIs" dxfId="691" priority="126" operator="equal">
      <formula>"Muy Alta"</formula>
    </cfRule>
    <cfRule type="cellIs" dxfId="690" priority="127" operator="equal">
      <formula>"Alta"</formula>
    </cfRule>
    <cfRule type="cellIs" dxfId="689" priority="128" operator="equal">
      <formula>"Media"</formula>
    </cfRule>
    <cfRule type="cellIs" dxfId="688" priority="129" operator="equal">
      <formula>"Baja"</formula>
    </cfRule>
    <cfRule type="cellIs" dxfId="687" priority="130" operator="equal">
      <formula>"Muy Baja"</formula>
    </cfRule>
  </conditionalFormatting>
  <conditionalFormatting sqref="AA34:AA39">
    <cfRule type="cellIs" dxfId="686" priority="121" operator="equal">
      <formula>"Catastrófico"</formula>
    </cfRule>
    <cfRule type="cellIs" dxfId="685" priority="122" operator="equal">
      <formula>"Mayor"</formula>
    </cfRule>
    <cfRule type="cellIs" dxfId="684" priority="123" operator="equal">
      <formula>"Moderado"</formula>
    </cfRule>
    <cfRule type="cellIs" dxfId="683" priority="124" operator="equal">
      <formula>"Menor"</formula>
    </cfRule>
    <cfRule type="cellIs" dxfId="682" priority="125" operator="equal">
      <formula>"Leve"</formula>
    </cfRule>
  </conditionalFormatting>
  <conditionalFormatting sqref="AC34:AC39">
    <cfRule type="cellIs" dxfId="681" priority="117" operator="equal">
      <formula>"Extremo"</formula>
    </cfRule>
    <cfRule type="cellIs" dxfId="680" priority="118" operator="equal">
      <formula>"Alto"</formula>
    </cfRule>
    <cfRule type="cellIs" dxfId="679" priority="119" operator="equal">
      <formula>"Moderado"</formula>
    </cfRule>
    <cfRule type="cellIs" dxfId="678" priority="120" operator="equal">
      <formula>"Bajo"</formula>
    </cfRule>
  </conditionalFormatting>
  <conditionalFormatting sqref="H40">
    <cfRule type="cellIs" dxfId="677" priority="112" operator="equal">
      <formula>"Muy Alta"</formula>
    </cfRule>
    <cfRule type="cellIs" dxfId="676" priority="113" operator="equal">
      <formula>"Alta"</formula>
    </cfRule>
    <cfRule type="cellIs" dxfId="675" priority="114" operator="equal">
      <formula>"Media"</formula>
    </cfRule>
    <cfRule type="cellIs" dxfId="674" priority="115" operator="equal">
      <formula>"Baja"</formula>
    </cfRule>
    <cfRule type="cellIs" dxfId="673" priority="116" operator="equal">
      <formula>"Muy Baja"</formula>
    </cfRule>
  </conditionalFormatting>
  <conditionalFormatting sqref="N40">
    <cfRule type="cellIs" dxfId="672" priority="108" operator="equal">
      <formula>"Extremo"</formula>
    </cfRule>
    <cfRule type="cellIs" dxfId="671" priority="109" operator="equal">
      <formula>"Alto"</formula>
    </cfRule>
    <cfRule type="cellIs" dxfId="670" priority="110" operator="equal">
      <formula>"Moderado"</formula>
    </cfRule>
    <cfRule type="cellIs" dxfId="669" priority="111" operator="equal">
      <formula>"Bajo"</formula>
    </cfRule>
  </conditionalFormatting>
  <conditionalFormatting sqref="Y40:Y45">
    <cfRule type="cellIs" dxfId="668" priority="103" operator="equal">
      <formula>"Muy Alta"</formula>
    </cfRule>
    <cfRule type="cellIs" dxfId="667" priority="104" operator="equal">
      <formula>"Alta"</formula>
    </cfRule>
    <cfRule type="cellIs" dxfId="666" priority="105" operator="equal">
      <formula>"Media"</formula>
    </cfRule>
    <cfRule type="cellIs" dxfId="665" priority="106" operator="equal">
      <formula>"Baja"</formula>
    </cfRule>
    <cfRule type="cellIs" dxfId="664" priority="107" operator="equal">
      <formula>"Muy Baja"</formula>
    </cfRule>
  </conditionalFormatting>
  <conditionalFormatting sqref="AA40:AA45">
    <cfRule type="cellIs" dxfId="663" priority="98" operator="equal">
      <formula>"Catastrófico"</formula>
    </cfRule>
    <cfRule type="cellIs" dxfId="662" priority="99" operator="equal">
      <formula>"Mayor"</formula>
    </cfRule>
    <cfRule type="cellIs" dxfId="661" priority="100" operator="equal">
      <formula>"Moderado"</formula>
    </cfRule>
    <cfRule type="cellIs" dxfId="660" priority="101" operator="equal">
      <formula>"Menor"</formula>
    </cfRule>
    <cfRule type="cellIs" dxfId="659" priority="102" operator="equal">
      <formula>"Leve"</formula>
    </cfRule>
  </conditionalFormatting>
  <conditionalFormatting sqref="AC40:AC45">
    <cfRule type="cellIs" dxfId="658" priority="94" operator="equal">
      <formula>"Extremo"</formula>
    </cfRule>
    <cfRule type="cellIs" dxfId="657" priority="95" operator="equal">
      <formula>"Alto"</formula>
    </cfRule>
    <cfRule type="cellIs" dxfId="656" priority="96" operator="equal">
      <formula>"Moderado"</formula>
    </cfRule>
    <cfRule type="cellIs" dxfId="655" priority="97" operator="equal">
      <formula>"Bajo"</formula>
    </cfRule>
  </conditionalFormatting>
  <conditionalFormatting sqref="H46">
    <cfRule type="cellIs" dxfId="654" priority="89" operator="equal">
      <formula>"Muy Alta"</formula>
    </cfRule>
    <cfRule type="cellIs" dxfId="653" priority="90" operator="equal">
      <formula>"Alta"</formula>
    </cfRule>
    <cfRule type="cellIs" dxfId="652" priority="91" operator="equal">
      <formula>"Media"</formula>
    </cfRule>
    <cfRule type="cellIs" dxfId="651" priority="92" operator="equal">
      <formula>"Baja"</formula>
    </cfRule>
    <cfRule type="cellIs" dxfId="650" priority="93" operator="equal">
      <formula>"Muy Baja"</formula>
    </cfRule>
  </conditionalFormatting>
  <conditionalFormatting sqref="N46">
    <cfRule type="cellIs" dxfId="649" priority="85" operator="equal">
      <formula>"Extremo"</formula>
    </cfRule>
    <cfRule type="cellIs" dxfId="648" priority="86" operator="equal">
      <formula>"Alto"</formula>
    </cfRule>
    <cfRule type="cellIs" dxfId="647" priority="87" operator="equal">
      <formula>"Moderado"</formula>
    </cfRule>
    <cfRule type="cellIs" dxfId="646" priority="88" operator="equal">
      <formula>"Bajo"</formula>
    </cfRule>
  </conditionalFormatting>
  <conditionalFormatting sqref="Y46:Y51">
    <cfRule type="cellIs" dxfId="645" priority="80" operator="equal">
      <formula>"Muy Alta"</formula>
    </cfRule>
    <cfRule type="cellIs" dxfId="644" priority="81" operator="equal">
      <formula>"Alta"</formula>
    </cfRule>
    <cfRule type="cellIs" dxfId="643" priority="82" operator="equal">
      <formula>"Media"</formula>
    </cfRule>
    <cfRule type="cellIs" dxfId="642" priority="83" operator="equal">
      <formula>"Baja"</formula>
    </cfRule>
    <cfRule type="cellIs" dxfId="641" priority="84" operator="equal">
      <formula>"Muy Baja"</formula>
    </cfRule>
  </conditionalFormatting>
  <conditionalFormatting sqref="AA46:AA51">
    <cfRule type="cellIs" dxfId="640" priority="75" operator="equal">
      <formula>"Catastrófico"</formula>
    </cfRule>
    <cfRule type="cellIs" dxfId="639" priority="76" operator="equal">
      <formula>"Mayor"</formula>
    </cfRule>
    <cfRule type="cellIs" dxfId="638" priority="77" operator="equal">
      <formula>"Moderado"</formula>
    </cfRule>
    <cfRule type="cellIs" dxfId="637" priority="78" operator="equal">
      <formula>"Menor"</formula>
    </cfRule>
    <cfRule type="cellIs" dxfId="636" priority="79" operator="equal">
      <formula>"Leve"</formula>
    </cfRule>
  </conditionalFormatting>
  <conditionalFormatting sqref="AC46:AC51">
    <cfRule type="cellIs" dxfId="635" priority="71" operator="equal">
      <formula>"Extremo"</formula>
    </cfRule>
    <cfRule type="cellIs" dxfId="634" priority="72" operator="equal">
      <formula>"Alto"</formula>
    </cfRule>
    <cfRule type="cellIs" dxfId="633" priority="73" operator="equal">
      <formula>"Moderado"</formula>
    </cfRule>
    <cfRule type="cellIs" dxfId="632" priority="74" operator="equal">
      <formula>"Bajo"</formula>
    </cfRule>
  </conditionalFormatting>
  <conditionalFormatting sqref="H52">
    <cfRule type="cellIs" dxfId="631" priority="66" operator="equal">
      <formula>"Muy Alta"</formula>
    </cfRule>
    <cfRule type="cellIs" dxfId="630" priority="67" operator="equal">
      <formula>"Alta"</formula>
    </cfRule>
    <cfRule type="cellIs" dxfId="629" priority="68" operator="equal">
      <formula>"Media"</formula>
    </cfRule>
    <cfRule type="cellIs" dxfId="628" priority="69" operator="equal">
      <formula>"Baja"</formula>
    </cfRule>
    <cfRule type="cellIs" dxfId="627" priority="70" operator="equal">
      <formula>"Muy Baja"</formula>
    </cfRule>
  </conditionalFormatting>
  <conditionalFormatting sqref="N52">
    <cfRule type="cellIs" dxfId="626" priority="62" operator="equal">
      <formula>"Extremo"</formula>
    </cfRule>
    <cfRule type="cellIs" dxfId="625" priority="63" operator="equal">
      <formula>"Alto"</formula>
    </cfRule>
    <cfRule type="cellIs" dxfId="624" priority="64" operator="equal">
      <formula>"Moderado"</formula>
    </cfRule>
    <cfRule type="cellIs" dxfId="623" priority="65" operator="equal">
      <formula>"Bajo"</formula>
    </cfRule>
  </conditionalFormatting>
  <conditionalFormatting sqref="Y52:Y57">
    <cfRule type="cellIs" dxfId="622" priority="57" operator="equal">
      <formula>"Muy Alta"</formula>
    </cfRule>
    <cfRule type="cellIs" dxfId="621" priority="58" operator="equal">
      <formula>"Alta"</formula>
    </cfRule>
    <cfRule type="cellIs" dxfId="620" priority="59" operator="equal">
      <formula>"Media"</formula>
    </cfRule>
    <cfRule type="cellIs" dxfId="619" priority="60" operator="equal">
      <formula>"Baja"</formula>
    </cfRule>
    <cfRule type="cellIs" dxfId="618" priority="61" operator="equal">
      <formula>"Muy Baja"</formula>
    </cfRule>
  </conditionalFormatting>
  <conditionalFormatting sqref="AA52:AA57">
    <cfRule type="cellIs" dxfId="617" priority="52" operator="equal">
      <formula>"Catastrófico"</formula>
    </cfRule>
    <cfRule type="cellIs" dxfId="616" priority="53" operator="equal">
      <formula>"Mayor"</formula>
    </cfRule>
    <cfRule type="cellIs" dxfId="615" priority="54" operator="equal">
      <formula>"Moderado"</formula>
    </cfRule>
    <cfRule type="cellIs" dxfId="614" priority="55" operator="equal">
      <formula>"Menor"</formula>
    </cfRule>
    <cfRule type="cellIs" dxfId="613" priority="56" operator="equal">
      <formula>"Leve"</formula>
    </cfRule>
  </conditionalFormatting>
  <conditionalFormatting sqref="AC52:AC57">
    <cfRule type="cellIs" dxfId="612" priority="48" operator="equal">
      <formula>"Extremo"</formula>
    </cfRule>
    <cfRule type="cellIs" dxfId="611" priority="49" operator="equal">
      <formula>"Alto"</formula>
    </cfRule>
    <cfRule type="cellIs" dxfId="610" priority="50" operator="equal">
      <formula>"Moderado"</formula>
    </cfRule>
    <cfRule type="cellIs" dxfId="609" priority="51" operator="equal">
      <formula>"Bajo"</formula>
    </cfRule>
  </conditionalFormatting>
  <conditionalFormatting sqref="N58">
    <cfRule type="cellIs" dxfId="608" priority="39" operator="equal">
      <formula>"Extremo"</formula>
    </cfRule>
    <cfRule type="cellIs" dxfId="607" priority="40" operator="equal">
      <formula>"Alto"</formula>
    </cfRule>
    <cfRule type="cellIs" dxfId="606" priority="41" operator="equal">
      <formula>"Moderado"</formula>
    </cfRule>
    <cfRule type="cellIs" dxfId="605" priority="42" operator="equal">
      <formula>"Bajo"</formula>
    </cfRule>
  </conditionalFormatting>
  <conditionalFormatting sqref="Y58:Y63">
    <cfRule type="cellIs" dxfId="604" priority="34" operator="equal">
      <formula>"Muy Alta"</formula>
    </cfRule>
    <cfRule type="cellIs" dxfId="603" priority="35" operator="equal">
      <formula>"Alta"</formula>
    </cfRule>
    <cfRule type="cellIs" dxfId="602" priority="36" operator="equal">
      <formula>"Media"</formula>
    </cfRule>
    <cfRule type="cellIs" dxfId="601" priority="37" operator="equal">
      <formula>"Baja"</formula>
    </cfRule>
    <cfRule type="cellIs" dxfId="600" priority="38" operator="equal">
      <formula>"Muy Baja"</formula>
    </cfRule>
  </conditionalFormatting>
  <conditionalFormatting sqref="AA58:AA63">
    <cfRule type="cellIs" dxfId="599" priority="29" operator="equal">
      <formula>"Catastrófico"</formula>
    </cfRule>
    <cfRule type="cellIs" dxfId="598" priority="30" operator="equal">
      <formula>"Mayor"</formula>
    </cfRule>
    <cfRule type="cellIs" dxfId="597" priority="31" operator="equal">
      <formula>"Moderado"</formula>
    </cfRule>
    <cfRule type="cellIs" dxfId="596" priority="32" operator="equal">
      <formula>"Menor"</formula>
    </cfRule>
    <cfRule type="cellIs" dxfId="595" priority="33" operator="equal">
      <formula>"Leve"</formula>
    </cfRule>
  </conditionalFormatting>
  <conditionalFormatting sqref="AC58:AC63">
    <cfRule type="cellIs" dxfId="594" priority="25" operator="equal">
      <formula>"Extremo"</formula>
    </cfRule>
    <cfRule type="cellIs" dxfId="593" priority="26" operator="equal">
      <formula>"Alto"</formula>
    </cfRule>
    <cfRule type="cellIs" dxfId="592" priority="27" operator="equal">
      <formula>"Moderado"</formula>
    </cfRule>
    <cfRule type="cellIs" dxfId="591" priority="28" operator="equal">
      <formula>"Bajo"</formula>
    </cfRule>
  </conditionalFormatting>
  <conditionalFormatting sqref="H64">
    <cfRule type="cellIs" dxfId="590" priority="20" operator="equal">
      <formula>"Muy Alta"</formula>
    </cfRule>
    <cfRule type="cellIs" dxfId="589" priority="21" operator="equal">
      <formula>"Alta"</formula>
    </cfRule>
    <cfRule type="cellIs" dxfId="588" priority="22" operator="equal">
      <formula>"Media"</formula>
    </cfRule>
    <cfRule type="cellIs" dxfId="587" priority="23" operator="equal">
      <formula>"Baja"</formula>
    </cfRule>
    <cfRule type="cellIs" dxfId="586" priority="24" operator="equal">
      <formula>"Muy Baja"</formula>
    </cfRule>
  </conditionalFormatting>
  <conditionalFormatting sqref="N64">
    <cfRule type="cellIs" dxfId="585" priority="16" operator="equal">
      <formula>"Extremo"</formula>
    </cfRule>
    <cfRule type="cellIs" dxfId="584" priority="17" operator="equal">
      <formula>"Alto"</formula>
    </cfRule>
    <cfRule type="cellIs" dxfId="583" priority="18" operator="equal">
      <formula>"Moderado"</formula>
    </cfRule>
    <cfRule type="cellIs" dxfId="582" priority="19" operator="equal">
      <formula>"Bajo"</formula>
    </cfRule>
  </conditionalFormatting>
  <conditionalFormatting sqref="Y64:Y69">
    <cfRule type="cellIs" dxfId="581" priority="11" operator="equal">
      <formula>"Muy Alta"</formula>
    </cfRule>
    <cfRule type="cellIs" dxfId="580" priority="12" operator="equal">
      <formula>"Alta"</formula>
    </cfRule>
    <cfRule type="cellIs" dxfId="579" priority="13" operator="equal">
      <formula>"Media"</formula>
    </cfRule>
    <cfRule type="cellIs" dxfId="578" priority="14" operator="equal">
      <formula>"Baja"</formula>
    </cfRule>
    <cfRule type="cellIs" dxfId="577" priority="15" operator="equal">
      <formula>"Muy Baja"</formula>
    </cfRule>
  </conditionalFormatting>
  <conditionalFormatting sqref="AA64:AA69">
    <cfRule type="cellIs" dxfId="576" priority="6" operator="equal">
      <formula>"Catastrófico"</formula>
    </cfRule>
    <cfRule type="cellIs" dxfId="575" priority="7" operator="equal">
      <formula>"Mayor"</formula>
    </cfRule>
    <cfRule type="cellIs" dxfId="574" priority="8" operator="equal">
      <formula>"Moderado"</formula>
    </cfRule>
    <cfRule type="cellIs" dxfId="573" priority="9" operator="equal">
      <formula>"Menor"</formula>
    </cfRule>
    <cfRule type="cellIs" dxfId="572" priority="10" operator="equal">
      <formula>"Leve"</formula>
    </cfRule>
  </conditionalFormatting>
  <conditionalFormatting sqref="AC64:AC69">
    <cfRule type="cellIs" dxfId="571" priority="2" operator="equal">
      <formula>"Extremo"</formula>
    </cfRule>
    <cfRule type="cellIs" dxfId="570" priority="3" operator="equal">
      <formula>"Alto"</formula>
    </cfRule>
    <cfRule type="cellIs" dxfId="569" priority="4" operator="equal">
      <formula>"Moderado"</formula>
    </cfRule>
    <cfRule type="cellIs" dxfId="568" priority="5" operator="equal">
      <formula>"Bajo"</formula>
    </cfRule>
  </conditionalFormatting>
  <conditionalFormatting sqref="K10:K69">
    <cfRule type="containsText" dxfId="567"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Tratamiento'!#REF!),ISBLANK(AD10),ISTEXT(AD10))</xm:f>
          </x14:formula1>
          <xm:sqref>AG10:AG16 AG18:AG69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Tratamiento'!#REF!),ISBLANK(AD10),ISTEXT(AD10))</xm:f>
          </x14:formula1>
          <xm:sqref>AH26:AH69 AH10:AH23</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Tratamiento'!#REF!,AD10='C:\Users\krivera\OneDrive - Superintendencia de Vigilancia\Documentos - copia\2023\PLAN DE RIESGOS\RIESGOS DE GESTION 2023\[MATRIZ DE RIESGOS DE GESTIÓN COMUNICACIONES.xlsx]Opciones Tratamiento'!#REF!),ISBLANK(AD10),ISTEXT(AD10))</xm:f>
          </x14:formula1>
          <xm:sqref>AE10:AE17 AE19:AE69</xm:sqref>
        </x14:dataValidation>
        <x14:dataValidation type="list" allowBlank="1" showInputMessage="1" showErrorMessage="1">
          <x14:formula1>
            <xm:f>'C:\Users\krivera\OneDrive - Superintendencia de Vigilancia\Documentos - copia\2023\PLAN DE RIESGOS\RIESGOS DE GESTION 2023\[MATRIZ DE RIESGOS DE GESTIÓN COMUNICACIONES.xlsx]Tabla Impacto'!#REF!</xm:f>
          </x14:formula1>
          <xm:sqref>J10:J69</xm:sqref>
        </x14:dataValidation>
        <x14:dataValidation type="list" allowBlank="1" showInputMessage="1" showErrorMessage="1">
          <x14:formula1>
            <xm:f>'C:\Users\krivera\OneDrive - Superintendencia de Vigilancia\Documentos - copia\2023\PLAN DE RIESGOS\RIESGOS DE GESTION 2023\[MATRIZ DE RIESGOS DE GESTIÓN COMUNICACIONES.xlsx]Opciones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'C:\Users\krivera\OneDrive - Superintendencia de Vigilancia\Documentos - copia\2023\PLAN DE RIESGOS\RIESGOS DE GESTION 2023\[MATRIZ DE RIESGOS DE GESTIÓN COMUNICACIONES.xlsx]Tabla Valoración controles'!#REF!</xm:f>
          </x14:formula1>
          <xm:sqref>R10:S69 U10:W69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A16" zoomScale="70" zoomScaleNormal="75" zoomScaleSheetLayoutView="75" zoomScalePageLayoutView="70" workbookViewId="0">
      <selection activeCell="AG19" sqref="AG19"/>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42578125" style="2" customWidth="1"/>
    <col min="9" max="9" width="6.28515625" style="2" bestFit="1" customWidth="1"/>
    <col min="10" max="10" width="27.28515625" style="2" bestFit="1" customWidth="1"/>
    <col min="11" max="11" width="30.42578125" style="2" hidden="1" customWidth="1"/>
    <col min="12" max="12" width="17.42578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42578125" style="2" customWidth="1"/>
    <col min="21" max="21" width="7.140625" style="2" customWidth="1"/>
    <col min="22" max="22" width="6.7109375" style="2" customWidth="1"/>
    <col min="23" max="23" width="7.42578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42578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359</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360</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361</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64</v>
      </c>
      <c r="C10" s="83" t="s">
        <v>362</v>
      </c>
      <c r="D10" s="83" t="s">
        <v>363</v>
      </c>
      <c r="E10" s="86" t="s">
        <v>364</v>
      </c>
      <c r="F10" s="83" t="s">
        <v>49</v>
      </c>
      <c r="G10" s="89">
        <v>9</v>
      </c>
      <c r="H10" s="92" t="str">
        <f>IF(G10&lt;=0,"",IF(G10&lt;=2,"Muy Baja",IF(G10&lt;=24,"Baja",IF(G10&lt;=500,"Media",IF(G10&lt;=5000,"Alta","Muy Alta")))))</f>
        <v>Baja</v>
      </c>
      <c r="I10" s="77">
        <f>IF(H10="","",IF(H10="Muy Baja",0.2,IF(H10="Baja",0.4,IF(H10="Media",0.6,IF(H10="Alta",0.8,IF(H10="Muy Alta",1,))))))</f>
        <v>0.4</v>
      </c>
      <c r="J10" s="95" t="s">
        <v>130</v>
      </c>
      <c r="K10" s="77" t="str">
        <f>IF(NOT(ISERROR(MATCH(J10,'[16]Tabla Impacto'!$B$221:$B$223,0))),'[16]Tabla Impacto'!$F$223&amp;"Por favor no seleccionar los criterios de impacto(Afectación Económica o presupuestal y Pérdida Reputacional)",J10)</f>
        <v xml:space="preserve">     Entre 100 y 500 SMLMV </v>
      </c>
      <c r="L10" s="92" t="str">
        <f>IF(OR(K10='[16]Tabla Impacto'!$C$11,K10='[16]Tabla Impacto'!$D$11),"Leve",IF(OR(K10='[16]Tabla Impacto'!$C$12,K10='[16]Tabla Impacto'!$D$12),"Menor",IF(OR(K10='[16]Tabla Impacto'!$C$13,K10='[16]Tabla Impacto'!$D$13),"Moderado",IF(OR(K10='[16]Tabla Impacto'!$C$14,K10='[16]Tabla Impacto'!$D$14),"Mayor",IF(OR(K10='[16]Tabla Impacto'!$C$15,K10='[16]Tabla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365</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0.24</v>
      </c>
      <c r="Y10" s="15" t="str">
        <f>IFERROR(IF(X10="","",IF(X10&lt;=0.2,"Muy Baja",IF(X10&lt;=0.4,"Baja",IF(X10&lt;=0.6,"Media",IF(X10&lt;=0.8,"Alta","Muy Alta"))))),"")</f>
        <v>Baja</v>
      </c>
      <c r="Z10" s="16">
        <f>+X10</f>
        <v>0.24</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19" t="s">
        <v>366</v>
      </c>
      <c r="AF10" s="19" t="s">
        <v>367</v>
      </c>
      <c r="AG10" s="24">
        <v>45107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368</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0.14399999999999999</v>
      </c>
      <c r="Y11" s="15" t="str">
        <f t="shared" ref="Y11:Y69" si="1">IFERROR(IF(X11="","",IF(X11&lt;=0.2,"Muy Baja",IF(X11&lt;=0.4,"Baja",IF(X11&lt;=0.6,"Media",IF(X11&lt;=0.8,"Alta","Muy Alta"))))),"")</f>
        <v>Muy Baja</v>
      </c>
      <c r="Z11" s="16">
        <f t="shared" ref="Z11:Z15" si="2">+X11</f>
        <v>0.14399999999999999</v>
      </c>
      <c r="AA11" s="15" t="str">
        <f t="shared" ref="AA11:AA69" si="3">IFERROR(IF(AB11="","",IF(AB11&lt;=0.2,"Leve",IF(AB11&lt;=0.4,"Menor",IF(AB11&lt;=0.6,"Moderado",IF(AB11&lt;=0.8,"Mayor","Catastrófico"))))),"")</f>
        <v>Mayor</v>
      </c>
      <c r="AB11" s="16">
        <f>IFERROR(IF(AND(Q10="Impacto",Q11="Impacto"),(AB10-(+AB10*T11)),IF(Q11="Impacto",($M$10-(+$M$10*T11)),IF(Q11="Probabilidad",AB10,""))),"")</f>
        <v>0.8</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8" t="s">
        <v>69</v>
      </c>
      <c r="AE11" s="19" t="s">
        <v>369</v>
      </c>
      <c r="AF11" s="19" t="s">
        <v>367</v>
      </c>
      <c r="AG11" s="20" t="s">
        <v>113</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103</v>
      </c>
      <c r="C16" s="83" t="s">
        <v>370</v>
      </c>
      <c r="D16" s="83" t="s">
        <v>371</v>
      </c>
      <c r="E16" s="86" t="s">
        <v>372</v>
      </c>
      <c r="F16" s="83" t="s">
        <v>49</v>
      </c>
      <c r="G16" s="89">
        <v>9</v>
      </c>
      <c r="H16" s="92" t="str">
        <f>IF(G16&lt;=0,"",IF(G16&lt;=2,"Muy Baja",IF(G16&lt;=24,"Baja",IF(G16&lt;=500,"Media",IF(G16&lt;=5000,"Alta","Muy Alta")))))</f>
        <v>Baja</v>
      </c>
      <c r="I16" s="77">
        <f>IF(H16="","",IF(H16="Muy Baja",0.2,IF(H16="Baja",0.4,IF(H16="Media",0.6,IF(H16="Alta",0.8,IF(H16="Muy Alta",1,))))))</f>
        <v>0.4</v>
      </c>
      <c r="J16" s="95" t="s">
        <v>130</v>
      </c>
      <c r="K16" s="77" t="str">
        <f>IF(NOT(ISERROR(MATCH(J16,'[16]Tabla Impacto'!$B$221:$B$223,0))),'[16]Tabla Impacto'!$F$223&amp;"Por favor no seleccionar los criterios de impacto(Afectación Económica o presupuestal y Pérdida Reputacional)",J16)</f>
        <v xml:space="preserve">     Entre 100 y 500 SMLMV </v>
      </c>
      <c r="L16" s="92" t="str">
        <f>IF(OR(K16='[16]Tabla Impacto'!$C$11,K16='[16]Tabla Impacto'!$D$11),"Leve",IF(OR(K16='[16]Tabla Impacto'!$C$12,K16='[16]Tabla Impacto'!$D$12),"Menor",IF(OR(K16='[16]Tabla Impacto'!$C$13,K16='[16]Tabla Impacto'!$D$13),"Moderado",IF(OR(K16='[16]Tabla Impacto'!$C$14,K16='[16]Tabla Impacto'!$D$14),"Mayor",IF(OR(K16='[16]Tabla Impacto'!$C$15,K16='[16]Tabla Impacto'!$D$15),"Catastrófico","")))))</f>
        <v>Mayor</v>
      </c>
      <c r="M16" s="77">
        <f>IF(L16="","",IF(L16="Leve",0.2,IF(L16="Menor",0.4,IF(L16="Moderado",0.6,IF(L16="Mayor",0.8,IF(L16="Catastrófico",1,))))))</f>
        <v>0.8</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373</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0.24</v>
      </c>
      <c r="Y16" s="15" t="str">
        <f>IFERROR(IF(X16="","",IF(X16&lt;=0.2,"Muy Baja",IF(X16&lt;=0.4,"Baja",IF(X16&lt;=0.6,"Media",IF(X16&lt;=0.8,"Alta","Muy Alta"))))),"")</f>
        <v>Baja</v>
      </c>
      <c r="Z16" s="16">
        <f>+X16</f>
        <v>0.24</v>
      </c>
      <c r="AA16" s="15" t="str">
        <f>IFERROR(IF(AB16="","",IF(AB16&lt;=0.2,"Leve",IF(AB16&lt;=0.4,"Menor",IF(AB16&lt;=0.6,"Moderado",IF(AB16&lt;=0.8,"Mayor","Catastrófico"))))),"")</f>
        <v>Mayor</v>
      </c>
      <c r="AB16" s="16">
        <f>IFERROR(IF(Q16="Impacto",(M16-(+M16*T16)),IF(Q16="Probabilidad",M16,"")),"")</f>
        <v>0.8</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8"/>
      <c r="AE16" s="19" t="s">
        <v>374</v>
      </c>
      <c r="AF16" s="19" t="s">
        <v>367</v>
      </c>
      <c r="AG16" s="24">
        <v>45138</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375</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0.14399999999999999</v>
      </c>
      <c r="Y17" s="15" t="str">
        <f t="shared" si="1"/>
        <v>Muy Baja</v>
      </c>
      <c r="Z17" s="16">
        <f t="shared" ref="Z17:Z21" si="9">+X17</f>
        <v>0.14399999999999999</v>
      </c>
      <c r="AA17" s="15" t="str">
        <f t="shared" si="3"/>
        <v>Mayor</v>
      </c>
      <c r="AB17" s="16">
        <f>IFERROR(IF(AND(Q16="Impacto",Q17="Impacto"),(AB10-(+AB10*T17)),IF(Q17="Impacto",($M$16-(+$M$16*T17)),IF(Q17="Probabilidad",AB10,""))),"")</f>
        <v>0.8</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8"/>
      <c r="AE17" s="19" t="s">
        <v>376</v>
      </c>
      <c r="AF17" s="19" t="s">
        <v>367</v>
      </c>
      <c r="AG17" s="24">
        <v>45138</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t="s">
        <v>377</v>
      </c>
      <c r="Q18" s="11" t="str">
        <f>IF(OR(R18="Preventivo",R18="Detectivo"),"Probabilidad",IF(R18="Correctivo","Impacto",""))</f>
        <v>Probabilidad</v>
      </c>
      <c r="R18" s="12" t="s">
        <v>52</v>
      </c>
      <c r="S18" s="12" t="s">
        <v>53</v>
      </c>
      <c r="T18" s="13" t="str">
        <f t="shared" si="8"/>
        <v>40%</v>
      </c>
      <c r="U18" s="12" t="s">
        <v>54</v>
      </c>
      <c r="V18" s="12" t="s">
        <v>55</v>
      </c>
      <c r="W18" s="12" t="s">
        <v>56</v>
      </c>
      <c r="X18" s="14">
        <f>IFERROR(IF(AND(Q17="Probabilidad",Q18="Probabilidad"),(Z17-(+Z17*T18)),IF(AND(Q17="Impacto",Q18="Probabilidad"),(Z16-(+Z16*T18)),IF(Q18="Impacto",Z17,""))),"")</f>
        <v>8.6399999999999991E-2</v>
      </c>
      <c r="Y18" s="15" t="str">
        <f t="shared" si="1"/>
        <v>Muy Baja</v>
      </c>
      <c r="Z18" s="16">
        <f t="shared" si="9"/>
        <v>8.6399999999999991E-2</v>
      </c>
      <c r="AA18" s="15" t="str">
        <f t="shared" si="3"/>
        <v>Mayor</v>
      </c>
      <c r="AB18" s="16">
        <f>IFERROR(IF(AND(Q17="Impacto",Q18="Impacto"),(AB17-(+AB17*T18)),IF(AND(Q17="Probabilidad",Q18="Impacto"),(AB16-(+AB16*T18)),IF(Q18="Probabilidad",AB17,""))),"")</f>
        <v>0.8</v>
      </c>
      <c r="AC18" s="17" t="str">
        <f t="shared" si="10"/>
        <v>Alto</v>
      </c>
      <c r="AD18" s="18"/>
      <c r="AE18" s="19" t="s">
        <v>378</v>
      </c>
      <c r="AF18" s="19" t="s">
        <v>367</v>
      </c>
      <c r="AG18" s="20" t="s">
        <v>379</v>
      </c>
      <c r="AH18" s="20">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t="s">
        <v>380</v>
      </c>
      <c r="AF19" s="19" t="s">
        <v>367</v>
      </c>
      <c r="AG19" s="24">
        <v>45107</v>
      </c>
      <c r="AH19" s="20">
        <v>45291</v>
      </c>
      <c r="AI19" s="19" t="s">
        <v>59</v>
      </c>
      <c r="AJ19" s="21" t="s">
        <v>60</v>
      </c>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0"/>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t="s">
        <v>381</v>
      </c>
      <c r="D22" s="83" t="s">
        <v>382</v>
      </c>
      <c r="E22" s="86" t="s">
        <v>383</v>
      </c>
      <c r="F22" s="83" t="s">
        <v>94</v>
      </c>
      <c r="G22" s="89">
        <v>1</v>
      </c>
      <c r="H22" s="92" t="str">
        <f>IF(G22&lt;=0,"",IF(G22&lt;=2,"Muy Baja",IF(G22&lt;=24,"Baja",IF(G22&lt;=500,"Media",IF(G22&lt;=5000,"Alta","Muy Alta")))))</f>
        <v>Muy Baja</v>
      </c>
      <c r="I22" s="77">
        <f>IF(H22="","",IF(H22="Muy Baja",0.2,IF(H22="Baja",0.4,IF(H22="Media",0.6,IF(H22="Alta",0.8,IF(H22="Muy Alta",1,))))))</f>
        <v>0.2</v>
      </c>
      <c r="J22" s="95" t="s">
        <v>130</v>
      </c>
      <c r="K22" s="77" t="str">
        <f>IF(NOT(ISERROR(MATCH(J22,'[16]Tabla Impacto'!$B$221:$B$223,0))),'[16]Tabla Impacto'!$F$223&amp;"Por favor no seleccionar los criterios de impacto(Afectación Económica o presupuestal y Pérdida Reputacional)",J22)</f>
        <v xml:space="preserve">     Entre 100 y 500 SMLMV </v>
      </c>
      <c r="L22" s="92" t="str">
        <f>IF(OR(K22='[16]Tabla Impacto'!$C$11,K22='[16]Tabla Impacto'!$D$11),"Leve",IF(OR(K22='[16]Tabla Impacto'!$C$12,K22='[16]Tabla Impacto'!$D$12),"Menor",IF(OR(K22='[16]Tabla Impacto'!$C$13,K22='[16]Tabla Impacto'!$D$13),"Moderado",IF(OR(K22='[16]Tabla Impacto'!$C$14,K22='[16]Tabla Impacto'!$D$14),"Mayor",IF(OR(K22='[16]Tabla Impacto'!$C$15,K22='[16]Tabla Impacto'!$D$15),"Catastrófico","")))))</f>
        <v>Mayor</v>
      </c>
      <c r="M22" s="77">
        <f>IF(L22="","",IF(L22="Leve",0.2,IF(L22="Menor",0.4,IF(L22="Moderado",0.6,IF(L22="Mayor",0.8,IF(L22="Catastrófico",1,))))))</f>
        <v>0.8</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9">
        <v>1</v>
      </c>
      <c r="P22" s="10" t="s">
        <v>384</v>
      </c>
      <c r="Q22" s="11" t="str">
        <f>IF(OR(R22="Preventivo",R22="Detectivo"),"Probabilidad",IF(R22="Correctivo","Impacto",""))</f>
        <v>Probabilidad</v>
      </c>
      <c r="R22" s="12" t="s">
        <v>52</v>
      </c>
      <c r="S22" s="12" t="s">
        <v>53</v>
      </c>
      <c r="T22" s="13" t="str">
        <f>IF(AND(R22="Preventivo",S22="Automático"),"50%",IF(AND(R22="Preventivo",S22="Manual"),"40%",IF(AND(R22="Detectivo",S22="Automático"),"40%",IF(AND(R22="Detectivo",S22="Manual"),"30%",IF(AND(R22="Correctivo",S22="Automático"),"35%",IF(AND(R22="Correctivo",S22="Manual"),"25%",""))))))</f>
        <v>40%</v>
      </c>
      <c r="U22" s="12" t="s">
        <v>54</v>
      </c>
      <c r="V22" s="12" t="s">
        <v>55</v>
      </c>
      <c r="W22" s="12" t="s">
        <v>56</v>
      </c>
      <c r="X22" s="14">
        <f>IFERROR(IF(Q22="Probabilidad",(I22-(+I22*T22)),IF(Q22="Impacto",I22,"")),"")</f>
        <v>0.12</v>
      </c>
      <c r="Y22" s="15" t="str">
        <f>IFERROR(IF(X22="","",IF(X22&lt;=0.2,"Muy Baja",IF(X22&lt;=0.4,"Baja",IF(X22&lt;=0.6,"Media",IF(X22&lt;=0.8,"Alta","Muy Alta"))))),"")</f>
        <v>Muy Baja</v>
      </c>
      <c r="Z22" s="16">
        <f>+X22</f>
        <v>0.12</v>
      </c>
      <c r="AA22" s="15" t="str">
        <f>IFERROR(IF(AB22="","",IF(AB22&lt;=0.2,"Leve",IF(AB22&lt;=0.4,"Menor",IF(AB22&lt;=0.6,"Moderado",IF(AB22&lt;=0.8,"Mayor","Catastrófico"))))),"")</f>
        <v>Mayor</v>
      </c>
      <c r="AB22" s="16">
        <f>IFERROR(IF(Q22="Impacto",(M22-(+M22*T22)),IF(Q22="Probabilidad",M22,"")),"")</f>
        <v>0.8</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8"/>
      <c r="AE22" s="19" t="s">
        <v>385</v>
      </c>
      <c r="AF22" s="19" t="s">
        <v>367</v>
      </c>
      <c r="AG22" s="20" t="s">
        <v>113</v>
      </c>
      <c r="AH22" s="20">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19"/>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25"/>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26"/>
      <c r="AF24" s="19"/>
      <c r="AG24" s="24"/>
      <c r="AH24" s="24"/>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4"/>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10"/>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IF(NOT(ISERROR(MATCH(J28,'[16]Tabla Impacto'!$B$221:$B$223,0))),'[16]Tabla Impacto'!$F$223&amp;"Por favor no seleccionar los criterios de impacto(Afectación Económica o presupuestal y Pérdida Reputacional)",J28)</f>
        <v>0</v>
      </c>
      <c r="L28" s="92" t="str">
        <f>IF(OR(K28='[16]Tabla Impacto'!$C$11,K28='[16]Tabla Impacto'!$D$11),"Leve",IF(OR(K28='[16]Tabla Impacto'!$C$12,K28='[16]Tabla Impacto'!$D$12),"Menor",IF(OR(K28='[16]Tabla Impacto'!$C$13,K28='[16]Tabla Impacto'!$D$13),"Moderado",IF(OR(K28='[16]Tabla Impacto'!$C$14,K28='[16]Tabla Impacto'!$D$14),"Mayor",IF(OR(K28='[16]Tabla Impacto'!$C$15,K28='[16]Tabla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IF(NOT(ISERROR(MATCH(J34,'[16]Tabla Impacto'!$B$221:$B$223,0))),'[16]Tabla Impacto'!$F$223&amp;"Por favor no seleccionar los criterios de impacto(Afectación Económica o presupuestal y Pérdida Reputacional)",J34)</f>
        <v>0</v>
      </c>
      <c r="L34" s="92" t="str">
        <f>IF(OR(K34='[16]Tabla Impacto'!$C$11,K34='[16]Tabla Impacto'!$D$11),"Leve",IF(OR(K34='[16]Tabla Impacto'!$C$12,K34='[16]Tabla Impacto'!$D$12),"Menor",IF(OR(K34='[16]Tabla Impacto'!$C$13,K34='[16]Tabla Impacto'!$D$13),"Moderado",IF(OR(K34='[16]Tabla Impacto'!$C$14,K34='[16]Tabla Impacto'!$D$14),"Mayor",IF(OR(K34='[16]Tabla Impacto'!$C$15,K34='[16]Tabla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IF(NOT(ISERROR(MATCH(J40,'[16]Tabla Impacto'!$B$221:$B$223,0))),'[16]Tabla Impacto'!$F$223&amp;"Por favor no seleccionar los criterios de impacto(Afectación Económica o presupuestal y Pérdida Reputacional)",J40)</f>
        <v>0</v>
      </c>
      <c r="L40" s="92" t="str">
        <f>IF(OR(K40='[16]Tabla Impacto'!$C$11,K40='[16]Tabla Impacto'!$D$11),"Leve",IF(OR(K40='[16]Tabla Impacto'!$C$12,K40='[16]Tabla Impacto'!$D$12),"Menor",IF(OR(K40='[16]Tabla Impacto'!$C$13,K40='[16]Tabla Impacto'!$D$13),"Moderado",IF(OR(K40='[16]Tabla Impacto'!$C$14,K40='[16]Tabla Impacto'!$D$14),"Mayor",IF(OR(K40='[16]Tabla Impacto'!$C$15,K40='[16]Tabla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IF(NOT(ISERROR(MATCH(J46,'[16]Tabla Impacto'!$B$221:$B$223,0))),'[16]Tabla Impacto'!$F$223&amp;"Por favor no seleccionar los criterios de impacto(Afectación Económica o presupuestal y Pérdida Reputacional)",J46)</f>
        <v>0</v>
      </c>
      <c r="L46" s="92" t="str">
        <f>IF(OR(K46='[16]Tabla Impacto'!$C$11,K46='[16]Tabla Impacto'!$D$11),"Leve",IF(OR(K46='[16]Tabla Impacto'!$C$12,K46='[16]Tabla Impacto'!$D$12),"Menor",IF(OR(K46='[16]Tabla Impacto'!$C$13,K46='[16]Tabla Impacto'!$D$13),"Moderado",IF(OR(K46='[16]Tabla Impacto'!$C$14,K46='[16]Tabla Impacto'!$D$14),"Mayor",IF(OR(K46='[16]Tabla Impacto'!$C$15,K46='[16]Tabla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IF(NOT(ISERROR(MATCH(J52,'[16]Tabla Impacto'!$B$221:$B$223,0))),'[16]Tabla Impacto'!$F$223&amp;"Por favor no seleccionar los criterios de impacto(Afectación Económica o presupuestal y Pérdida Reputacional)",J52)</f>
        <v>0</v>
      </c>
      <c r="L52" s="92" t="str">
        <f>IF(OR(K52='[16]Tabla Impacto'!$C$11,K52='[16]Tabla Impacto'!$D$11),"Leve",IF(OR(K52='[16]Tabla Impacto'!$C$12,K52='[16]Tabla Impacto'!$D$12),"Menor",IF(OR(K52='[16]Tabla Impacto'!$C$13,K52='[16]Tabla Impacto'!$D$13),"Moderado",IF(OR(K52='[16]Tabla Impacto'!$C$14,K52='[16]Tabla Impacto'!$D$14),"Mayor",IF(OR(K52='[16]Tabla Impacto'!$C$15,K52='[16]Tabla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IF(NOT(ISERROR(MATCH(J58,'[16]Tabla Impacto'!$B$221:$B$223,0))),'[16]Tabla Impacto'!$F$223&amp;"Por favor no seleccionar los criterios de impacto(Afectación Económica o presupuestal y Pérdida Reputacional)",J58)</f>
        <v>0</v>
      </c>
      <c r="L58" s="92" t="str">
        <f>IF(OR(K58='[16]Tabla Impacto'!$C$11,K58='[16]Tabla Impacto'!$D$11),"Leve",IF(OR(K58='[16]Tabla Impacto'!$C$12,K58='[16]Tabla Impacto'!$D$12),"Menor",IF(OR(K58='[16]Tabla Impacto'!$C$13,K58='[16]Tabla Impacto'!$D$13),"Moderado",IF(OR(K58='[16]Tabla Impacto'!$C$14,K58='[16]Tabla Impacto'!$D$14),"Mayor",IF(OR(K58='[16]Tabla Impacto'!$C$15,K58='[16]Tabla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IF(NOT(ISERROR(MATCH(J64,'[16]Tabla Impacto'!$B$221:$B$223,0))),'[16]Tabla Impacto'!$F$223&amp;"Por favor no seleccionar los criterios de impacto(Afectación Económica o presupuestal y Pérdida Reputacional)",J64)</f>
        <v>0</v>
      </c>
      <c r="L64" s="92" t="str">
        <f>IF(OR(K64='[16]Tabla Impacto'!$C$11,K64='[16]Tabla Impacto'!$D$11),"Leve",IF(OR(K64='[16]Tabla Impacto'!$C$12,K64='[16]Tabla Impacto'!$D$12),"Menor",IF(OR(K64='[16]Tabla Impacto'!$C$13,K64='[16]Tabla Impacto'!$D$13),"Moderado",IF(OR(K64='[16]Tabla Impacto'!$C$14,K64='[16]Tabla Impacto'!$D$14),"Mayor",IF(OR(K64='[16]Tabla Impacto'!$C$15,K64='[16]Tabla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566" priority="227" operator="equal">
      <formula>"Muy Alta"</formula>
    </cfRule>
    <cfRule type="cellIs" dxfId="565" priority="228" operator="equal">
      <formula>"Alta"</formula>
    </cfRule>
    <cfRule type="cellIs" dxfId="564" priority="229" operator="equal">
      <formula>"Media"</formula>
    </cfRule>
    <cfRule type="cellIs" dxfId="563" priority="230" operator="equal">
      <formula>"Baja"</formula>
    </cfRule>
    <cfRule type="cellIs" dxfId="562" priority="231" operator="equal">
      <formula>"Muy Baja"</formula>
    </cfRule>
  </conditionalFormatting>
  <conditionalFormatting sqref="L10 L16 L22 L28 L34 L40 L46 L52 L58 L64">
    <cfRule type="cellIs" dxfId="561" priority="222" operator="equal">
      <formula>"Catastrófico"</formula>
    </cfRule>
    <cfRule type="cellIs" dxfId="560" priority="223" operator="equal">
      <formula>"Mayor"</formula>
    </cfRule>
    <cfRule type="cellIs" dxfId="559" priority="224" operator="equal">
      <formula>"Moderado"</formula>
    </cfRule>
    <cfRule type="cellIs" dxfId="558" priority="225" operator="equal">
      <formula>"Menor"</formula>
    </cfRule>
    <cfRule type="cellIs" dxfId="557" priority="226" operator="equal">
      <formula>"Leve"</formula>
    </cfRule>
  </conditionalFormatting>
  <conditionalFormatting sqref="N10">
    <cfRule type="cellIs" dxfId="556" priority="218" operator="equal">
      <formula>"Extremo"</formula>
    </cfRule>
    <cfRule type="cellIs" dxfId="555" priority="219" operator="equal">
      <formula>"Alto"</formula>
    </cfRule>
    <cfRule type="cellIs" dxfId="554" priority="220" operator="equal">
      <formula>"Moderado"</formula>
    </cfRule>
    <cfRule type="cellIs" dxfId="553" priority="221" operator="equal">
      <formula>"Bajo"</formula>
    </cfRule>
  </conditionalFormatting>
  <conditionalFormatting sqref="Y10:Y15">
    <cfRule type="cellIs" dxfId="552" priority="213" operator="equal">
      <formula>"Muy Alta"</formula>
    </cfRule>
    <cfRule type="cellIs" dxfId="551" priority="214" operator="equal">
      <formula>"Alta"</formula>
    </cfRule>
    <cfRule type="cellIs" dxfId="550" priority="215" operator="equal">
      <formula>"Media"</formula>
    </cfRule>
    <cfRule type="cellIs" dxfId="549" priority="216" operator="equal">
      <formula>"Baja"</formula>
    </cfRule>
    <cfRule type="cellIs" dxfId="548" priority="217" operator="equal">
      <formula>"Muy Baja"</formula>
    </cfRule>
  </conditionalFormatting>
  <conditionalFormatting sqref="AA10:AA15">
    <cfRule type="cellIs" dxfId="547" priority="208" operator="equal">
      <formula>"Catastrófico"</formula>
    </cfRule>
    <cfRule type="cellIs" dxfId="546" priority="209" operator="equal">
      <formula>"Mayor"</formula>
    </cfRule>
    <cfRule type="cellIs" dxfId="545" priority="210" operator="equal">
      <formula>"Moderado"</formula>
    </cfRule>
    <cfRule type="cellIs" dxfId="544" priority="211" operator="equal">
      <formula>"Menor"</formula>
    </cfRule>
    <cfRule type="cellIs" dxfId="543" priority="212" operator="equal">
      <formula>"Leve"</formula>
    </cfRule>
  </conditionalFormatting>
  <conditionalFormatting sqref="AC10:AC15">
    <cfRule type="cellIs" dxfId="542" priority="204" operator="equal">
      <formula>"Extremo"</formula>
    </cfRule>
    <cfRule type="cellIs" dxfId="541" priority="205" operator="equal">
      <formula>"Alto"</formula>
    </cfRule>
    <cfRule type="cellIs" dxfId="540" priority="206" operator="equal">
      <formula>"Moderado"</formula>
    </cfRule>
    <cfRule type="cellIs" dxfId="539" priority="207" operator="equal">
      <formula>"Bajo"</formula>
    </cfRule>
  </conditionalFormatting>
  <conditionalFormatting sqref="H58">
    <cfRule type="cellIs" dxfId="538" priority="43" operator="equal">
      <formula>"Muy Alta"</formula>
    </cfRule>
    <cfRule type="cellIs" dxfId="537" priority="44" operator="equal">
      <formula>"Alta"</formula>
    </cfRule>
    <cfRule type="cellIs" dxfId="536" priority="45" operator="equal">
      <formula>"Media"</formula>
    </cfRule>
    <cfRule type="cellIs" dxfId="535" priority="46" operator="equal">
      <formula>"Baja"</formula>
    </cfRule>
    <cfRule type="cellIs" dxfId="534" priority="47" operator="equal">
      <formula>"Muy Baja"</formula>
    </cfRule>
  </conditionalFormatting>
  <conditionalFormatting sqref="N16">
    <cfRule type="cellIs" dxfId="533" priority="200" operator="equal">
      <formula>"Extremo"</formula>
    </cfRule>
    <cfRule type="cellIs" dxfId="532" priority="201" operator="equal">
      <formula>"Alto"</formula>
    </cfRule>
    <cfRule type="cellIs" dxfId="531" priority="202" operator="equal">
      <formula>"Moderado"</formula>
    </cfRule>
    <cfRule type="cellIs" dxfId="530" priority="203" operator="equal">
      <formula>"Bajo"</formula>
    </cfRule>
  </conditionalFormatting>
  <conditionalFormatting sqref="Y16:Y21">
    <cfRule type="cellIs" dxfId="529" priority="195" operator="equal">
      <formula>"Muy Alta"</formula>
    </cfRule>
    <cfRule type="cellIs" dxfId="528" priority="196" operator="equal">
      <formula>"Alta"</formula>
    </cfRule>
    <cfRule type="cellIs" dxfId="527" priority="197" operator="equal">
      <formula>"Media"</formula>
    </cfRule>
    <cfRule type="cellIs" dxfId="526" priority="198" operator="equal">
      <formula>"Baja"</formula>
    </cfRule>
    <cfRule type="cellIs" dxfId="525" priority="199" operator="equal">
      <formula>"Muy Baja"</formula>
    </cfRule>
  </conditionalFormatting>
  <conditionalFormatting sqref="AA16:AA21">
    <cfRule type="cellIs" dxfId="524" priority="190" operator="equal">
      <formula>"Catastrófico"</formula>
    </cfRule>
    <cfRule type="cellIs" dxfId="523" priority="191" operator="equal">
      <formula>"Mayor"</formula>
    </cfRule>
    <cfRule type="cellIs" dxfId="522" priority="192" operator="equal">
      <formula>"Moderado"</formula>
    </cfRule>
    <cfRule type="cellIs" dxfId="521" priority="193" operator="equal">
      <formula>"Menor"</formula>
    </cfRule>
    <cfRule type="cellIs" dxfId="520" priority="194" operator="equal">
      <formula>"Leve"</formula>
    </cfRule>
  </conditionalFormatting>
  <conditionalFormatting sqref="AC16:AC21">
    <cfRule type="cellIs" dxfId="519" priority="186" operator="equal">
      <formula>"Extremo"</formula>
    </cfRule>
    <cfRule type="cellIs" dxfId="518" priority="187" operator="equal">
      <formula>"Alto"</formula>
    </cfRule>
    <cfRule type="cellIs" dxfId="517" priority="188" operator="equal">
      <formula>"Moderado"</formula>
    </cfRule>
    <cfRule type="cellIs" dxfId="516" priority="189" operator="equal">
      <formula>"Bajo"</formula>
    </cfRule>
  </conditionalFormatting>
  <conditionalFormatting sqref="H22">
    <cfRule type="cellIs" dxfId="515" priority="181" operator="equal">
      <formula>"Muy Alta"</formula>
    </cfRule>
    <cfRule type="cellIs" dxfId="514" priority="182" operator="equal">
      <formula>"Alta"</formula>
    </cfRule>
    <cfRule type="cellIs" dxfId="513" priority="183" operator="equal">
      <formula>"Media"</formula>
    </cfRule>
    <cfRule type="cellIs" dxfId="512" priority="184" operator="equal">
      <formula>"Baja"</formula>
    </cfRule>
    <cfRule type="cellIs" dxfId="511" priority="185" operator="equal">
      <formula>"Muy Baja"</formula>
    </cfRule>
  </conditionalFormatting>
  <conditionalFormatting sqref="N22">
    <cfRule type="cellIs" dxfId="510" priority="177" operator="equal">
      <formula>"Extremo"</formula>
    </cfRule>
    <cfRule type="cellIs" dxfId="509" priority="178" operator="equal">
      <formula>"Alto"</formula>
    </cfRule>
    <cfRule type="cellIs" dxfId="508" priority="179" operator="equal">
      <formula>"Moderado"</formula>
    </cfRule>
    <cfRule type="cellIs" dxfId="507" priority="180" operator="equal">
      <formula>"Bajo"</formula>
    </cfRule>
  </conditionalFormatting>
  <conditionalFormatting sqref="Y22:Y27">
    <cfRule type="cellIs" dxfId="506" priority="172" operator="equal">
      <formula>"Muy Alta"</formula>
    </cfRule>
    <cfRule type="cellIs" dxfId="505" priority="173" operator="equal">
      <formula>"Alta"</formula>
    </cfRule>
    <cfRule type="cellIs" dxfId="504" priority="174" operator="equal">
      <formula>"Media"</formula>
    </cfRule>
    <cfRule type="cellIs" dxfId="503" priority="175" operator="equal">
      <formula>"Baja"</formula>
    </cfRule>
    <cfRule type="cellIs" dxfId="502" priority="176" operator="equal">
      <formula>"Muy Baja"</formula>
    </cfRule>
  </conditionalFormatting>
  <conditionalFormatting sqref="AA22:AA27">
    <cfRule type="cellIs" dxfId="501" priority="167" operator="equal">
      <formula>"Catastrófico"</formula>
    </cfRule>
    <cfRule type="cellIs" dxfId="500" priority="168" operator="equal">
      <formula>"Mayor"</formula>
    </cfRule>
    <cfRule type="cellIs" dxfId="499" priority="169" operator="equal">
      <formula>"Moderado"</formula>
    </cfRule>
    <cfRule type="cellIs" dxfId="498" priority="170" operator="equal">
      <formula>"Menor"</formula>
    </cfRule>
    <cfRule type="cellIs" dxfId="497" priority="171" operator="equal">
      <formula>"Leve"</formula>
    </cfRule>
  </conditionalFormatting>
  <conditionalFormatting sqref="AC22:AC27">
    <cfRule type="cellIs" dxfId="496" priority="163" operator="equal">
      <formula>"Extremo"</formula>
    </cfRule>
    <cfRule type="cellIs" dxfId="495" priority="164" operator="equal">
      <formula>"Alto"</formula>
    </cfRule>
    <cfRule type="cellIs" dxfId="494" priority="165" operator="equal">
      <formula>"Moderado"</formula>
    </cfRule>
    <cfRule type="cellIs" dxfId="493" priority="166" operator="equal">
      <formula>"Bajo"</formula>
    </cfRule>
  </conditionalFormatting>
  <conditionalFormatting sqref="H28">
    <cfRule type="cellIs" dxfId="492" priority="158" operator="equal">
      <formula>"Muy Alta"</formula>
    </cfRule>
    <cfRule type="cellIs" dxfId="491" priority="159" operator="equal">
      <formula>"Alta"</formula>
    </cfRule>
    <cfRule type="cellIs" dxfId="490" priority="160" operator="equal">
      <formula>"Media"</formula>
    </cfRule>
    <cfRule type="cellIs" dxfId="489" priority="161" operator="equal">
      <formula>"Baja"</formula>
    </cfRule>
    <cfRule type="cellIs" dxfId="488" priority="162" operator="equal">
      <formula>"Muy Baja"</formula>
    </cfRule>
  </conditionalFormatting>
  <conditionalFormatting sqref="N28">
    <cfRule type="cellIs" dxfId="487" priority="154" operator="equal">
      <formula>"Extremo"</formula>
    </cfRule>
    <cfRule type="cellIs" dxfId="486" priority="155" operator="equal">
      <formula>"Alto"</formula>
    </cfRule>
    <cfRule type="cellIs" dxfId="485" priority="156" operator="equal">
      <formula>"Moderado"</formula>
    </cfRule>
    <cfRule type="cellIs" dxfId="484" priority="157" operator="equal">
      <formula>"Bajo"</formula>
    </cfRule>
  </conditionalFormatting>
  <conditionalFormatting sqref="Y28:Y33">
    <cfRule type="cellIs" dxfId="483" priority="149" operator="equal">
      <formula>"Muy Alta"</formula>
    </cfRule>
    <cfRule type="cellIs" dxfId="482" priority="150" operator="equal">
      <formula>"Alta"</formula>
    </cfRule>
    <cfRule type="cellIs" dxfId="481" priority="151" operator="equal">
      <formula>"Media"</formula>
    </cfRule>
    <cfRule type="cellIs" dxfId="480" priority="152" operator="equal">
      <formula>"Baja"</formula>
    </cfRule>
    <cfRule type="cellIs" dxfId="479" priority="153" operator="equal">
      <formula>"Muy Baja"</formula>
    </cfRule>
  </conditionalFormatting>
  <conditionalFormatting sqref="AA28:AA33">
    <cfRule type="cellIs" dxfId="478" priority="144" operator="equal">
      <formula>"Catastrófico"</formula>
    </cfRule>
    <cfRule type="cellIs" dxfId="477" priority="145" operator="equal">
      <formula>"Mayor"</formula>
    </cfRule>
    <cfRule type="cellIs" dxfId="476" priority="146" operator="equal">
      <formula>"Moderado"</formula>
    </cfRule>
    <cfRule type="cellIs" dxfId="475" priority="147" operator="equal">
      <formula>"Menor"</formula>
    </cfRule>
    <cfRule type="cellIs" dxfId="474" priority="148" operator="equal">
      <formula>"Leve"</formula>
    </cfRule>
  </conditionalFormatting>
  <conditionalFormatting sqref="AC28:AC33">
    <cfRule type="cellIs" dxfId="473" priority="140" operator="equal">
      <formula>"Extremo"</formula>
    </cfRule>
    <cfRule type="cellIs" dxfId="472" priority="141" operator="equal">
      <formula>"Alto"</formula>
    </cfRule>
    <cfRule type="cellIs" dxfId="471" priority="142" operator="equal">
      <formula>"Moderado"</formula>
    </cfRule>
    <cfRule type="cellIs" dxfId="470" priority="143" operator="equal">
      <formula>"Bajo"</formula>
    </cfRule>
  </conditionalFormatting>
  <conditionalFormatting sqref="H34">
    <cfRule type="cellIs" dxfId="469" priority="135" operator="equal">
      <formula>"Muy Alta"</formula>
    </cfRule>
    <cfRule type="cellIs" dxfId="468" priority="136" operator="equal">
      <formula>"Alta"</formula>
    </cfRule>
    <cfRule type="cellIs" dxfId="467" priority="137" operator="equal">
      <formula>"Media"</formula>
    </cfRule>
    <cfRule type="cellIs" dxfId="466" priority="138" operator="equal">
      <formula>"Baja"</formula>
    </cfRule>
    <cfRule type="cellIs" dxfId="465" priority="139" operator="equal">
      <formula>"Muy Baja"</formula>
    </cfRule>
  </conditionalFormatting>
  <conditionalFormatting sqref="N34">
    <cfRule type="cellIs" dxfId="464" priority="131" operator="equal">
      <formula>"Extremo"</formula>
    </cfRule>
    <cfRule type="cellIs" dxfId="463" priority="132" operator="equal">
      <formula>"Alto"</formula>
    </cfRule>
    <cfRule type="cellIs" dxfId="462" priority="133" operator="equal">
      <formula>"Moderado"</formula>
    </cfRule>
    <cfRule type="cellIs" dxfId="461" priority="134" operator="equal">
      <formula>"Bajo"</formula>
    </cfRule>
  </conditionalFormatting>
  <conditionalFormatting sqref="Y34:Y39">
    <cfRule type="cellIs" dxfId="460" priority="126" operator="equal">
      <formula>"Muy Alta"</formula>
    </cfRule>
    <cfRule type="cellIs" dxfId="459" priority="127" operator="equal">
      <formula>"Alta"</formula>
    </cfRule>
    <cfRule type="cellIs" dxfId="458" priority="128" operator="equal">
      <formula>"Media"</formula>
    </cfRule>
    <cfRule type="cellIs" dxfId="457" priority="129" operator="equal">
      <formula>"Baja"</formula>
    </cfRule>
    <cfRule type="cellIs" dxfId="456" priority="130" operator="equal">
      <formula>"Muy Baja"</formula>
    </cfRule>
  </conditionalFormatting>
  <conditionalFormatting sqref="AA34:AA39">
    <cfRule type="cellIs" dxfId="455" priority="121" operator="equal">
      <formula>"Catastrófico"</formula>
    </cfRule>
    <cfRule type="cellIs" dxfId="454" priority="122" operator="equal">
      <formula>"Mayor"</formula>
    </cfRule>
    <cfRule type="cellIs" dxfId="453" priority="123" operator="equal">
      <formula>"Moderado"</formula>
    </cfRule>
    <cfRule type="cellIs" dxfId="452" priority="124" operator="equal">
      <formula>"Menor"</formula>
    </cfRule>
    <cfRule type="cellIs" dxfId="451" priority="125" operator="equal">
      <formula>"Leve"</formula>
    </cfRule>
  </conditionalFormatting>
  <conditionalFormatting sqref="AC34:AC39">
    <cfRule type="cellIs" dxfId="450" priority="117" operator="equal">
      <formula>"Extremo"</formula>
    </cfRule>
    <cfRule type="cellIs" dxfId="449" priority="118" operator="equal">
      <formula>"Alto"</formula>
    </cfRule>
    <cfRule type="cellIs" dxfId="448" priority="119" operator="equal">
      <formula>"Moderado"</formula>
    </cfRule>
    <cfRule type="cellIs" dxfId="447" priority="120" operator="equal">
      <formula>"Bajo"</formula>
    </cfRule>
  </conditionalFormatting>
  <conditionalFormatting sqref="H40">
    <cfRule type="cellIs" dxfId="446" priority="112" operator="equal">
      <formula>"Muy Alta"</formula>
    </cfRule>
    <cfRule type="cellIs" dxfId="445" priority="113" operator="equal">
      <formula>"Alta"</formula>
    </cfRule>
    <cfRule type="cellIs" dxfId="444" priority="114" operator="equal">
      <formula>"Media"</formula>
    </cfRule>
    <cfRule type="cellIs" dxfId="443" priority="115" operator="equal">
      <formula>"Baja"</formula>
    </cfRule>
    <cfRule type="cellIs" dxfId="442" priority="116" operator="equal">
      <formula>"Muy Baja"</formula>
    </cfRule>
  </conditionalFormatting>
  <conditionalFormatting sqref="N40">
    <cfRule type="cellIs" dxfId="441" priority="108" operator="equal">
      <formula>"Extremo"</formula>
    </cfRule>
    <cfRule type="cellIs" dxfId="440" priority="109" operator="equal">
      <formula>"Alto"</formula>
    </cfRule>
    <cfRule type="cellIs" dxfId="439" priority="110" operator="equal">
      <formula>"Moderado"</formula>
    </cfRule>
    <cfRule type="cellIs" dxfId="438" priority="111" operator="equal">
      <formula>"Bajo"</formula>
    </cfRule>
  </conditionalFormatting>
  <conditionalFormatting sqref="Y40:Y45">
    <cfRule type="cellIs" dxfId="437" priority="103" operator="equal">
      <formula>"Muy Alta"</formula>
    </cfRule>
    <cfRule type="cellIs" dxfId="436" priority="104" operator="equal">
      <formula>"Alta"</formula>
    </cfRule>
    <cfRule type="cellIs" dxfId="435" priority="105" operator="equal">
      <formula>"Media"</formula>
    </cfRule>
    <cfRule type="cellIs" dxfId="434" priority="106" operator="equal">
      <formula>"Baja"</formula>
    </cfRule>
    <cfRule type="cellIs" dxfId="433" priority="107" operator="equal">
      <formula>"Muy Baja"</formula>
    </cfRule>
  </conditionalFormatting>
  <conditionalFormatting sqref="AA40:AA45">
    <cfRule type="cellIs" dxfId="432" priority="98" operator="equal">
      <formula>"Catastrófico"</formula>
    </cfRule>
    <cfRule type="cellIs" dxfId="431" priority="99" operator="equal">
      <formula>"Mayor"</formula>
    </cfRule>
    <cfRule type="cellIs" dxfId="430" priority="100" operator="equal">
      <formula>"Moderado"</formula>
    </cfRule>
    <cfRule type="cellIs" dxfId="429" priority="101" operator="equal">
      <formula>"Menor"</formula>
    </cfRule>
    <cfRule type="cellIs" dxfId="428" priority="102" operator="equal">
      <formula>"Leve"</formula>
    </cfRule>
  </conditionalFormatting>
  <conditionalFormatting sqref="AC40:AC45">
    <cfRule type="cellIs" dxfId="427" priority="94" operator="equal">
      <formula>"Extremo"</formula>
    </cfRule>
    <cfRule type="cellIs" dxfId="426" priority="95" operator="equal">
      <formula>"Alto"</formula>
    </cfRule>
    <cfRule type="cellIs" dxfId="425" priority="96" operator="equal">
      <formula>"Moderado"</formula>
    </cfRule>
    <cfRule type="cellIs" dxfId="424" priority="97" operator="equal">
      <formula>"Bajo"</formula>
    </cfRule>
  </conditionalFormatting>
  <conditionalFormatting sqref="H46">
    <cfRule type="cellIs" dxfId="423" priority="89" operator="equal">
      <formula>"Muy Alta"</formula>
    </cfRule>
    <cfRule type="cellIs" dxfId="422" priority="90" operator="equal">
      <formula>"Alta"</formula>
    </cfRule>
    <cfRule type="cellIs" dxfId="421" priority="91" operator="equal">
      <formula>"Media"</formula>
    </cfRule>
    <cfRule type="cellIs" dxfId="420" priority="92" operator="equal">
      <formula>"Baja"</formula>
    </cfRule>
    <cfRule type="cellIs" dxfId="419" priority="93" operator="equal">
      <formula>"Muy Baja"</formula>
    </cfRule>
  </conditionalFormatting>
  <conditionalFormatting sqref="N46">
    <cfRule type="cellIs" dxfId="418" priority="85" operator="equal">
      <formula>"Extremo"</formula>
    </cfRule>
    <cfRule type="cellIs" dxfId="417" priority="86" operator="equal">
      <formula>"Alto"</formula>
    </cfRule>
    <cfRule type="cellIs" dxfId="416" priority="87" operator="equal">
      <formula>"Moderado"</formula>
    </cfRule>
    <cfRule type="cellIs" dxfId="415" priority="88" operator="equal">
      <formula>"Bajo"</formula>
    </cfRule>
  </conditionalFormatting>
  <conditionalFormatting sqref="Y46:Y51">
    <cfRule type="cellIs" dxfId="414" priority="80" operator="equal">
      <formula>"Muy Alta"</formula>
    </cfRule>
    <cfRule type="cellIs" dxfId="413" priority="81" operator="equal">
      <formula>"Alta"</formula>
    </cfRule>
    <cfRule type="cellIs" dxfId="412" priority="82" operator="equal">
      <formula>"Media"</formula>
    </cfRule>
    <cfRule type="cellIs" dxfId="411" priority="83" operator="equal">
      <formula>"Baja"</formula>
    </cfRule>
    <cfRule type="cellIs" dxfId="410" priority="84" operator="equal">
      <formula>"Muy Baja"</formula>
    </cfRule>
  </conditionalFormatting>
  <conditionalFormatting sqref="AA46:AA51">
    <cfRule type="cellIs" dxfId="409" priority="75" operator="equal">
      <formula>"Catastrófico"</formula>
    </cfRule>
    <cfRule type="cellIs" dxfId="408" priority="76" operator="equal">
      <formula>"Mayor"</formula>
    </cfRule>
    <cfRule type="cellIs" dxfId="407" priority="77" operator="equal">
      <formula>"Moderado"</formula>
    </cfRule>
    <cfRule type="cellIs" dxfId="406" priority="78" operator="equal">
      <formula>"Menor"</formula>
    </cfRule>
    <cfRule type="cellIs" dxfId="405" priority="79" operator="equal">
      <formula>"Leve"</formula>
    </cfRule>
  </conditionalFormatting>
  <conditionalFormatting sqref="AC46:AC51">
    <cfRule type="cellIs" dxfId="404" priority="71" operator="equal">
      <formula>"Extremo"</formula>
    </cfRule>
    <cfRule type="cellIs" dxfId="403" priority="72" operator="equal">
      <formula>"Alto"</formula>
    </cfRule>
    <cfRule type="cellIs" dxfId="402" priority="73" operator="equal">
      <formula>"Moderado"</formula>
    </cfRule>
    <cfRule type="cellIs" dxfId="401" priority="74" operator="equal">
      <formula>"Bajo"</formula>
    </cfRule>
  </conditionalFormatting>
  <conditionalFormatting sqref="H52">
    <cfRule type="cellIs" dxfId="400" priority="66" operator="equal">
      <formula>"Muy Alta"</formula>
    </cfRule>
    <cfRule type="cellIs" dxfId="399" priority="67" operator="equal">
      <formula>"Alta"</formula>
    </cfRule>
    <cfRule type="cellIs" dxfId="398" priority="68" operator="equal">
      <formula>"Media"</formula>
    </cfRule>
    <cfRule type="cellIs" dxfId="397" priority="69" operator="equal">
      <formula>"Baja"</formula>
    </cfRule>
    <cfRule type="cellIs" dxfId="396" priority="70" operator="equal">
      <formula>"Muy Baja"</formula>
    </cfRule>
  </conditionalFormatting>
  <conditionalFormatting sqref="N52">
    <cfRule type="cellIs" dxfId="395" priority="62" operator="equal">
      <formula>"Extremo"</formula>
    </cfRule>
    <cfRule type="cellIs" dxfId="394" priority="63" operator="equal">
      <formula>"Alto"</formula>
    </cfRule>
    <cfRule type="cellIs" dxfId="393" priority="64" operator="equal">
      <formula>"Moderado"</formula>
    </cfRule>
    <cfRule type="cellIs" dxfId="392" priority="65" operator="equal">
      <formula>"Bajo"</formula>
    </cfRule>
  </conditionalFormatting>
  <conditionalFormatting sqref="Y52:Y57">
    <cfRule type="cellIs" dxfId="391" priority="57" operator="equal">
      <formula>"Muy Alta"</formula>
    </cfRule>
    <cfRule type="cellIs" dxfId="390" priority="58" operator="equal">
      <formula>"Alta"</formula>
    </cfRule>
    <cfRule type="cellIs" dxfId="389" priority="59" operator="equal">
      <formula>"Media"</formula>
    </cfRule>
    <cfRule type="cellIs" dxfId="388" priority="60" operator="equal">
      <formula>"Baja"</formula>
    </cfRule>
    <cfRule type="cellIs" dxfId="387" priority="61" operator="equal">
      <formula>"Muy Baja"</formula>
    </cfRule>
  </conditionalFormatting>
  <conditionalFormatting sqref="AA52:AA57">
    <cfRule type="cellIs" dxfId="386" priority="52" operator="equal">
      <formula>"Catastrófico"</formula>
    </cfRule>
    <cfRule type="cellIs" dxfId="385" priority="53" operator="equal">
      <formula>"Mayor"</formula>
    </cfRule>
    <cfRule type="cellIs" dxfId="384" priority="54" operator="equal">
      <formula>"Moderado"</formula>
    </cfRule>
    <cfRule type="cellIs" dxfId="383" priority="55" operator="equal">
      <formula>"Menor"</formula>
    </cfRule>
    <cfRule type="cellIs" dxfId="382" priority="56" operator="equal">
      <formula>"Leve"</formula>
    </cfRule>
  </conditionalFormatting>
  <conditionalFormatting sqref="AC52:AC57">
    <cfRule type="cellIs" dxfId="381" priority="48" operator="equal">
      <formula>"Extremo"</formula>
    </cfRule>
    <cfRule type="cellIs" dxfId="380" priority="49" operator="equal">
      <formula>"Alto"</formula>
    </cfRule>
    <cfRule type="cellIs" dxfId="379" priority="50" operator="equal">
      <formula>"Moderado"</formula>
    </cfRule>
    <cfRule type="cellIs" dxfId="378" priority="51" operator="equal">
      <formula>"Bajo"</formula>
    </cfRule>
  </conditionalFormatting>
  <conditionalFormatting sqref="N58">
    <cfRule type="cellIs" dxfId="377" priority="39" operator="equal">
      <formula>"Extremo"</formula>
    </cfRule>
    <cfRule type="cellIs" dxfId="376" priority="40" operator="equal">
      <formula>"Alto"</formula>
    </cfRule>
    <cfRule type="cellIs" dxfId="375" priority="41" operator="equal">
      <formula>"Moderado"</formula>
    </cfRule>
    <cfRule type="cellIs" dxfId="374" priority="42" operator="equal">
      <formula>"Bajo"</formula>
    </cfRule>
  </conditionalFormatting>
  <conditionalFormatting sqref="Y58:Y63">
    <cfRule type="cellIs" dxfId="373" priority="34" operator="equal">
      <formula>"Muy Alta"</formula>
    </cfRule>
    <cfRule type="cellIs" dxfId="372" priority="35" operator="equal">
      <formula>"Alta"</formula>
    </cfRule>
    <cfRule type="cellIs" dxfId="371" priority="36" operator="equal">
      <formula>"Media"</formula>
    </cfRule>
    <cfRule type="cellIs" dxfId="370" priority="37" operator="equal">
      <formula>"Baja"</formula>
    </cfRule>
    <cfRule type="cellIs" dxfId="369" priority="38" operator="equal">
      <formula>"Muy Baja"</formula>
    </cfRule>
  </conditionalFormatting>
  <conditionalFormatting sqref="AA58:AA63">
    <cfRule type="cellIs" dxfId="368" priority="29" operator="equal">
      <formula>"Catastrófico"</formula>
    </cfRule>
    <cfRule type="cellIs" dxfId="367" priority="30" operator="equal">
      <formula>"Mayor"</formula>
    </cfRule>
    <cfRule type="cellIs" dxfId="366" priority="31" operator="equal">
      <formula>"Moderado"</formula>
    </cfRule>
    <cfRule type="cellIs" dxfId="365" priority="32" operator="equal">
      <formula>"Menor"</formula>
    </cfRule>
    <cfRule type="cellIs" dxfId="364" priority="33" operator="equal">
      <formula>"Leve"</formula>
    </cfRule>
  </conditionalFormatting>
  <conditionalFormatting sqref="AC58:AC63">
    <cfRule type="cellIs" dxfId="363" priority="25" operator="equal">
      <formula>"Extremo"</formula>
    </cfRule>
    <cfRule type="cellIs" dxfId="362" priority="26" operator="equal">
      <formula>"Alto"</formula>
    </cfRule>
    <cfRule type="cellIs" dxfId="361" priority="27" operator="equal">
      <formula>"Moderado"</formula>
    </cfRule>
    <cfRule type="cellIs" dxfId="360" priority="28" operator="equal">
      <formula>"Bajo"</formula>
    </cfRule>
  </conditionalFormatting>
  <conditionalFormatting sqref="H64">
    <cfRule type="cellIs" dxfId="359" priority="20" operator="equal">
      <formula>"Muy Alta"</formula>
    </cfRule>
    <cfRule type="cellIs" dxfId="358" priority="21" operator="equal">
      <formula>"Alta"</formula>
    </cfRule>
    <cfRule type="cellIs" dxfId="357" priority="22" operator="equal">
      <formula>"Media"</formula>
    </cfRule>
    <cfRule type="cellIs" dxfId="356" priority="23" operator="equal">
      <formula>"Baja"</formula>
    </cfRule>
    <cfRule type="cellIs" dxfId="355" priority="24" operator="equal">
      <formula>"Muy Baja"</formula>
    </cfRule>
  </conditionalFormatting>
  <conditionalFormatting sqref="N64">
    <cfRule type="cellIs" dxfId="354" priority="16" operator="equal">
      <formula>"Extremo"</formula>
    </cfRule>
    <cfRule type="cellIs" dxfId="353" priority="17" operator="equal">
      <formula>"Alto"</formula>
    </cfRule>
    <cfRule type="cellIs" dxfId="352" priority="18" operator="equal">
      <formula>"Moderado"</formula>
    </cfRule>
    <cfRule type="cellIs" dxfId="351" priority="19" operator="equal">
      <formula>"Bajo"</formula>
    </cfRule>
  </conditionalFormatting>
  <conditionalFormatting sqref="Y64:Y69">
    <cfRule type="cellIs" dxfId="350" priority="11" operator="equal">
      <formula>"Muy Alta"</formula>
    </cfRule>
    <cfRule type="cellIs" dxfId="349" priority="12" operator="equal">
      <formula>"Alta"</formula>
    </cfRule>
    <cfRule type="cellIs" dxfId="348" priority="13" operator="equal">
      <formula>"Media"</formula>
    </cfRule>
    <cfRule type="cellIs" dxfId="347" priority="14" operator="equal">
      <formula>"Baja"</formula>
    </cfRule>
    <cfRule type="cellIs" dxfId="346" priority="15" operator="equal">
      <formula>"Muy Baja"</formula>
    </cfRule>
  </conditionalFormatting>
  <conditionalFormatting sqref="AA64:AA69">
    <cfRule type="cellIs" dxfId="345" priority="6" operator="equal">
      <formula>"Catastrófico"</formula>
    </cfRule>
    <cfRule type="cellIs" dxfId="344" priority="7" operator="equal">
      <formula>"Mayor"</formula>
    </cfRule>
    <cfRule type="cellIs" dxfId="343" priority="8" operator="equal">
      <formula>"Moderado"</formula>
    </cfRule>
    <cfRule type="cellIs" dxfId="342" priority="9" operator="equal">
      <formula>"Menor"</formula>
    </cfRule>
    <cfRule type="cellIs" dxfId="341" priority="10" operator="equal">
      <formula>"Leve"</formula>
    </cfRule>
  </conditionalFormatting>
  <conditionalFormatting sqref="AC64:AC69">
    <cfRule type="cellIs" dxfId="340" priority="2" operator="equal">
      <formula>"Extremo"</formula>
    </cfRule>
    <cfRule type="cellIs" dxfId="339" priority="3" operator="equal">
      <formula>"Alto"</formula>
    </cfRule>
    <cfRule type="cellIs" dxfId="338" priority="4" operator="equal">
      <formula>"Moderado"</formula>
    </cfRule>
    <cfRule type="cellIs" dxfId="337" priority="5" operator="equal">
      <formula>"Bajo"</formula>
    </cfRule>
  </conditionalFormatting>
  <conditionalFormatting sqref="K10:K69">
    <cfRule type="containsText" dxfId="336"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colBreaks count="1" manualBreakCount="1">
    <brk id="36" max="1048575" man="1"/>
  </colBreaks>
  <legacyDrawingHF r:id="rId2"/>
  <extLst>
    <ext xmlns:x14="http://schemas.microsoft.com/office/spreadsheetml/2009/9/main" uri="{CCE6A557-97BC-4b89-ADB6-D9C93CAAB3DF}">
      <x14:dataValidations xmlns:xm="http://schemas.microsoft.com/office/excel/2006/main" count="12">
        <x14:dataValidation type="custom" allowBlank="1" showInputMessage="1" showErrorMessage="1" error="Recuerde que las acciones se generan bajo la medida de mitigar el riesgo">
          <x14:formula1>
            <xm:f>IF(OR(AD24='C:\Users\krivera\OneDrive - Superintendencia de Vigilancia\Documentos - copia\2023\PLAN DE RIESGOS\RIESGOS DE GESTION 2023\[MATRIZ DE RIESGOS DE  GESTION ADMINISTRATIVA.xlsx]Opciones Tratamiento'!#REF!,AD24='C:\Users\krivera\OneDrive - Superintendencia de Vigilancia\Documentos - copia\2023\PLAN DE RIESGOS\RIESGOS DE GESTION 2023\[MATRIZ DE RIESGOS DE  GESTION ADMINISTRATIVA.xlsx]Opciones Tratamiento'!#REF!,AD24='C:\Users\krivera\OneDrive - Superintendencia de Vigilancia\Documentos - copia\2023\PLAN DE RIESGOS\RIESGOS DE GESTION 2023\[MATRIZ DE RIESGOS DE  GESTION ADMINISTRATIVA.xlsx]Opciones Tratamiento'!#REF!),ISBLANK(AD24),ISTEXT(AD24))</xm:f>
          </x14:formula1>
          <xm:sqref>AE22</xm:sqref>
        </x14:dataValidation>
        <x14:dataValidation type="custom" allowBlank="1" showInputMessage="1" showErrorMessage="1" error="Recuerde que las acciones se generan bajo la medida de mitigar el riesgo">
          <x14:formula1>
            <xm:f>IF(OR(AD19='C:\Users\krivera\OneDrive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Tratamiento'!#REF!),ISBLANK(AD19),ISTEXT(AD19))</xm:f>
          </x14:formula1>
          <xm:sqref>AG18</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Tratamiento'!#REF!),ISBLANK(AD10),ISTEXT(AD10))</xm:f>
          </x14:formula1>
          <xm:sqref>AG20:AG69 AG10 AG12:AG17</xm:sqref>
        </x14:dataValidation>
        <x14:dataValidation type="custom" allowBlank="1" showInputMessage="1" showErrorMessage="1" error="Recuerde que las acciones se generan bajo la medida de mitigar el riesgo">
          <x14:formula1>
            <xm:f>IF(OR(AD19='C:\Users\krivera\OneDrive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Tratamiento'!#REF!),ISBLANK(AD19),ISTEXT(AD19))</xm:f>
          </x14:formula1>
          <xm:sqref>AF18</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Tratamiento'!#REF!),ISBLANK(AD10),ISTEXT(AD10))</xm:f>
          </x14:formula1>
          <xm:sqref>AF10:AF17 AF20:AF69</xm:sqref>
        </x14:dataValidation>
        <x14:dataValidation type="custom" allowBlank="1" showInputMessage="1" showErrorMessage="1" error="Recuerde que las acciones se generan bajo la medida de mitigar el riesgo">
          <x14:formula1>
            <xm:f>IF(OR(AD19='C:\Users\krivera\OneDrive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Tratamiento'!#REF!,AD19='C:\Users\krivera\OneDrive - Superintendencia de Vigilancia\Documentos - copia\2023\PLAN DE RIESGOS\RIESGOS DE GESTION 2023\[MATRIZ DE RIESGOS DE  GESTION ADMINISTRATIVA.xlsx]Opciones Tratamiento'!#REF!),ISBLANK(AD19),ISTEXT(AD19))</xm:f>
          </x14:formula1>
          <xm:sqref>AE18</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Tratamiento'!#REF!),ISBLANK(AD10),ISTEXT(AD10))</xm:f>
          </x14:formula1>
          <xm:sqref>AE10:AE17 AE20:AE21 AE25:AE69 AE23</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Tratamiento'!#REF!,AD10='C:\Users\krivera\OneDrive - Superintendencia de Vigilancia\Documentos - copia\2023\PLAN DE RIESGOS\RIESGOS DE GESTION 2023\[MATRIZ DE RIESGOS DE  GESTION ADMINISTRATIVA.xlsx]Opciones Tratamiento'!#REF!),ISBLANK(AD10),ISTEXT(AD10))</xm:f>
          </x14:formula1>
          <xm:sqref>AH10:AH69</xm:sqref>
        </x14:dataValidation>
        <x14:dataValidation type="list" allowBlank="1" showInputMessage="1" showErrorMessage="1">
          <x14:formula1>
            <xm:f>'C:\Users\krivera\OneDrive - Superintendencia de Vigilancia\Documentos - copia\2023\PLAN DE RIESGOS\RIESGOS DE GESTION 2023\[MATRIZ DE RIESGOS DE  GESTION ADMINISTRATIVA.xlsx]Tabla Impacto'!#REF!</xm:f>
          </x14:formula1>
          <xm:sqref>J10:J69</xm:sqref>
        </x14:dataValidation>
        <x14:dataValidation type="list" allowBlank="1" showInputMessage="1" showErrorMessage="1">
          <x14:formula1>
            <xm:f>'C:\Users\krivera\OneDrive - Superintendencia de Vigilancia\Documentos - copia\2023\PLAN DE RIESGOS\RIESGOS DE GESTION 2023\[MATRIZ DE RIESGOS DE  GESTION ADMINISTRATIVA.xlsx]Opciones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'C:\Users\krivera\OneDrive - Superintendencia de Vigilancia\Documentos - copia\2023\PLAN DE RIESGOS\RIESGOS DE GESTION 2023\[MATRIZ DE RIESGOS DE  GESTION ADMINISTRATIVA.xlsx]Tabla Valoración controles'!#REF!</xm:f>
          </x14:formula1>
          <xm:sqref>R10:S69 U10:W69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T9" zoomScale="60" zoomScaleNormal="90" zoomScaleSheetLayoutView="90" zoomScalePageLayoutView="60" workbookViewId="0">
      <selection activeCell="AE10" sqref="AE10"/>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386</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387</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388</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103</v>
      </c>
      <c r="C10" s="83" t="s">
        <v>389</v>
      </c>
      <c r="D10" s="83" t="s">
        <v>390</v>
      </c>
      <c r="E10" s="86" t="s">
        <v>391</v>
      </c>
      <c r="F10" s="83" t="s">
        <v>49</v>
      </c>
      <c r="G10" s="89">
        <v>30</v>
      </c>
      <c r="H10" s="92" t="str">
        <f>IF(G10&lt;=0,"",IF(G10&lt;=2,"Muy Baja",IF(G10&lt;=24,"Baja",IF(G10&lt;=500,"Media",IF(G10&lt;=5000,"Alta","Muy Alta")))))</f>
        <v>Media</v>
      </c>
      <c r="I10" s="77">
        <f>IF(H10="","",IF(H10="Muy Baja",0.2,IF(H10="Baja",0.4,IF(H10="Media",0.6,IF(H10="Alta",0.8,IF(H10="Muy Alta",1,))))))</f>
        <v>0.6</v>
      </c>
      <c r="J10" s="95" t="s">
        <v>130</v>
      </c>
      <c r="K10" s="77" t="str">
        <f>IF(NOT(ISERROR(MATCH(J10,'[17]Tabla Impacto'!$B$221:$B$223,0))),'[17]Tabla Impacto'!$F$223&amp;"Por favor no seleccionar los criterios de impacto(Afectación Económica o presupuestal y Pérdida Reputacional)",J10)</f>
        <v xml:space="preserve">     Entre 100 y 500 SMLMV </v>
      </c>
      <c r="L10" s="92" t="str">
        <f>IF(OR(K10='[17]Tabla Impacto'!$C$11,K10='[17]Tabla Impacto'!$D$11),"Leve",IF(OR(K10='[17]Tabla Impacto'!$C$12,K10='[17]Tabla Impacto'!$D$12),"Menor",IF(OR(K10='[17]Tabla Impacto'!$C$13,K10='[17]Tabla Impacto'!$D$13),"Moderado",IF(OR(K10='[17]Tabla Impacto'!$C$14,K10='[17]Tabla Impacto'!$D$14),"Mayor",IF(OR(K10='[17]Tabla Impacto'!$C$15,K10='[17]Tabla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392</v>
      </c>
      <c r="Q10" s="11" t="str">
        <f>IF(OR(R10="Preventivo",R10="Detectivo"),"Probabilidad",IF(R10="Correctivo","Impacto",""))</f>
        <v>Probabilidad</v>
      </c>
      <c r="R10" s="12" t="s">
        <v>84</v>
      </c>
      <c r="S10" s="12" t="s">
        <v>53</v>
      </c>
      <c r="T10" s="13" t="str">
        <f>IF(AND(R10="Preventivo",S10="Automático"),"50%",IF(AND(R10="Preventivo",S10="Manual"),"40%",IF(AND(R10="Detectivo",S10="Automático"),"40%",IF(AND(R10="Detectivo",S10="Manual"),"30%",IF(AND(R10="Correctivo",S10="Automático"),"35%",IF(AND(R10="Correctivo",S10="Manual"),"25%",""))))))</f>
        <v>30%</v>
      </c>
      <c r="U10" s="12" t="s">
        <v>54</v>
      </c>
      <c r="V10" s="12" t="s">
        <v>55</v>
      </c>
      <c r="W10" s="12" t="s">
        <v>56</v>
      </c>
      <c r="X10" s="14">
        <f>IFERROR(IF(Q10="Probabilidad",(I10-(+I10*T10)),IF(Q10="Impacto",I10,"")),"")</f>
        <v>0.42</v>
      </c>
      <c r="Y10" s="15" t="str">
        <f>IFERROR(IF(X10="","",IF(X10&lt;=0.2,"Muy Baja",IF(X10&lt;=0.4,"Baja",IF(X10&lt;=0.6,"Media",IF(X10&lt;=0.8,"Alta","Muy Alta"))))),"")</f>
        <v>Media</v>
      </c>
      <c r="Z10" s="16">
        <f>+X10</f>
        <v>0.42</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19" t="s">
        <v>393</v>
      </c>
      <c r="AF10" s="19" t="s">
        <v>394</v>
      </c>
      <c r="AG10" s="20">
        <v>45169</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c r="Q11" s="11" t="str">
        <f>IF(OR(R11="Preventivo",R11="Detectivo"),"Probabilidad",IF(R11="Correctivo","Impacto",""))</f>
        <v/>
      </c>
      <c r="R11" s="12"/>
      <c r="S11" s="12"/>
      <c r="T11" s="13" t="str">
        <f t="shared" ref="T11:T15" si="0">IF(AND(R11="Preventivo",S11="Automático"),"50%",IF(AND(R11="Preventivo",S11="Manual"),"40%",IF(AND(R11="Detectivo",S11="Automático"),"40%",IF(AND(R11="Detectivo",S11="Manual"),"30%",IF(AND(R11="Correctivo",S11="Automático"),"35%",IF(AND(R11="Correctivo",S11="Manual"),"25%",""))))))</f>
        <v/>
      </c>
      <c r="U11" s="12"/>
      <c r="V11" s="12"/>
      <c r="W11" s="12"/>
      <c r="X11" s="14" t="str">
        <f>IFERROR(IF(AND(Q10="Probabilidad",Q11="Probabilidad"),(Z10-(+Z10*T11)),IF(Q11="Probabilidad",(I10-(+I10*T11)),IF(Q11="Impacto",Z10,""))),"")</f>
        <v/>
      </c>
      <c r="Y11" s="15" t="str">
        <f t="shared" ref="Y11:Y69" si="1">IFERROR(IF(X11="","",IF(X11&lt;=0.2,"Muy Baja",IF(X11&lt;=0.4,"Baja",IF(X11&lt;=0.6,"Media",IF(X11&lt;=0.8,"Alta","Muy Alta"))))),"")</f>
        <v/>
      </c>
      <c r="Z11" s="16" t="str">
        <f t="shared" ref="Z11:Z15" si="2">+X11</f>
        <v/>
      </c>
      <c r="AA11" s="15" t="str">
        <f t="shared" ref="AA11:AA69" si="3">IFERROR(IF(AB11="","",IF(AB11&lt;=0.2,"Leve",IF(AB11&lt;=0.4,"Menor",IF(AB11&lt;=0.6,"Moderado",IF(AB11&lt;=0.8,"Mayor","Catastrófico"))))),"")</f>
        <v/>
      </c>
      <c r="AB11" s="16" t="str">
        <f>IFERROR(IF(AND(Q10="Impacto",Q11="Impacto"),(AB10-(+AB10*T11)),IF(Q11="Impacto",($M$10-(+$M$10*T11)),IF(Q11="Probabilidad",AB10,""))),"")</f>
        <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8"/>
      <c r="AE11" s="19"/>
      <c r="AF11" s="21"/>
      <c r="AG11" s="24"/>
      <c r="AH11" s="24"/>
      <c r="AI11" s="19"/>
      <c r="AJ11" s="2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103</v>
      </c>
      <c r="C16" s="83" t="s">
        <v>395</v>
      </c>
      <c r="D16" s="83" t="s">
        <v>396</v>
      </c>
      <c r="E16" s="86" t="s">
        <v>397</v>
      </c>
      <c r="F16" s="83" t="s">
        <v>49</v>
      </c>
      <c r="G16" s="89">
        <v>50</v>
      </c>
      <c r="H16" s="92" t="str">
        <f>IF(G16&lt;=0,"",IF(G16&lt;=2,"Muy Baja",IF(G16&lt;=24,"Baja",IF(G16&lt;=500,"Media",IF(G16&lt;=5000,"Alta","Muy Alta")))))</f>
        <v>Media</v>
      </c>
      <c r="I16" s="77">
        <f>IF(H16="","",IF(H16="Muy Baja",0.2,IF(H16="Baja",0.4,IF(H16="Media",0.6,IF(H16="Alta",0.8,IF(H16="Muy Alta",1,))))))</f>
        <v>0.6</v>
      </c>
      <c r="J16" s="95" t="s">
        <v>130</v>
      </c>
      <c r="K16" s="77" t="str">
        <f>IF(NOT(ISERROR(MATCH(J16,'[17]Tabla Impacto'!$B$221:$B$223,0))),'[17]Tabla Impacto'!$F$223&amp;"Por favor no seleccionar los criterios de impacto(Afectación Económica o presupuestal y Pérdida Reputacional)",J16)</f>
        <v xml:space="preserve">     Entre 100 y 500 SMLMV </v>
      </c>
      <c r="L16" s="92" t="str">
        <f>IF(OR(K16='[17]Tabla Impacto'!$C$11,K16='[17]Tabla Impacto'!$D$11),"Leve",IF(OR(K16='[17]Tabla Impacto'!$C$12,K16='[17]Tabla Impacto'!$D$12),"Menor",IF(OR(K16='[17]Tabla Impacto'!$C$13,K16='[17]Tabla Impacto'!$D$13),"Moderado",IF(OR(K16='[17]Tabla Impacto'!$C$14,K16='[17]Tabla Impacto'!$D$14),"Mayor",IF(OR(K16='[17]Tabla Impacto'!$C$15,K16='[17]Tabla Impacto'!$D$15),"Catastrófico","")))))</f>
        <v>Mayor</v>
      </c>
      <c r="M16" s="77">
        <f>IF(L16="","",IF(L16="Leve",0.2,IF(L16="Menor",0.4,IF(L16="Moderado",0.6,IF(L16="Mayor",0.8,IF(L16="Catastrófico",1,))))))</f>
        <v>0.8</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398</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0.36</v>
      </c>
      <c r="Y16" s="15" t="str">
        <f>IFERROR(IF(X16="","",IF(X16&lt;=0.2,"Muy Baja",IF(X16&lt;=0.4,"Baja",IF(X16&lt;=0.6,"Media",IF(X16&lt;=0.8,"Alta","Muy Alta"))))),"")</f>
        <v>Baja</v>
      </c>
      <c r="Z16" s="16">
        <f>+X16</f>
        <v>0.36</v>
      </c>
      <c r="AA16" s="15" t="str">
        <f>IFERROR(IF(AB16="","",IF(AB16&lt;=0.2,"Leve",IF(AB16&lt;=0.4,"Menor",IF(AB16&lt;=0.6,"Moderado",IF(AB16&lt;=0.8,"Mayor","Catastrófico"))))),"")</f>
        <v>Mayor</v>
      </c>
      <c r="AB16" s="16">
        <f>IFERROR(IF(Q16="Impacto",(M16-(+M16*T16)),IF(Q16="Probabilidad",M16,"")),"")</f>
        <v>0.8</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8" t="s">
        <v>69</v>
      </c>
      <c r="AE16" s="19" t="s">
        <v>399</v>
      </c>
      <c r="AF16" s="19" t="s">
        <v>394</v>
      </c>
      <c r="AG16" s="20" t="s">
        <v>113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t="s">
        <v>69</v>
      </c>
      <c r="AE17" s="19" t="s">
        <v>400</v>
      </c>
      <c r="AF17" s="19" t="s">
        <v>394</v>
      </c>
      <c r="AG17" s="20" t="s">
        <v>63</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103</v>
      </c>
      <c r="C22" s="83" t="s">
        <v>401</v>
      </c>
      <c r="D22" s="83" t="s">
        <v>402</v>
      </c>
      <c r="E22" s="86" t="s">
        <v>403</v>
      </c>
      <c r="F22" s="83" t="s">
        <v>49</v>
      </c>
      <c r="G22" s="89">
        <v>12</v>
      </c>
      <c r="H22" s="92" t="str">
        <f>IF(G22&lt;=0,"",IF(G22&lt;=2,"Muy Baja",IF(G22&lt;=24,"Baja",IF(G22&lt;=500,"Media",IF(G22&lt;=5000,"Alta","Muy Alta")))))</f>
        <v>Baja</v>
      </c>
      <c r="I22" s="77">
        <f>IF(H22="","",IF(H22="Muy Baja",0.2,IF(H22="Baja",0.4,IF(H22="Media",0.6,IF(H22="Alta",0.8,IF(H22="Muy Alta",1,))))))</f>
        <v>0.4</v>
      </c>
      <c r="J22" s="95" t="s">
        <v>404</v>
      </c>
      <c r="K22" s="77" t="str">
        <f>IF(NOT(ISERROR(MATCH(J22,'[17]Tabla Impacto'!$B$221:$B$223,0))),'[17]Tabla Impacto'!$F$223&amp;"Por favor no seleccionar los criterios de impacto(Afectación Económica o presupuestal y Pérdida Reputacional)",J22)</f>
        <v xml:space="preserve">     Afectación menor a 10 SMLMV .</v>
      </c>
      <c r="L22" s="92" t="str">
        <f>IF(OR(K22='[17]Tabla Impacto'!$C$11,K22='[17]Tabla Impacto'!$D$11),"Leve",IF(OR(K22='[17]Tabla Impacto'!$C$12,K22='[17]Tabla Impacto'!$D$12),"Menor",IF(OR(K22='[17]Tabla Impacto'!$C$13,K22='[17]Tabla Impacto'!$D$13),"Moderado",IF(OR(K22='[17]Tabla Impacto'!$C$14,K22='[17]Tabla Impacto'!$D$14),"Mayor",IF(OR(K22='[17]Tabla Impacto'!$C$15,K22='[17]Tabla Impacto'!$D$15),"Catastrófico","")))))</f>
        <v>Leve</v>
      </c>
      <c r="M22" s="77">
        <f>IF(L22="","",IF(L22="Leve",0.2,IF(L22="Menor",0.4,IF(L22="Moderado",0.6,IF(L22="Mayor",0.8,IF(L22="Catastrófico",1,))))))</f>
        <v>0.2</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9">
        <v>1</v>
      </c>
      <c r="P22" s="10" t="s">
        <v>405</v>
      </c>
      <c r="Q22" s="11" t="str">
        <f>IF(OR(R22="Preventivo",R22="Detectivo"),"Probabilidad",IF(R22="Correctivo","Impacto",""))</f>
        <v>Probabilidad</v>
      </c>
      <c r="R22" s="12" t="s">
        <v>52</v>
      </c>
      <c r="S22" s="12" t="s">
        <v>53</v>
      </c>
      <c r="T22" s="13" t="str">
        <f>IF(AND(R22="Preventivo",S22="Automático"),"50%",IF(AND(R22="Preventivo",S22="Manual"),"40%",IF(AND(R22="Detectivo",S22="Automático"),"40%",IF(AND(R22="Detectivo",S22="Manual"),"30%",IF(AND(R22="Correctivo",S22="Automático"),"35%",IF(AND(R22="Correctivo",S22="Manual"),"25%",""))))))</f>
        <v>40%</v>
      </c>
      <c r="U22" s="12" t="s">
        <v>54</v>
      </c>
      <c r="V22" s="12" t="s">
        <v>55</v>
      </c>
      <c r="W22" s="12" t="s">
        <v>56</v>
      </c>
      <c r="X22" s="14">
        <f>IFERROR(IF(Q22="Probabilidad",(I22-(+I22*T22)),IF(Q22="Impacto",I22,"")),"")</f>
        <v>0.24</v>
      </c>
      <c r="Y22" s="15" t="str">
        <f>IFERROR(IF(X22="","",IF(X22&lt;=0.2,"Muy Baja",IF(X22&lt;=0.4,"Baja",IF(X22&lt;=0.6,"Media",IF(X22&lt;=0.8,"Alta","Muy Alta"))))),"")</f>
        <v>Baja</v>
      </c>
      <c r="Z22" s="16">
        <f>+X22</f>
        <v>0.24</v>
      </c>
      <c r="AA22" s="15" t="str">
        <f>IFERROR(IF(AB22="","",IF(AB22&lt;=0.2,"Leve",IF(AB22&lt;=0.4,"Menor",IF(AB22&lt;=0.6,"Moderado",IF(AB22&lt;=0.8,"Mayor","Catastrófico"))))),"")</f>
        <v>Leve</v>
      </c>
      <c r="AB22" s="16">
        <f>IFERROR(IF(Q22="Impacto",(M22-(+M22*T22)),IF(Q22="Probabilidad",M22,"")),"")</f>
        <v>0.2</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Bajo</v>
      </c>
      <c r="AD22" s="18" t="s">
        <v>69</v>
      </c>
      <c r="AE22" s="19" t="s">
        <v>406</v>
      </c>
      <c r="AF22" s="19" t="s">
        <v>394</v>
      </c>
      <c r="AG22" s="24">
        <v>45077</v>
      </c>
      <c r="AH22" s="20">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t="s">
        <v>69</v>
      </c>
      <c r="AE23" s="19" t="s">
        <v>407</v>
      </c>
      <c r="AF23" s="19" t="s">
        <v>394</v>
      </c>
      <c r="AG23" s="20" t="s">
        <v>113</v>
      </c>
      <c r="AH23" s="20">
        <v>45291</v>
      </c>
      <c r="AI23" s="19" t="s">
        <v>59</v>
      </c>
      <c r="AJ23" s="21"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IF(NOT(ISERROR(MATCH(J28,'[17]Tabla Impacto'!$B$221:$B$223,0))),'[17]Tabla Impacto'!$F$223&amp;"Por favor no seleccionar los criterios de impacto(Afectación Económica o presupuestal y Pérdida Reputacional)",J28)</f>
        <v>0</v>
      </c>
      <c r="L28" s="92" t="str">
        <f>IF(OR(K28='[17]Tabla Impacto'!$C$11,K28='[17]Tabla Impacto'!$D$11),"Leve",IF(OR(K28='[17]Tabla Impacto'!$C$12,K28='[17]Tabla Impacto'!$D$12),"Menor",IF(OR(K28='[17]Tabla Impacto'!$C$13,K28='[17]Tabla Impacto'!$D$13),"Moderado",IF(OR(K28='[17]Tabla Impacto'!$C$14,K28='[17]Tabla Impacto'!$D$14),"Mayor",IF(OR(K28='[17]Tabla Impacto'!$C$15,K28='[17]Tabla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IF(NOT(ISERROR(MATCH(J34,'[17]Tabla Impacto'!$B$221:$B$223,0))),'[17]Tabla Impacto'!$F$223&amp;"Por favor no seleccionar los criterios de impacto(Afectación Económica o presupuestal y Pérdida Reputacional)",J34)</f>
        <v>0</v>
      </c>
      <c r="L34" s="92" t="str">
        <f>IF(OR(K34='[17]Tabla Impacto'!$C$11,K34='[17]Tabla Impacto'!$D$11),"Leve",IF(OR(K34='[17]Tabla Impacto'!$C$12,K34='[17]Tabla Impacto'!$D$12),"Menor",IF(OR(K34='[17]Tabla Impacto'!$C$13,K34='[17]Tabla Impacto'!$D$13),"Moderado",IF(OR(K34='[17]Tabla Impacto'!$C$14,K34='[17]Tabla Impacto'!$D$14),"Mayor",IF(OR(K34='[17]Tabla Impacto'!$C$15,K34='[17]Tabla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IF(NOT(ISERROR(MATCH(J40,'[17]Tabla Impacto'!$B$221:$B$223,0))),'[17]Tabla Impacto'!$F$223&amp;"Por favor no seleccionar los criterios de impacto(Afectación Económica o presupuestal y Pérdida Reputacional)",J40)</f>
        <v>0</v>
      </c>
      <c r="L40" s="92" t="str">
        <f>IF(OR(K40='[17]Tabla Impacto'!$C$11,K40='[17]Tabla Impacto'!$D$11),"Leve",IF(OR(K40='[17]Tabla Impacto'!$C$12,K40='[17]Tabla Impacto'!$D$12),"Menor",IF(OR(K40='[17]Tabla Impacto'!$C$13,K40='[17]Tabla Impacto'!$D$13),"Moderado",IF(OR(K40='[17]Tabla Impacto'!$C$14,K40='[17]Tabla Impacto'!$D$14),"Mayor",IF(OR(K40='[17]Tabla Impacto'!$C$15,K40='[17]Tabla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IF(NOT(ISERROR(MATCH(J46,'[17]Tabla Impacto'!$B$221:$B$223,0))),'[17]Tabla Impacto'!$F$223&amp;"Por favor no seleccionar los criterios de impacto(Afectación Económica o presupuestal y Pérdida Reputacional)",J46)</f>
        <v>0</v>
      </c>
      <c r="L46" s="92" t="str">
        <f>IF(OR(K46='[17]Tabla Impacto'!$C$11,K46='[17]Tabla Impacto'!$D$11),"Leve",IF(OR(K46='[17]Tabla Impacto'!$C$12,K46='[17]Tabla Impacto'!$D$12),"Menor",IF(OR(K46='[17]Tabla Impacto'!$C$13,K46='[17]Tabla Impacto'!$D$13),"Moderado",IF(OR(K46='[17]Tabla Impacto'!$C$14,K46='[17]Tabla Impacto'!$D$14),"Mayor",IF(OR(K46='[17]Tabla Impacto'!$C$15,K46='[17]Tabla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IF(NOT(ISERROR(MATCH(J52,'[17]Tabla Impacto'!$B$221:$B$223,0))),'[17]Tabla Impacto'!$F$223&amp;"Por favor no seleccionar los criterios de impacto(Afectación Económica o presupuestal y Pérdida Reputacional)",J52)</f>
        <v>0</v>
      </c>
      <c r="L52" s="92" t="str">
        <f>IF(OR(K52='[17]Tabla Impacto'!$C$11,K52='[17]Tabla Impacto'!$D$11),"Leve",IF(OR(K52='[17]Tabla Impacto'!$C$12,K52='[17]Tabla Impacto'!$D$12),"Menor",IF(OR(K52='[17]Tabla Impacto'!$C$13,K52='[17]Tabla Impacto'!$D$13),"Moderado",IF(OR(K52='[17]Tabla Impacto'!$C$14,K52='[17]Tabla Impacto'!$D$14),"Mayor",IF(OR(K52='[17]Tabla Impacto'!$C$15,K52='[17]Tabla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IF(NOT(ISERROR(MATCH(J58,'[17]Tabla Impacto'!$B$221:$B$223,0))),'[17]Tabla Impacto'!$F$223&amp;"Por favor no seleccionar los criterios de impacto(Afectación Económica o presupuestal y Pérdida Reputacional)",J58)</f>
        <v>0</v>
      </c>
      <c r="L58" s="92" t="str">
        <f>IF(OR(K58='[17]Tabla Impacto'!$C$11,K58='[17]Tabla Impacto'!$D$11),"Leve",IF(OR(K58='[17]Tabla Impacto'!$C$12,K58='[17]Tabla Impacto'!$D$12),"Menor",IF(OR(K58='[17]Tabla Impacto'!$C$13,K58='[17]Tabla Impacto'!$D$13),"Moderado",IF(OR(K58='[17]Tabla Impacto'!$C$14,K58='[17]Tabla Impacto'!$D$14),"Mayor",IF(OR(K58='[17]Tabla Impacto'!$C$15,K58='[17]Tabla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IF(NOT(ISERROR(MATCH(J64,'[17]Tabla Impacto'!$B$221:$B$223,0))),'[17]Tabla Impacto'!$F$223&amp;"Por favor no seleccionar los criterios de impacto(Afectación Económica o presupuestal y Pérdida Reputacional)",J64)</f>
        <v>0</v>
      </c>
      <c r="L64" s="92" t="str">
        <f>IF(OR(K64='[17]Tabla Impacto'!$C$11,K64='[17]Tabla Impacto'!$D$11),"Leve",IF(OR(K64='[17]Tabla Impacto'!$C$12,K64='[17]Tabla Impacto'!$D$12),"Menor",IF(OR(K64='[17]Tabla Impacto'!$C$13,K64='[17]Tabla Impacto'!$D$13),"Moderado",IF(OR(K64='[17]Tabla Impacto'!$C$14,K64='[17]Tabla Impacto'!$D$14),"Mayor",IF(OR(K64='[17]Tabla Impacto'!$C$15,K64='[17]Tabla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335" priority="227" operator="equal">
      <formula>"Muy Alta"</formula>
    </cfRule>
    <cfRule type="cellIs" dxfId="334" priority="228" operator="equal">
      <formula>"Alta"</formula>
    </cfRule>
    <cfRule type="cellIs" dxfId="333" priority="229" operator="equal">
      <formula>"Media"</formula>
    </cfRule>
    <cfRule type="cellIs" dxfId="332" priority="230" operator="equal">
      <formula>"Baja"</formula>
    </cfRule>
    <cfRule type="cellIs" dxfId="331" priority="231" operator="equal">
      <formula>"Muy Baja"</formula>
    </cfRule>
  </conditionalFormatting>
  <conditionalFormatting sqref="L10 L16 L22 L28 L34 L40 L46 L52 L58 L64">
    <cfRule type="cellIs" dxfId="330" priority="222" operator="equal">
      <formula>"Catastrófico"</formula>
    </cfRule>
    <cfRule type="cellIs" dxfId="329" priority="223" operator="equal">
      <formula>"Mayor"</formula>
    </cfRule>
    <cfRule type="cellIs" dxfId="328" priority="224" operator="equal">
      <formula>"Moderado"</formula>
    </cfRule>
    <cfRule type="cellIs" dxfId="327" priority="225" operator="equal">
      <formula>"Menor"</formula>
    </cfRule>
    <cfRule type="cellIs" dxfId="326" priority="226" operator="equal">
      <formula>"Leve"</formula>
    </cfRule>
  </conditionalFormatting>
  <conditionalFormatting sqref="N10">
    <cfRule type="cellIs" dxfId="325" priority="218" operator="equal">
      <formula>"Extremo"</formula>
    </cfRule>
    <cfRule type="cellIs" dxfId="324" priority="219" operator="equal">
      <formula>"Alto"</formula>
    </cfRule>
    <cfRule type="cellIs" dxfId="323" priority="220" operator="equal">
      <formula>"Moderado"</formula>
    </cfRule>
    <cfRule type="cellIs" dxfId="322" priority="221" operator="equal">
      <formula>"Bajo"</formula>
    </cfRule>
  </conditionalFormatting>
  <conditionalFormatting sqref="Y10:Y15">
    <cfRule type="cellIs" dxfId="321" priority="213" operator="equal">
      <formula>"Muy Alta"</formula>
    </cfRule>
    <cfRule type="cellIs" dxfId="320" priority="214" operator="equal">
      <formula>"Alta"</formula>
    </cfRule>
    <cfRule type="cellIs" dxfId="319" priority="215" operator="equal">
      <formula>"Media"</formula>
    </cfRule>
    <cfRule type="cellIs" dxfId="318" priority="216" operator="equal">
      <formula>"Baja"</formula>
    </cfRule>
    <cfRule type="cellIs" dxfId="317" priority="217" operator="equal">
      <formula>"Muy Baja"</formula>
    </cfRule>
  </conditionalFormatting>
  <conditionalFormatting sqref="AA10:AA15">
    <cfRule type="cellIs" dxfId="316" priority="208" operator="equal">
      <formula>"Catastrófico"</formula>
    </cfRule>
    <cfRule type="cellIs" dxfId="315" priority="209" operator="equal">
      <formula>"Mayor"</formula>
    </cfRule>
    <cfRule type="cellIs" dxfId="314" priority="210" operator="equal">
      <formula>"Moderado"</formula>
    </cfRule>
    <cfRule type="cellIs" dxfId="313" priority="211" operator="equal">
      <formula>"Menor"</formula>
    </cfRule>
    <cfRule type="cellIs" dxfId="312" priority="212" operator="equal">
      <formula>"Leve"</formula>
    </cfRule>
  </conditionalFormatting>
  <conditionalFormatting sqref="AC10:AC15">
    <cfRule type="cellIs" dxfId="311" priority="204" operator="equal">
      <formula>"Extremo"</formula>
    </cfRule>
    <cfRule type="cellIs" dxfId="310" priority="205" operator="equal">
      <formula>"Alto"</formula>
    </cfRule>
    <cfRule type="cellIs" dxfId="309" priority="206" operator="equal">
      <formula>"Moderado"</formula>
    </cfRule>
    <cfRule type="cellIs" dxfId="308" priority="207" operator="equal">
      <formula>"Bajo"</formula>
    </cfRule>
  </conditionalFormatting>
  <conditionalFormatting sqref="H58">
    <cfRule type="cellIs" dxfId="307" priority="43" operator="equal">
      <formula>"Muy Alta"</formula>
    </cfRule>
    <cfRule type="cellIs" dxfId="306" priority="44" operator="equal">
      <formula>"Alta"</formula>
    </cfRule>
    <cfRule type="cellIs" dxfId="305" priority="45" operator="equal">
      <formula>"Media"</formula>
    </cfRule>
    <cfRule type="cellIs" dxfId="304" priority="46" operator="equal">
      <formula>"Baja"</formula>
    </cfRule>
    <cfRule type="cellIs" dxfId="303" priority="47" operator="equal">
      <formula>"Muy Baja"</formula>
    </cfRule>
  </conditionalFormatting>
  <conditionalFormatting sqref="N16">
    <cfRule type="cellIs" dxfId="302" priority="200" operator="equal">
      <formula>"Extremo"</formula>
    </cfRule>
    <cfRule type="cellIs" dxfId="301" priority="201" operator="equal">
      <formula>"Alto"</formula>
    </cfRule>
    <cfRule type="cellIs" dxfId="300" priority="202" operator="equal">
      <formula>"Moderado"</formula>
    </cfRule>
    <cfRule type="cellIs" dxfId="299" priority="203" operator="equal">
      <formula>"Bajo"</formula>
    </cfRule>
  </conditionalFormatting>
  <conditionalFormatting sqref="Y16:Y21">
    <cfRule type="cellIs" dxfId="298" priority="195" operator="equal">
      <formula>"Muy Alta"</formula>
    </cfRule>
    <cfRule type="cellIs" dxfId="297" priority="196" operator="equal">
      <formula>"Alta"</formula>
    </cfRule>
    <cfRule type="cellIs" dxfId="296" priority="197" operator="equal">
      <formula>"Media"</formula>
    </cfRule>
    <cfRule type="cellIs" dxfId="295" priority="198" operator="equal">
      <formula>"Baja"</formula>
    </cfRule>
    <cfRule type="cellIs" dxfId="294" priority="199" operator="equal">
      <formula>"Muy Baja"</formula>
    </cfRule>
  </conditionalFormatting>
  <conditionalFormatting sqref="AA16:AA21">
    <cfRule type="cellIs" dxfId="293" priority="190" operator="equal">
      <formula>"Catastrófico"</formula>
    </cfRule>
    <cfRule type="cellIs" dxfId="292" priority="191" operator="equal">
      <formula>"Mayor"</formula>
    </cfRule>
    <cfRule type="cellIs" dxfId="291" priority="192" operator="equal">
      <formula>"Moderado"</formula>
    </cfRule>
    <cfRule type="cellIs" dxfId="290" priority="193" operator="equal">
      <formula>"Menor"</formula>
    </cfRule>
    <cfRule type="cellIs" dxfId="289" priority="194" operator="equal">
      <formula>"Leve"</formula>
    </cfRule>
  </conditionalFormatting>
  <conditionalFormatting sqref="AC16:AC21">
    <cfRule type="cellIs" dxfId="288" priority="186" operator="equal">
      <formula>"Extremo"</formula>
    </cfRule>
    <cfRule type="cellIs" dxfId="287" priority="187" operator="equal">
      <formula>"Alto"</formula>
    </cfRule>
    <cfRule type="cellIs" dxfId="286" priority="188" operator="equal">
      <formula>"Moderado"</formula>
    </cfRule>
    <cfRule type="cellIs" dxfId="285" priority="189" operator="equal">
      <formula>"Bajo"</formula>
    </cfRule>
  </conditionalFormatting>
  <conditionalFormatting sqref="H22">
    <cfRule type="cellIs" dxfId="284" priority="181" operator="equal">
      <formula>"Muy Alta"</formula>
    </cfRule>
    <cfRule type="cellIs" dxfId="283" priority="182" operator="equal">
      <formula>"Alta"</formula>
    </cfRule>
    <cfRule type="cellIs" dxfId="282" priority="183" operator="equal">
      <formula>"Media"</formula>
    </cfRule>
    <cfRule type="cellIs" dxfId="281" priority="184" operator="equal">
      <formula>"Baja"</formula>
    </cfRule>
    <cfRule type="cellIs" dxfId="280" priority="185" operator="equal">
      <formula>"Muy Baja"</formula>
    </cfRule>
  </conditionalFormatting>
  <conditionalFormatting sqref="N22">
    <cfRule type="cellIs" dxfId="279" priority="177" operator="equal">
      <formula>"Extremo"</formula>
    </cfRule>
    <cfRule type="cellIs" dxfId="278" priority="178" operator="equal">
      <formula>"Alto"</formula>
    </cfRule>
    <cfRule type="cellIs" dxfId="277" priority="179" operator="equal">
      <formula>"Moderado"</formula>
    </cfRule>
    <cfRule type="cellIs" dxfId="276" priority="180" operator="equal">
      <formula>"Bajo"</formula>
    </cfRule>
  </conditionalFormatting>
  <conditionalFormatting sqref="Y22:Y27">
    <cfRule type="cellIs" dxfId="275" priority="172" operator="equal">
      <formula>"Muy Alta"</formula>
    </cfRule>
    <cfRule type="cellIs" dxfId="274" priority="173" operator="equal">
      <formula>"Alta"</formula>
    </cfRule>
    <cfRule type="cellIs" dxfId="273" priority="174" operator="equal">
      <formula>"Media"</formula>
    </cfRule>
    <cfRule type="cellIs" dxfId="272" priority="175" operator="equal">
      <formula>"Baja"</formula>
    </cfRule>
    <cfRule type="cellIs" dxfId="271" priority="176" operator="equal">
      <formula>"Muy Baja"</formula>
    </cfRule>
  </conditionalFormatting>
  <conditionalFormatting sqref="AA22:AA27">
    <cfRule type="cellIs" dxfId="270" priority="167" operator="equal">
      <formula>"Catastrófico"</formula>
    </cfRule>
    <cfRule type="cellIs" dxfId="269" priority="168" operator="equal">
      <formula>"Mayor"</formula>
    </cfRule>
    <cfRule type="cellIs" dxfId="268" priority="169" operator="equal">
      <formula>"Moderado"</formula>
    </cfRule>
    <cfRule type="cellIs" dxfId="267" priority="170" operator="equal">
      <formula>"Menor"</formula>
    </cfRule>
    <cfRule type="cellIs" dxfId="266" priority="171" operator="equal">
      <formula>"Leve"</formula>
    </cfRule>
  </conditionalFormatting>
  <conditionalFormatting sqref="AC22:AC27">
    <cfRule type="cellIs" dxfId="265" priority="163" operator="equal">
      <formula>"Extremo"</formula>
    </cfRule>
    <cfRule type="cellIs" dxfId="264" priority="164" operator="equal">
      <formula>"Alto"</formula>
    </cfRule>
    <cfRule type="cellIs" dxfId="263" priority="165" operator="equal">
      <formula>"Moderado"</formula>
    </cfRule>
    <cfRule type="cellIs" dxfId="262" priority="166" operator="equal">
      <formula>"Bajo"</formula>
    </cfRule>
  </conditionalFormatting>
  <conditionalFormatting sqref="H28">
    <cfRule type="cellIs" dxfId="261" priority="158" operator="equal">
      <formula>"Muy Alta"</formula>
    </cfRule>
    <cfRule type="cellIs" dxfId="260" priority="159" operator="equal">
      <formula>"Alta"</formula>
    </cfRule>
    <cfRule type="cellIs" dxfId="259" priority="160" operator="equal">
      <formula>"Media"</formula>
    </cfRule>
    <cfRule type="cellIs" dxfId="258" priority="161" operator="equal">
      <formula>"Baja"</formula>
    </cfRule>
    <cfRule type="cellIs" dxfId="257" priority="162" operator="equal">
      <formula>"Muy Baja"</formula>
    </cfRule>
  </conditionalFormatting>
  <conditionalFormatting sqref="N28">
    <cfRule type="cellIs" dxfId="256" priority="154" operator="equal">
      <formula>"Extremo"</formula>
    </cfRule>
    <cfRule type="cellIs" dxfId="255" priority="155" operator="equal">
      <formula>"Alto"</formula>
    </cfRule>
    <cfRule type="cellIs" dxfId="254" priority="156" operator="equal">
      <formula>"Moderado"</formula>
    </cfRule>
    <cfRule type="cellIs" dxfId="253" priority="157" operator="equal">
      <formula>"Bajo"</formula>
    </cfRule>
  </conditionalFormatting>
  <conditionalFormatting sqref="Y28:Y33">
    <cfRule type="cellIs" dxfId="252" priority="149" operator="equal">
      <formula>"Muy Alta"</formula>
    </cfRule>
    <cfRule type="cellIs" dxfId="251" priority="150" operator="equal">
      <formula>"Alta"</formula>
    </cfRule>
    <cfRule type="cellIs" dxfId="250" priority="151" operator="equal">
      <formula>"Media"</formula>
    </cfRule>
    <cfRule type="cellIs" dxfId="249" priority="152" operator="equal">
      <formula>"Baja"</formula>
    </cfRule>
    <cfRule type="cellIs" dxfId="248" priority="153" operator="equal">
      <formula>"Muy Baja"</formula>
    </cfRule>
  </conditionalFormatting>
  <conditionalFormatting sqref="AA28:AA33">
    <cfRule type="cellIs" dxfId="247" priority="144" operator="equal">
      <formula>"Catastrófico"</formula>
    </cfRule>
    <cfRule type="cellIs" dxfId="246" priority="145" operator="equal">
      <formula>"Mayor"</formula>
    </cfRule>
    <cfRule type="cellIs" dxfId="245" priority="146" operator="equal">
      <formula>"Moderado"</formula>
    </cfRule>
    <cfRule type="cellIs" dxfId="244" priority="147" operator="equal">
      <formula>"Menor"</formula>
    </cfRule>
    <cfRule type="cellIs" dxfId="243" priority="148" operator="equal">
      <formula>"Leve"</formula>
    </cfRule>
  </conditionalFormatting>
  <conditionalFormatting sqref="AC28:AC33">
    <cfRule type="cellIs" dxfId="242" priority="140" operator="equal">
      <formula>"Extremo"</formula>
    </cfRule>
    <cfRule type="cellIs" dxfId="241" priority="141" operator="equal">
      <formula>"Alto"</formula>
    </cfRule>
    <cfRule type="cellIs" dxfId="240" priority="142" operator="equal">
      <formula>"Moderado"</formula>
    </cfRule>
    <cfRule type="cellIs" dxfId="239" priority="143" operator="equal">
      <formula>"Bajo"</formula>
    </cfRule>
  </conditionalFormatting>
  <conditionalFormatting sqref="H34">
    <cfRule type="cellIs" dxfId="238" priority="135" operator="equal">
      <formula>"Muy Alta"</formula>
    </cfRule>
    <cfRule type="cellIs" dxfId="237" priority="136" operator="equal">
      <formula>"Alta"</formula>
    </cfRule>
    <cfRule type="cellIs" dxfId="236" priority="137" operator="equal">
      <formula>"Media"</formula>
    </cfRule>
    <cfRule type="cellIs" dxfId="235" priority="138" operator="equal">
      <formula>"Baja"</formula>
    </cfRule>
    <cfRule type="cellIs" dxfId="234" priority="139" operator="equal">
      <formula>"Muy Baja"</formula>
    </cfRule>
  </conditionalFormatting>
  <conditionalFormatting sqref="N34">
    <cfRule type="cellIs" dxfId="233" priority="131" operator="equal">
      <formula>"Extremo"</formula>
    </cfRule>
    <cfRule type="cellIs" dxfId="232" priority="132" operator="equal">
      <formula>"Alto"</formula>
    </cfRule>
    <cfRule type="cellIs" dxfId="231" priority="133" operator="equal">
      <formula>"Moderado"</formula>
    </cfRule>
    <cfRule type="cellIs" dxfId="230" priority="134" operator="equal">
      <formula>"Bajo"</formula>
    </cfRule>
  </conditionalFormatting>
  <conditionalFormatting sqref="Y34:Y39">
    <cfRule type="cellIs" dxfId="229" priority="126" operator="equal">
      <formula>"Muy Alta"</formula>
    </cfRule>
    <cfRule type="cellIs" dxfId="228" priority="127" operator="equal">
      <formula>"Alta"</formula>
    </cfRule>
    <cfRule type="cellIs" dxfId="227" priority="128" operator="equal">
      <formula>"Media"</formula>
    </cfRule>
    <cfRule type="cellIs" dxfId="226" priority="129" operator="equal">
      <formula>"Baja"</formula>
    </cfRule>
    <cfRule type="cellIs" dxfId="225" priority="130" operator="equal">
      <formula>"Muy Baja"</formula>
    </cfRule>
  </conditionalFormatting>
  <conditionalFormatting sqref="AA34:AA39">
    <cfRule type="cellIs" dxfId="224" priority="121" operator="equal">
      <formula>"Catastrófico"</formula>
    </cfRule>
    <cfRule type="cellIs" dxfId="223" priority="122" operator="equal">
      <formula>"Mayor"</formula>
    </cfRule>
    <cfRule type="cellIs" dxfId="222" priority="123" operator="equal">
      <formula>"Moderado"</formula>
    </cfRule>
    <cfRule type="cellIs" dxfId="221" priority="124" operator="equal">
      <formula>"Menor"</formula>
    </cfRule>
    <cfRule type="cellIs" dxfId="220" priority="125" operator="equal">
      <formula>"Leve"</formula>
    </cfRule>
  </conditionalFormatting>
  <conditionalFormatting sqref="AC34:AC39">
    <cfRule type="cellIs" dxfId="219" priority="117" operator="equal">
      <formula>"Extremo"</formula>
    </cfRule>
    <cfRule type="cellIs" dxfId="218" priority="118" operator="equal">
      <formula>"Alto"</formula>
    </cfRule>
    <cfRule type="cellIs" dxfId="217" priority="119" operator="equal">
      <formula>"Moderado"</formula>
    </cfRule>
    <cfRule type="cellIs" dxfId="216" priority="120" operator="equal">
      <formula>"Bajo"</formula>
    </cfRule>
  </conditionalFormatting>
  <conditionalFormatting sqref="H40">
    <cfRule type="cellIs" dxfId="215" priority="112" operator="equal">
      <formula>"Muy Alta"</formula>
    </cfRule>
    <cfRule type="cellIs" dxfId="214" priority="113" operator="equal">
      <formula>"Alta"</formula>
    </cfRule>
    <cfRule type="cellIs" dxfId="213" priority="114" operator="equal">
      <formula>"Media"</formula>
    </cfRule>
    <cfRule type="cellIs" dxfId="212" priority="115" operator="equal">
      <formula>"Baja"</formula>
    </cfRule>
    <cfRule type="cellIs" dxfId="211" priority="116" operator="equal">
      <formula>"Muy Baja"</formula>
    </cfRule>
  </conditionalFormatting>
  <conditionalFormatting sqref="N40">
    <cfRule type="cellIs" dxfId="210" priority="108" operator="equal">
      <formula>"Extremo"</formula>
    </cfRule>
    <cfRule type="cellIs" dxfId="209" priority="109" operator="equal">
      <formula>"Alto"</formula>
    </cfRule>
    <cfRule type="cellIs" dxfId="208" priority="110" operator="equal">
      <formula>"Moderado"</formula>
    </cfRule>
    <cfRule type="cellIs" dxfId="207" priority="111" operator="equal">
      <formula>"Bajo"</formula>
    </cfRule>
  </conditionalFormatting>
  <conditionalFormatting sqref="Y40:Y45">
    <cfRule type="cellIs" dxfId="206" priority="103" operator="equal">
      <formula>"Muy Alta"</formula>
    </cfRule>
    <cfRule type="cellIs" dxfId="205" priority="104" operator="equal">
      <formula>"Alta"</formula>
    </cfRule>
    <cfRule type="cellIs" dxfId="204" priority="105" operator="equal">
      <formula>"Media"</formula>
    </cfRule>
    <cfRule type="cellIs" dxfId="203" priority="106" operator="equal">
      <formula>"Baja"</formula>
    </cfRule>
    <cfRule type="cellIs" dxfId="202" priority="107" operator="equal">
      <formula>"Muy Baja"</formula>
    </cfRule>
  </conditionalFormatting>
  <conditionalFormatting sqref="AA40:AA45">
    <cfRule type="cellIs" dxfId="201" priority="98" operator="equal">
      <formula>"Catastrófico"</formula>
    </cfRule>
    <cfRule type="cellIs" dxfId="200" priority="99" operator="equal">
      <formula>"Mayor"</formula>
    </cfRule>
    <cfRule type="cellIs" dxfId="199" priority="100" operator="equal">
      <formula>"Moderado"</formula>
    </cfRule>
    <cfRule type="cellIs" dxfId="198" priority="101" operator="equal">
      <formula>"Menor"</formula>
    </cfRule>
    <cfRule type="cellIs" dxfId="197" priority="102" operator="equal">
      <formula>"Leve"</formula>
    </cfRule>
  </conditionalFormatting>
  <conditionalFormatting sqref="AC40:AC45">
    <cfRule type="cellIs" dxfId="196" priority="94" operator="equal">
      <formula>"Extremo"</formula>
    </cfRule>
    <cfRule type="cellIs" dxfId="195" priority="95" operator="equal">
      <formula>"Alto"</formula>
    </cfRule>
    <cfRule type="cellIs" dxfId="194" priority="96" operator="equal">
      <formula>"Moderado"</formula>
    </cfRule>
    <cfRule type="cellIs" dxfId="193" priority="97" operator="equal">
      <formula>"Bajo"</formula>
    </cfRule>
  </conditionalFormatting>
  <conditionalFormatting sqref="H46">
    <cfRule type="cellIs" dxfId="192" priority="89" operator="equal">
      <formula>"Muy Alta"</formula>
    </cfRule>
    <cfRule type="cellIs" dxfId="191" priority="90" operator="equal">
      <formula>"Alta"</formula>
    </cfRule>
    <cfRule type="cellIs" dxfId="190" priority="91" operator="equal">
      <formula>"Media"</formula>
    </cfRule>
    <cfRule type="cellIs" dxfId="189" priority="92" operator="equal">
      <formula>"Baja"</formula>
    </cfRule>
    <cfRule type="cellIs" dxfId="188" priority="93" operator="equal">
      <formula>"Muy Baja"</formula>
    </cfRule>
  </conditionalFormatting>
  <conditionalFormatting sqref="N46">
    <cfRule type="cellIs" dxfId="187" priority="85" operator="equal">
      <formula>"Extremo"</formula>
    </cfRule>
    <cfRule type="cellIs" dxfId="186" priority="86" operator="equal">
      <formula>"Alto"</formula>
    </cfRule>
    <cfRule type="cellIs" dxfId="185" priority="87" operator="equal">
      <formula>"Moderado"</formula>
    </cfRule>
    <cfRule type="cellIs" dxfId="184" priority="88" operator="equal">
      <formula>"Bajo"</formula>
    </cfRule>
  </conditionalFormatting>
  <conditionalFormatting sqref="Y46:Y51">
    <cfRule type="cellIs" dxfId="183" priority="80" operator="equal">
      <formula>"Muy Alta"</formula>
    </cfRule>
    <cfRule type="cellIs" dxfId="182" priority="81" operator="equal">
      <formula>"Alta"</formula>
    </cfRule>
    <cfRule type="cellIs" dxfId="181" priority="82" operator="equal">
      <formula>"Media"</formula>
    </cfRule>
    <cfRule type="cellIs" dxfId="180" priority="83" operator="equal">
      <formula>"Baja"</formula>
    </cfRule>
    <cfRule type="cellIs" dxfId="179" priority="84" operator="equal">
      <formula>"Muy Baja"</formula>
    </cfRule>
  </conditionalFormatting>
  <conditionalFormatting sqref="AA46:AA51">
    <cfRule type="cellIs" dxfId="178" priority="75" operator="equal">
      <formula>"Catastrófico"</formula>
    </cfRule>
    <cfRule type="cellIs" dxfId="177" priority="76" operator="equal">
      <formula>"Mayor"</formula>
    </cfRule>
    <cfRule type="cellIs" dxfId="176" priority="77" operator="equal">
      <formula>"Moderado"</formula>
    </cfRule>
    <cfRule type="cellIs" dxfId="175" priority="78" operator="equal">
      <formula>"Menor"</formula>
    </cfRule>
    <cfRule type="cellIs" dxfId="174" priority="79" operator="equal">
      <formula>"Leve"</formula>
    </cfRule>
  </conditionalFormatting>
  <conditionalFormatting sqref="AC46:AC51">
    <cfRule type="cellIs" dxfId="173" priority="71" operator="equal">
      <formula>"Extremo"</formula>
    </cfRule>
    <cfRule type="cellIs" dxfId="172" priority="72" operator="equal">
      <formula>"Alto"</formula>
    </cfRule>
    <cfRule type="cellIs" dxfId="171" priority="73" operator="equal">
      <formula>"Moderado"</formula>
    </cfRule>
    <cfRule type="cellIs" dxfId="170" priority="74" operator="equal">
      <formula>"Bajo"</formula>
    </cfRule>
  </conditionalFormatting>
  <conditionalFormatting sqref="H52">
    <cfRule type="cellIs" dxfId="169" priority="66" operator="equal">
      <formula>"Muy Alta"</formula>
    </cfRule>
    <cfRule type="cellIs" dxfId="168" priority="67" operator="equal">
      <formula>"Alta"</formula>
    </cfRule>
    <cfRule type="cellIs" dxfId="167" priority="68" operator="equal">
      <formula>"Media"</formula>
    </cfRule>
    <cfRule type="cellIs" dxfId="166" priority="69" operator="equal">
      <formula>"Baja"</formula>
    </cfRule>
    <cfRule type="cellIs" dxfId="165" priority="70" operator="equal">
      <formula>"Muy Baja"</formula>
    </cfRule>
  </conditionalFormatting>
  <conditionalFormatting sqref="N52">
    <cfRule type="cellIs" dxfId="164" priority="62" operator="equal">
      <formula>"Extremo"</formula>
    </cfRule>
    <cfRule type="cellIs" dxfId="163" priority="63" operator="equal">
      <formula>"Alto"</formula>
    </cfRule>
    <cfRule type="cellIs" dxfId="162" priority="64" operator="equal">
      <formula>"Moderado"</formula>
    </cfRule>
    <cfRule type="cellIs" dxfId="161" priority="65" operator="equal">
      <formula>"Bajo"</formula>
    </cfRule>
  </conditionalFormatting>
  <conditionalFormatting sqref="Y52:Y57">
    <cfRule type="cellIs" dxfId="160" priority="57" operator="equal">
      <formula>"Muy Alta"</formula>
    </cfRule>
    <cfRule type="cellIs" dxfId="159" priority="58" operator="equal">
      <formula>"Alta"</formula>
    </cfRule>
    <cfRule type="cellIs" dxfId="158" priority="59" operator="equal">
      <formula>"Media"</formula>
    </cfRule>
    <cfRule type="cellIs" dxfId="157" priority="60" operator="equal">
      <formula>"Baja"</formula>
    </cfRule>
    <cfRule type="cellIs" dxfId="156" priority="61" operator="equal">
      <formula>"Muy Baja"</formula>
    </cfRule>
  </conditionalFormatting>
  <conditionalFormatting sqref="AA52:AA57">
    <cfRule type="cellIs" dxfId="155" priority="52" operator="equal">
      <formula>"Catastrófico"</formula>
    </cfRule>
    <cfRule type="cellIs" dxfId="154" priority="53" operator="equal">
      <formula>"Mayor"</formula>
    </cfRule>
    <cfRule type="cellIs" dxfId="153" priority="54" operator="equal">
      <formula>"Moderado"</formula>
    </cfRule>
    <cfRule type="cellIs" dxfId="152" priority="55" operator="equal">
      <formula>"Menor"</formula>
    </cfRule>
    <cfRule type="cellIs" dxfId="151" priority="56" operator="equal">
      <formula>"Leve"</formula>
    </cfRule>
  </conditionalFormatting>
  <conditionalFormatting sqref="AC52:AC57">
    <cfRule type="cellIs" dxfId="150" priority="48" operator="equal">
      <formula>"Extremo"</formula>
    </cfRule>
    <cfRule type="cellIs" dxfId="149" priority="49" operator="equal">
      <formula>"Alto"</formula>
    </cfRule>
    <cfRule type="cellIs" dxfId="148" priority="50" operator="equal">
      <formula>"Moderado"</formula>
    </cfRule>
    <cfRule type="cellIs" dxfId="147" priority="51" operator="equal">
      <formula>"Bajo"</formula>
    </cfRule>
  </conditionalFormatting>
  <conditionalFormatting sqref="N58">
    <cfRule type="cellIs" dxfId="146" priority="39" operator="equal">
      <formula>"Extremo"</formula>
    </cfRule>
    <cfRule type="cellIs" dxfId="145" priority="40" operator="equal">
      <formula>"Alto"</formula>
    </cfRule>
    <cfRule type="cellIs" dxfId="144" priority="41" operator="equal">
      <formula>"Moderado"</formula>
    </cfRule>
    <cfRule type="cellIs" dxfId="143" priority="42" operator="equal">
      <formula>"Bajo"</formula>
    </cfRule>
  </conditionalFormatting>
  <conditionalFormatting sqref="Y58:Y63">
    <cfRule type="cellIs" dxfId="142" priority="34" operator="equal">
      <formula>"Muy Alta"</formula>
    </cfRule>
    <cfRule type="cellIs" dxfId="141" priority="35" operator="equal">
      <formula>"Alta"</formula>
    </cfRule>
    <cfRule type="cellIs" dxfId="140" priority="36" operator="equal">
      <formula>"Media"</formula>
    </cfRule>
    <cfRule type="cellIs" dxfId="139" priority="37" operator="equal">
      <formula>"Baja"</formula>
    </cfRule>
    <cfRule type="cellIs" dxfId="138" priority="38" operator="equal">
      <formula>"Muy Baja"</formula>
    </cfRule>
  </conditionalFormatting>
  <conditionalFormatting sqref="AA58:AA63">
    <cfRule type="cellIs" dxfId="137" priority="29" operator="equal">
      <formula>"Catastrófico"</formula>
    </cfRule>
    <cfRule type="cellIs" dxfId="136" priority="30" operator="equal">
      <formula>"Mayor"</formula>
    </cfRule>
    <cfRule type="cellIs" dxfId="135" priority="31" operator="equal">
      <formula>"Moderado"</formula>
    </cfRule>
    <cfRule type="cellIs" dxfId="134" priority="32" operator="equal">
      <formula>"Menor"</formula>
    </cfRule>
    <cfRule type="cellIs" dxfId="133" priority="33" operator="equal">
      <formula>"Leve"</formula>
    </cfRule>
  </conditionalFormatting>
  <conditionalFormatting sqref="AC58:AC63">
    <cfRule type="cellIs" dxfId="132" priority="25" operator="equal">
      <formula>"Extremo"</formula>
    </cfRule>
    <cfRule type="cellIs" dxfId="131" priority="26" operator="equal">
      <formula>"Alto"</formula>
    </cfRule>
    <cfRule type="cellIs" dxfId="130" priority="27" operator="equal">
      <formula>"Moderado"</formula>
    </cfRule>
    <cfRule type="cellIs" dxfId="129" priority="28" operator="equal">
      <formula>"Bajo"</formula>
    </cfRule>
  </conditionalFormatting>
  <conditionalFormatting sqref="H64">
    <cfRule type="cellIs" dxfId="128" priority="20" operator="equal">
      <formula>"Muy Alta"</formula>
    </cfRule>
    <cfRule type="cellIs" dxfId="127" priority="21" operator="equal">
      <formula>"Alta"</formula>
    </cfRule>
    <cfRule type="cellIs" dxfId="126" priority="22" operator="equal">
      <formula>"Media"</formula>
    </cfRule>
    <cfRule type="cellIs" dxfId="125" priority="23" operator="equal">
      <formula>"Baja"</formula>
    </cfRule>
    <cfRule type="cellIs" dxfId="124" priority="24" operator="equal">
      <formula>"Muy Baja"</formula>
    </cfRule>
  </conditionalFormatting>
  <conditionalFormatting sqref="N64">
    <cfRule type="cellIs" dxfId="123" priority="16" operator="equal">
      <formula>"Extremo"</formula>
    </cfRule>
    <cfRule type="cellIs" dxfId="122" priority="17" operator="equal">
      <formula>"Alto"</formula>
    </cfRule>
    <cfRule type="cellIs" dxfId="121" priority="18" operator="equal">
      <formula>"Moderado"</formula>
    </cfRule>
    <cfRule type="cellIs" dxfId="120" priority="19" operator="equal">
      <formula>"Bajo"</formula>
    </cfRule>
  </conditionalFormatting>
  <conditionalFormatting sqref="Y64:Y69">
    <cfRule type="cellIs" dxfId="119" priority="11" operator="equal">
      <formula>"Muy Alta"</formula>
    </cfRule>
    <cfRule type="cellIs" dxfId="118" priority="12" operator="equal">
      <formula>"Alta"</formula>
    </cfRule>
    <cfRule type="cellIs" dxfId="117" priority="13" operator="equal">
      <formula>"Media"</formula>
    </cfRule>
    <cfRule type="cellIs" dxfId="116" priority="14" operator="equal">
      <formula>"Baja"</formula>
    </cfRule>
    <cfRule type="cellIs" dxfId="115" priority="15" operator="equal">
      <formula>"Muy Baja"</formula>
    </cfRule>
  </conditionalFormatting>
  <conditionalFormatting sqref="AA64:AA69">
    <cfRule type="cellIs" dxfId="114" priority="6" operator="equal">
      <formula>"Catastrófico"</formula>
    </cfRule>
    <cfRule type="cellIs" dxfId="113" priority="7" operator="equal">
      <formula>"Mayor"</formula>
    </cfRule>
    <cfRule type="cellIs" dxfId="112" priority="8" operator="equal">
      <formula>"Moderado"</formula>
    </cfRule>
    <cfRule type="cellIs" dxfId="111" priority="9" operator="equal">
      <formula>"Menor"</formula>
    </cfRule>
    <cfRule type="cellIs" dxfId="110" priority="10" operator="equal">
      <formula>"Leve"</formula>
    </cfRule>
  </conditionalFormatting>
  <conditionalFormatting sqref="AC64:AC69">
    <cfRule type="cellIs" dxfId="109" priority="2" operator="equal">
      <formula>"Extremo"</formula>
    </cfRule>
    <cfRule type="cellIs" dxfId="108" priority="3" operator="equal">
      <formula>"Alto"</formula>
    </cfRule>
    <cfRule type="cellIs" dxfId="107" priority="4" operator="equal">
      <formula>"Moderado"</formula>
    </cfRule>
    <cfRule type="cellIs" dxfId="106" priority="5" operator="equal">
      <formula>"Bajo"</formula>
    </cfRule>
  </conditionalFormatting>
  <conditionalFormatting sqref="K10:K69">
    <cfRule type="containsText" dxfId="105"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Tratamiento'!#REF!,AD10='C:\Users\krivera\OneDrive - Superintendencia de Vigilancia\Documentos - copia\2023\PLAN DE RIESGOS\RIESGOS DE GESTION 2023\[MATRIZ DE RIESGOS  DE GESTIÓN TALENTO HUMANO.xlsx]Opciones Tratamiento'!#REF!),ISBLANK(AD10),ISTEXT(AD10))</xm:f>
          </x14:formula1>
          <xm:sqref>AE10:AE17 AE19:AE69</xm:sqref>
        </x14:dataValidation>
        <x14:dataValidation type="list" allowBlank="1" showInputMessage="1" showErrorMessage="1">
          <x14:formula1>
            <xm:f>'C:\Users\krivera\OneDrive - Superintendencia de Vigilancia\Documentos - copia\2023\PLAN DE RIESGOS\RIESGOS DE GESTION 2023\[MATRIZ DE RIESGOS  DE GESTIÓN TALENTO HUMANO.xlsx]Tabla Impacto'!#REF!</xm:f>
          </x14:formula1>
          <xm:sqref>J10:J69</xm:sqref>
        </x14:dataValidation>
        <x14:dataValidation type="list" allowBlank="1" showInputMessage="1" showErrorMessage="1">
          <x14:formula1>
            <xm:f>'C:\Users\krivera\OneDrive - Superintendencia de Vigilancia\Documentos - copia\2023\PLAN DE RIESGOS\RIESGOS DE GESTION 2023\[MATRIZ DE RIESGOS  DE GESTIÓN TALENTO HUMANO.xlsx]Opciones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'C:\Users\krivera\OneDrive - Superintendencia de Vigilancia\Documentos - copia\2023\PLAN DE RIESGOS\RIESGOS DE GESTION 2023\[MATRIZ DE RIESGOS  DE GESTIÓN TALENTO HUMANO.xlsx]Tabla Valoración controles'!#REF!</xm:f>
          </x14:formula1>
          <xm:sqref>R10:S69 U10:W69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view="pageBreakPreview" topLeftCell="G3" zoomScale="90" zoomScaleNormal="90" zoomScaleSheetLayoutView="90" zoomScalePageLayoutView="70" workbookViewId="0">
      <selection activeCell="H10" sqref="H10:H15"/>
    </sheetView>
  </sheetViews>
  <sheetFormatPr baseColWidth="10"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1"/>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408</v>
      </c>
      <c r="D10" s="83" t="s">
        <v>409</v>
      </c>
      <c r="E10" s="86" t="s">
        <v>410</v>
      </c>
      <c r="F10" s="83" t="s">
        <v>49</v>
      </c>
      <c r="G10" s="89">
        <v>1</v>
      </c>
      <c r="H10" s="92" t="str">
        <f>IF(G10&lt;=0,"",IF(G10&lt;=2,"Muy Baja",IF(G10&lt;=24,"Baja",IF(G10&lt;=500,"Media",IF(G10&lt;=5000,"Alta","Muy Alta")))))</f>
        <v>Muy Baja</v>
      </c>
      <c r="I10" s="77">
        <f>IF(H10="","",IF(H10="Muy Baja",0.2,IF(H10="Baja",0.4,IF(H10="Media",0.6,IF(H10="Alta",0.8,IF(H10="Muy Alta",1,))))))</f>
        <v>0.2</v>
      </c>
      <c r="J10" s="95" t="s">
        <v>171</v>
      </c>
      <c r="K10" s="77" t="str">
        <f>IF(NOT(ISERROR(MATCH(J10,'[18]Tabla Impacto'!$B$221:$B$223,0))),'[18]Tabla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92" t="str">
        <f>IF(OR(K10='[18]Tabla Impacto'!$C$11,K10='[18]Tabla Impacto'!$D$11),"Leve",IF(OR(K10='[18]Tabla Impacto'!$C$12,K10='[18]Tabla Impacto'!$D$12),"Menor",IF(OR(K10='[18]Tabla Impacto'!$C$13,K10='[18]Tabla Impacto'!$D$13),"Moderado",IF(OR(K10='[18]Tabla Impacto'!$C$14,K10='[18]Tabla Impacto'!$D$14),"Mayor",IF(OR(K10='[18]Tabla Impacto'!$C$15,K10='[18]Tabla Impacto'!$D$15),"Catastrófico","")))))</f>
        <v>Menor</v>
      </c>
      <c r="M10" s="77">
        <f>IF(L10="","",IF(L10="Leve",0.2,IF(L10="Menor",0.4,IF(L10="Moderado",0.6,IF(L10="Mayor",0.8,IF(L10="Catastrófico",1,))))))</f>
        <v>0.4</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9">
        <v>1</v>
      </c>
      <c r="P10" s="10" t="s">
        <v>411</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212</v>
      </c>
      <c r="W10" s="12" t="s">
        <v>56</v>
      </c>
      <c r="X10" s="14">
        <f>IFERROR(IF(Q10="Probabilidad",(I10-(+I10*T10)),IF(Q10="Impacto",I10,"")),"")</f>
        <v>0.12</v>
      </c>
      <c r="Y10" s="15" t="str">
        <f>IFERROR(IF(X10="","",IF(X10&lt;=0.2,"Muy Baja",IF(X10&lt;=0.4,"Baja",IF(X10&lt;=0.6,"Media",IF(X10&lt;=0.8,"Alta","Muy Alta"))))),"")</f>
        <v>Muy Baja</v>
      </c>
      <c r="Z10" s="16">
        <f>+X10</f>
        <v>0.12</v>
      </c>
      <c r="AA10" s="15" t="str">
        <f>IFERROR(IF(AB10="","",IF(AB10&lt;=0.2,"Leve",IF(AB10&lt;=0.4,"Menor",IF(AB10&lt;=0.6,"Moderado",IF(AB10&lt;=0.8,"Mayor","Catastrófico"))))),"")</f>
        <v>Menor</v>
      </c>
      <c r="AB10" s="16">
        <f>IFERROR(IF(Q10="Impacto",(M10-(+M10*T10)),IF(Q10="Probabilidad",M10,"")),"")</f>
        <v>0.4</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8" t="s">
        <v>412</v>
      </c>
      <c r="AE10" s="19"/>
      <c r="AF10" s="21"/>
      <c r="AG10" s="24"/>
      <c r="AH10" s="24"/>
      <c r="AI10" s="19"/>
      <c r="AJ10" s="21"/>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c r="Q11" s="11" t="str">
        <f>IF(OR(R11="Preventivo",R11="Detectivo"),"Probabilidad",IF(R11="Correctivo","Impacto",""))</f>
        <v/>
      </c>
      <c r="R11" s="12"/>
      <c r="S11" s="12"/>
      <c r="T11" s="13" t="str">
        <f t="shared" ref="T11:T15" si="0">IF(AND(R11="Preventivo",S11="Automático"),"50%",IF(AND(R11="Preventivo",S11="Manual"),"40%",IF(AND(R11="Detectivo",S11="Automático"),"40%",IF(AND(R11="Detectivo",S11="Manual"),"30%",IF(AND(R11="Correctivo",S11="Automático"),"35%",IF(AND(R11="Correctivo",S11="Manual"),"25%",""))))))</f>
        <v/>
      </c>
      <c r="U11" s="12"/>
      <c r="V11" s="12"/>
      <c r="W11" s="12"/>
      <c r="X11" s="14" t="str">
        <f>IFERROR(IF(AND(Q10="Probabilidad",Q11="Probabilidad"),(Z10-(+Z10*T11)),IF(Q11="Probabilidad",(I10-(+I10*T11)),IF(Q11="Impacto",Z10,""))),"")</f>
        <v/>
      </c>
      <c r="Y11" s="15" t="str">
        <f t="shared" ref="Y11:Y69" si="1">IFERROR(IF(X11="","",IF(X11&lt;=0.2,"Muy Baja",IF(X11&lt;=0.4,"Baja",IF(X11&lt;=0.6,"Media",IF(X11&lt;=0.8,"Alta","Muy Alta"))))),"")</f>
        <v/>
      </c>
      <c r="Z11" s="16" t="str">
        <f t="shared" ref="Z11:Z15" si="2">+X11</f>
        <v/>
      </c>
      <c r="AA11" s="15" t="str">
        <f t="shared" ref="AA11:AA69" si="3">IFERROR(IF(AB11="","",IF(AB11&lt;=0.2,"Leve",IF(AB11&lt;=0.4,"Menor",IF(AB11&lt;=0.6,"Moderado",IF(AB11&lt;=0.8,"Mayor","Catastrófico"))))),"")</f>
        <v/>
      </c>
      <c r="AB11" s="16" t="str">
        <f>IFERROR(IF(AND(Q10="Impacto",Q11="Impacto"),(AB10-(+AB10*T11)),IF(Q11="Impacto",($M$10-(+$M$10*T11)),IF(Q11="Probabilidad",AB10,""))),"")</f>
        <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8"/>
      <c r="AE11" s="19"/>
      <c r="AF11" s="21"/>
      <c r="AG11" s="24"/>
      <c r="AH11" s="24"/>
      <c r="AI11" s="19"/>
      <c r="AJ11" s="2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c r="C16" s="83"/>
      <c r="D16" s="83"/>
      <c r="E16" s="86"/>
      <c r="F16" s="83"/>
      <c r="G16" s="89"/>
      <c r="H16" s="92" t="str">
        <f>IF(G16&lt;=0,"",IF(G16&lt;=2,"Muy Baja",IF(G16&lt;=24,"Baja",IF(G16&lt;=500,"Media",IF(G16&lt;=5000,"Alta","Muy Alta")))))</f>
        <v/>
      </c>
      <c r="I16" s="77" t="str">
        <f>IF(H16="","",IF(H16="Muy Baja",0.2,IF(H16="Baja",0.4,IF(H16="Media",0.6,IF(H16="Alta",0.8,IF(H16="Muy Alta",1,))))))</f>
        <v/>
      </c>
      <c r="J16" s="95"/>
      <c r="K16" s="77">
        <f>IF(NOT(ISERROR(MATCH(J16,'[18]Tabla Impacto'!$B$221:$B$223,0))),'[18]Tabla Impacto'!$F$223&amp;"Por favor no seleccionar los criterios de impacto(Afectación Económica o presupuestal y Pérdida Reputacional)",J16)</f>
        <v>0</v>
      </c>
      <c r="L16" s="92" t="str">
        <f>IF(OR(K16='[18]Tabla Impacto'!$C$11,K16='[18]Tabla Impacto'!$D$11),"Leve",IF(OR(K16='[18]Tabla Impacto'!$C$12,K16='[18]Tabla Impacto'!$D$12),"Menor",IF(OR(K16='[18]Tabla Impacto'!$C$13,K16='[18]Tabla Impacto'!$D$13),"Moderado",IF(OR(K16='[18]Tabla Impacto'!$C$14,K16='[18]Tabla Impacto'!$D$14),"Mayor",IF(OR(K16='[18]Tabla Impacto'!$C$15,K16='[18]Tabla Impacto'!$D$15),"Catastrófico","")))))</f>
        <v/>
      </c>
      <c r="M16" s="77" t="str">
        <f>IF(L16="","",IF(L16="Leve",0.2,IF(L16="Menor",0.4,IF(L16="Moderado",0.6,IF(L16="Mayor",0.8,IF(L16="Catastrófico",1,))))))</f>
        <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9">
        <v>1</v>
      </c>
      <c r="P16" s="10"/>
      <c r="Q16" s="11" t="str">
        <f>IF(OR(R16="Preventivo",R16="Detectivo"),"Probabilidad",IF(R16="Correctivo","Impacto",""))</f>
        <v/>
      </c>
      <c r="R16" s="12"/>
      <c r="S16" s="12"/>
      <c r="T16" s="13" t="str">
        <f>IF(AND(R16="Preventivo",S16="Automático"),"50%",IF(AND(R16="Preventivo",S16="Manual"),"40%",IF(AND(R16="Detectivo",S16="Automático"),"40%",IF(AND(R16="Detectivo",S16="Manual"),"30%",IF(AND(R16="Correctivo",S16="Automático"),"35%",IF(AND(R16="Correctivo",S16="Manual"),"25%",""))))))</f>
        <v/>
      </c>
      <c r="U16" s="12"/>
      <c r="V16" s="12"/>
      <c r="W16" s="12"/>
      <c r="X16" s="14" t="str">
        <f>IFERROR(IF(Q16="Probabilidad",(I16-(+I16*T16)),IF(Q16="Impacto",I16,"")),"")</f>
        <v/>
      </c>
      <c r="Y16" s="15" t="str">
        <f>IFERROR(IF(X16="","",IF(X16&lt;=0.2,"Muy Baja",IF(X16&lt;=0.4,"Baja",IF(X16&lt;=0.6,"Media",IF(X16&lt;=0.8,"Alta","Muy Alta"))))),"")</f>
        <v/>
      </c>
      <c r="Z16" s="16" t="str">
        <f>+X16</f>
        <v/>
      </c>
      <c r="AA16" s="15" t="str">
        <f>IFERROR(IF(AB16="","",IF(AB16&lt;=0.2,"Leve",IF(AB16&lt;=0.4,"Menor",IF(AB16&lt;=0.6,"Moderado",IF(AB16&lt;=0.8,"Mayor","Catastrófico"))))),"")</f>
        <v/>
      </c>
      <c r="AB16" s="16" t="str">
        <f>IFERROR(IF(Q16="Impacto",(M16-(+M16*T16)),IF(Q16="Probabilidad",M16,"")),"")</f>
        <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8"/>
      <c r="AE16" s="19"/>
      <c r="AF16" s="21"/>
      <c r="AG16" s="24"/>
      <c r="AH16" s="24"/>
      <c r="AI16" s="19"/>
      <c r="AJ16" s="2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19"/>
      <c r="AF17" s="21"/>
      <c r="AG17" s="24"/>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IF(NOT(ISERROR(MATCH(J22,'[18]Tabla Impacto'!$B$221:$B$223,0))),'[18]Tabla Impacto'!$F$223&amp;"Por favor no seleccionar los criterios de impacto(Afectación Económica o presupuestal y Pérdida Reputacional)",J22)</f>
        <v>0</v>
      </c>
      <c r="L22" s="92" t="str">
        <f>IF(OR(K22='[18]Tabla Impacto'!$C$11,K22='[18]Tabla Impacto'!$D$11),"Leve",IF(OR(K22='[18]Tabla Impacto'!$C$12,K22='[18]Tabla Impacto'!$D$12),"Menor",IF(OR(K22='[18]Tabla Impacto'!$C$13,K22='[18]Tabla Impacto'!$D$13),"Moderado",IF(OR(K22='[18]Tabla Impacto'!$C$14,K22='[18]Tabla Impacto'!$D$14),"Mayor",IF(OR(K22='[18]Tabla Impacto'!$C$15,K22='[18]Tabla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IF(NOT(ISERROR(MATCH(J28,'[18]Tabla Impacto'!$B$221:$B$223,0))),'[18]Tabla Impacto'!$F$223&amp;"Por favor no seleccionar los criterios de impacto(Afectación Económica o presupuestal y Pérdida Reputacional)",J28)</f>
        <v>0</v>
      </c>
      <c r="L28" s="92" t="str">
        <f>IF(OR(K28='[18]Tabla Impacto'!$C$11,K28='[18]Tabla Impacto'!$D$11),"Leve",IF(OR(K28='[18]Tabla Impacto'!$C$12,K28='[18]Tabla Impacto'!$D$12),"Menor",IF(OR(K28='[18]Tabla Impacto'!$C$13,K28='[18]Tabla Impacto'!$D$13),"Moderado",IF(OR(K28='[18]Tabla Impacto'!$C$14,K28='[18]Tabla Impacto'!$D$14),"Mayor",IF(OR(K28='[18]Tabla Impacto'!$C$15,K28='[18]Tabla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IF(NOT(ISERROR(MATCH(J34,'[18]Tabla Impacto'!$B$221:$B$223,0))),'[18]Tabla Impacto'!$F$223&amp;"Por favor no seleccionar los criterios de impacto(Afectación Económica o presupuestal y Pérdida Reputacional)",J34)</f>
        <v>0</v>
      </c>
      <c r="L34" s="92" t="str">
        <f>IF(OR(K34='[18]Tabla Impacto'!$C$11,K34='[18]Tabla Impacto'!$D$11),"Leve",IF(OR(K34='[18]Tabla Impacto'!$C$12,K34='[18]Tabla Impacto'!$D$12),"Menor",IF(OR(K34='[18]Tabla Impacto'!$C$13,K34='[18]Tabla Impacto'!$D$13),"Moderado",IF(OR(K34='[18]Tabla Impacto'!$C$14,K34='[18]Tabla Impacto'!$D$14),"Mayor",IF(OR(K34='[18]Tabla Impacto'!$C$15,K34='[18]Tabla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IF(NOT(ISERROR(MATCH(J40,'[18]Tabla Impacto'!$B$221:$B$223,0))),'[18]Tabla Impacto'!$F$223&amp;"Por favor no seleccionar los criterios de impacto(Afectación Económica o presupuestal y Pérdida Reputacional)",J40)</f>
        <v>0</v>
      </c>
      <c r="L40" s="92" t="str">
        <f>IF(OR(K40='[18]Tabla Impacto'!$C$11,K40='[18]Tabla Impacto'!$D$11),"Leve",IF(OR(K40='[18]Tabla Impacto'!$C$12,K40='[18]Tabla Impacto'!$D$12),"Menor",IF(OR(K40='[18]Tabla Impacto'!$C$13,K40='[18]Tabla Impacto'!$D$13),"Moderado",IF(OR(K40='[18]Tabla Impacto'!$C$14,K40='[18]Tabla Impacto'!$D$14),"Mayor",IF(OR(K40='[18]Tabla Impacto'!$C$15,K40='[18]Tabla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IF(NOT(ISERROR(MATCH(J46,'[18]Tabla Impacto'!$B$221:$B$223,0))),'[18]Tabla Impacto'!$F$223&amp;"Por favor no seleccionar los criterios de impacto(Afectación Económica o presupuestal y Pérdida Reputacional)",J46)</f>
        <v>0</v>
      </c>
      <c r="L46" s="92" t="str">
        <f>IF(OR(K46='[18]Tabla Impacto'!$C$11,K46='[18]Tabla Impacto'!$D$11),"Leve",IF(OR(K46='[18]Tabla Impacto'!$C$12,K46='[18]Tabla Impacto'!$D$12),"Menor",IF(OR(K46='[18]Tabla Impacto'!$C$13,K46='[18]Tabla Impacto'!$D$13),"Moderado",IF(OR(K46='[18]Tabla Impacto'!$C$14,K46='[18]Tabla Impacto'!$D$14),"Mayor",IF(OR(K46='[18]Tabla Impacto'!$C$15,K46='[18]Tabla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IF(NOT(ISERROR(MATCH(J52,'[18]Tabla Impacto'!$B$221:$B$223,0))),'[18]Tabla Impacto'!$F$223&amp;"Por favor no seleccionar los criterios de impacto(Afectación Económica o presupuestal y Pérdida Reputacional)",J52)</f>
        <v>0</v>
      </c>
      <c r="L52" s="92" t="str">
        <f>IF(OR(K52='[18]Tabla Impacto'!$C$11,K52='[18]Tabla Impacto'!$D$11),"Leve",IF(OR(K52='[18]Tabla Impacto'!$C$12,K52='[18]Tabla Impacto'!$D$12),"Menor",IF(OR(K52='[18]Tabla Impacto'!$C$13,K52='[18]Tabla Impacto'!$D$13),"Moderado",IF(OR(K52='[18]Tabla Impacto'!$C$14,K52='[18]Tabla Impacto'!$D$14),"Mayor",IF(OR(K52='[18]Tabla Impacto'!$C$15,K52='[18]Tabla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IF(NOT(ISERROR(MATCH(J58,'[18]Tabla Impacto'!$B$221:$B$223,0))),'[18]Tabla Impacto'!$F$223&amp;"Por favor no seleccionar los criterios de impacto(Afectación Económica o presupuestal y Pérdida Reputacional)",J58)</f>
        <v>0</v>
      </c>
      <c r="L58" s="92" t="str">
        <f>IF(OR(K58='[18]Tabla Impacto'!$C$11,K58='[18]Tabla Impacto'!$D$11),"Leve",IF(OR(K58='[18]Tabla Impacto'!$C$12,K58='[18]Tabla Impacto'!$D$12),"Menor",IF(OR(K58='[18]Tabla Impacto'!$C$13,K58='[18]Tabla Impacto'!$D$13),"Moderado",IF(OR(K58='[18]Tabla Impacto'!$C$14,K58='[18]Tabla Impacto'!$D$14),"Mayor",IF(OR(K58='[18]Tabla Impacto'!$C$15,K58='[18]Tabla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IF(NOT(ISERROR(MATCH(J64,'[18]Tabla Impacto'!$B$221:$B$223,0))),'[18]Tabla Impacto'!$F$223&amp;"Por favor no seleccionar los criterios de impacto(Afectación Económica o presupuestal y Pérdida Reputacional)",J64)</f>
        <v>0</v>
      </c>
      <c r="L64" s="92" t="str">
        <f>IF(OR(K64='[18]Tabla Impacto'!$C$11,K64='[18]Tabla Impacto'!$D$11),"Leve",IF(OR(K64='[18]Tabla Impacto'!$C$12,K64='[18]Tabla Impacto'!$D$12),"Menor",IF(OR(K64='[18]Tabla Impacto'!$C$13,K64='[18]Tabla Impacto'!$D$13),"Moderado",IF(OR(K64='[18]Tabla Impacto'!$C$14,K64='[18]Tabla Impacto'!$D$14),"Mayor",IF(OR(K64='[18]Tabla Impacto'!$C$15,K64='[18]Tabla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A64:A69"/>
    <mergeCell ref="B64:B69"/>
    <mergeCell ref="C64:C69"/>
    <mergeCell ref="D64:D69"/>
    <mergeCell ref="E64:E69"/>
    <mergeCell ref="F64:F69"/>
    <mergeCell ref="G64:G69"/>
    <mergeCell ref="H64:H69"/>
    <mergeCell ref="G58:G63"/>
    <mergeCell ref="H58:H63"/>
    <mergeCell ref="I58:I63"/>
    <mergeCell ref="J58:J63"/>
    <mergeCell ref="K58:K63"/>
    <mergeCell ref="L58:L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N16:N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G8:AG9"/>
    <mergeCell ref="AH8:AH9"/>
    <mergeCell ref="AI8:AI9"/>
    <mergeCell ref="AJ8:AJ9"/>
    <mergeCell ref="A10:A15"/>
    <mergeCell ref="B10:B15"/>
    <mergeCell ref="C10:C15"/>
    <mergeCell ref="D10:D15"/>
    <mergeCell ref="E10:E15"/>
    <mergeCell ref="F10:F15"/>
    <mergeCell ref="AA8:AA9"/>
    <mergeCell ref="AB8:AB9"/>
    <mergeCell ref="AC8:AC9"/>
    <mergeCell ref="AD8:AD9"/>
    <mergeCell ref="AE8:AE9"/>
    <mergeCell ref="AF8:AF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02" priority="101" operator="equal">
      <formula>"Muy Alta"</formula>
    </cfRule>
    <cfRule type="cellIs" dxfId="101" priority="102" operator="equal">
      <formula>"Alta"</formula>
    </cfRule>
    <cfRule type="cellIs" dxfId="100" priority="103" operator="equal">
      <formula>"Media"</formula>
    </cfRule>
    <cfRule type="cellIs" dxfId="103" priority="104" operator="equal">
      <formula>"Baja"</formula>
    </cfRule>
    <cfRule type="cellIs" dxfId="104" priority="105" operator="equal">
      <formula>"Muy Baja"</formula>
    </cfRule>
  </conditionalFormatting>
  <conditionalFormatting sqref="H22">
    <cfRule type="cellIs" dxfId="95" priority="83" operator="equal">
      <formula>"Muy Alta"</formula>
    </cfRule>
    <cfRule type="cellIs" dxfId="99" priority="84" operator="equal">
      <formula>"Alta"</formula>
    </cfRule>
    <cfRule type="cellIs" dxfId="98" priority="85" operator="equal">
      <formula>"Media"</formula>
    </cfRule>
    <cfRule type="cellIs" dxfId="97" priority="86" operator="equal">
      <formula>"Baja"</formula>
    </cfRule>
    <cfRule type="cellIs" dxfId="96" priority="87" operator="equal">
      <formula>"Muy Baja"</formula>
    </cfRule>
  </conditionalFormatting>
  <conditionalFormatting sqref="H28">
    <cfRule type="cellIs" dxfId="90" priority="74" operator="equal">
      <formula>"Muy Alta"</formula>
    </cfRule>
    <cfRule type="cellIs" dxfId="94" priority="75" operator="equal">
      <formula>"Alta"</formula>
    </cfRule>
    <cfRule type="cellIs" dxfId="91" priority="76" operator="equal">
      <formula>"Media"</formula>
    </cfRule>
    <cfRule type="cellIs" dxfId="92" priority="77" operator="equal">
      <formula>"Baja"</formula>
    </cfRule>
    <cfRule type="cellIs" dxfId="93" priority="78" operator="equal">
      <formula>"Muy Baja"</formula>
    </cfRule>
  </conditionalFormatting>
  <conditionalFormatting sqref="H34">
    <cfRule type="cellIs" dxfId="85" priority="65" operator="equal">
      <formula>"Muy Alta"</formula>
    </cfRule>
    <cfRule type="cellIs" dxfId="86" priority="66" operator="equal">
      <formula>"Alta"</formula>
    </cfRule>
    <cfRule type="cellIs" dxfId="87" priority="67" operator="equal">
      <formula>"Media"</formula>
    </cfRule>
    <cfRule type="cellIs" dxfId="88" priority="68" operator="equal">
      <formula>"Baja"</formula>
    </cfRule>
    <cfRule type="cellIs" dxfId="89" priority="69" operator="equal">
      <formula>"Muy Baja"</formula>
    </cfRule>
  </conditionalFormatting>
  <conditionalFormatting sqref="H40">
    <cfRule type="cellIs" dxfId="80" priority="56" operator="equal">
      <formula>"Muy Alta"</formula>
    </cfRule>
    <cfRule type="cellIs" dxfId="84" priority="57" operator="equal">
      <formula>"Alta"</formula>
    </cfRule>
    <cfRule type="cellIs" dxfId="83" priority="58" operator="equal">
      <formula>"Media"</formula>
    </cfRule>
    <cfRule type="cellIs" dxfId="82" priority="59" operator="equal">
      <formula>"Baja"</formula>
    </cfRule>
    <cfRule type="cellIs" dxfId="81" priority="60" operator="equal">
      <formula>"Muy Baja"</formula>
    </cfRule>
  </conditionalFormatting>
  <conditionalFormatting sqref="H46">
    <cfRule type="cellIs" dxfId="78" priority="47" operator="equal">
      <formula>"Muy Alta"</formula>
    </cfRule>
    <cfRule type="cellIs" dxfId="77" priority="48" operator="equal">
      <formula>"Alta"</formula>
    </cfRule>
    <cfRule type="cellIs" dxfId="76" priority="49" operator="equal">
      <formula>"Media"</formula>
    </cfRule>
    <cfRule type="cellIs" dxfId="75" priority="50" operator="equal">
      <formula>"Baja"</formula>
    </cfRule>
    <cfRule type="cellIs" dxfId="79" priority="51" operator="equal">
      <formula>"Muy Baja"</formula>
    </cfRule>
  </conditionalFormatting>
  <conditionalFormatting sqref="H52">
    <cfRule type="cellIs" dxfId="72" priority="38" operator="equal">
      <formula>"Muy Alta"</formula>
    </cfRule>
    <cfRule type="cellIs" dxfId="71" priority="39" operator="equal">
      <formula>"Alta"</formula>
    </cfRule>
    <cfRule type="cellIs" dxfId="70" priority="40" operator="equal">
      <formula>"Media"</formula>
    </cfRule>
    <cfRule type="cellIs" dxfId="74" priority="41" operator="equal">
      <formula>"Baja"</formula>
    </cfRule>
    <cfRule type="cellIs" dxfId="73" priority="42" operator="equal">
      <formula>"Muy Baja"</formula>
    </cfRule>
  </conditionalFormatting>
  <conditionalFormatting sqref="H58">
    <cfRule type="cellIs" dxfId="68" priority="29" operator="equal">
      <formula>"Muy Alta"</formula>
    </cfRule>
    <cfRule type="cellIs" dxfId="67" priority="30" operator="equal">
      <formula>"Alta"</formula>
    </cfRule>
    <cfRule type="cellIs" dxfId="66" priority="31" operator="equal">
      <formula>"Media"</formula>
    </cfRule>
    <cfRule type="cellIs" dxfId="65" priority="32" operator="equal">
      <formula>"Baja"</formula>
    </cfRule>
    <cfRule type="cellIs" dxfId="69" priority="33" operator="equal">
      <formula>"Muy Baja"</formula>
    </cfRule>
  </conditionalFormatting>
  <conditionalFormatting sqref="H64">
    <cfRule type="cellIs" dxfId="61" priority="20" operator="equal">
      <formula>"Muy Alta"</formula>
    </cfRule>
    <cfRule type="cellIs" dxfId="60" priority="21" operator="equal">
      <formula>"Alta"</formula>
    </cfRule>
    <cfRule type="cellIs" dxfId="62" priority="22" operator="equal">
      <formula>"Media"</formula>
    </cfRule>
    <cfRule type="cellIs" dxfId="64" priority="23" operator="equal">
      <formula>"Baja"</formula>
    </cfRule>
    <cfRule type="cellIs" dxfId="63" priority="24" operator="equal">
      <formula>"Muy Baja"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6" priority="96" operator="equal">
      <formula>"Catastrófico"</formula>
    </cfRule>
    <cfRule type="cellIs" dxfId="57" priority="97" operator="equal">
      <formula>"Mayor"</formula>
    </cfRule>
    <cfRule type="cellIs" dxfId="58" priority="98" operator="equal">
      <formula>"Moderado"</formula>
    </cfRule>
    <cfRule type="cellIs" dxfId="54" priority="99" operator="equal">
      <formula>"Menor"</formula>
    </cfRule>
    <cfRule type="cellIs" dxfId="55" priority="100" operator="equal">
      <formula>"Leve"</formula>
    </cfRule>
  </conditionalFormatting>
  <conditionalFormatting sqref="N10">
    <cfRule type="cellIs" dxfId="50" priority="92" operator="equal">
      <formula>"Extremo"</formula>
    </cfRule>
    <cfRule type="cellIs" dxfId="51" priority="93" operator="equal">
      <formula>"Alto"</formula>
    </cfRule>
    <cfRule type="cellIs" dxfId="52" priority="94" operator="equal">
      <formula>"Moderado"</formula>
    </cfRule>
    <cfRule type="cellIs" dxfId="53" priority="95" operator="equal">
      <formula>"Bajo"</formula>
    </cfRule>
  </conditionalFormatting>
  <conditionalFormatting sqref="N16">
    <cfRule type="cellIs" dxfId="47" priority="88" operator="equal">
      <formula>"Extremo"</formula>
    </cfRule>
    <cfRule type="cellIs" dxfId="48" priority="89" operator="equal">
      <formula>"Alto"</formula>
    </cfRule>
    <cfRule type="cellIs" dxfId="49" priority="90" operator="equal">
      <formula>"Moderado"</formula>
    </cfRule>
    <cfRule type="cellIs" dxfId="46" priority="91" operator="equal">
      <formula>"Bajo"</formula>
    </cfRule>
  </conditionalFormatting>
  <conditionalFormatting sqref="N22">
    <cfRule type="cellIs" dxfId="43" priority="79" operator="equal">
      <formula>"Extremo"</formula>
    </cfRule>
    <cfRule type="cellIs" dxfId="44" priority="80" operator="equal">
      <formula>"Alto"</formula>
    </cfRule>
    <cfRule type="cellIs" dxfId="45" priority="81" operator="equal">
      <formula>"Moderado"</formula>
    </cfRule>
    <cfRule type="cellIs" dxfId="42" priority="82" operator="equal">
      <formula>"Bajo"</formula>
    </cfRule>
  </conditionalFormatting>
  <conditionalFormatting sqref="N28">
    <cfRule type="cellIs" dxfId="38" priority="70" operator="equal">
      <formula>"Extremo"</formula>
    </cfRule>
    <cfRule type="cellIs" dxfId="39" priority="71" operator="equal">
      <formula>"Alto"</formula>
    </cfRule>
    <cfRule type="cellIs" dxfId="41" priority="72" operator="equal">
      <formula>"Moderado"</formula>
    </cfRule>
    <cfRule type="cellIs" dxfId="40" priority="73" operator="equal">
      <formula>"Bajo"</formula>
    </cfRule>
  </conditionalFormatting>
  <conditionalFormatting sqref="N34">
    <cfRule type="cellIs" dxfId="35" priority="61" operator="equal">
      <formula>"Extremo"</formula>
    </cfRule>
    <cfRule type="cellIs" dxfId="37" priority="62" operator="equal">
      <formula>"Alto"</formula>
    </cfRule>
    <cfRule type="cellIs" dxfId="36" priority="63" operator="equal">
      <formula>"Moderado"</formula>
    </cfRule>
    <cfRule type="cellIs" dxfId="34" priority="64" operator="equal">
      <formula>"Bajo"</formula>
    </cfRule>
  </conditionalFormatting>
  <conditionalFormatting sqref="N40">
    <cfRule type="cellIs" dxfId="32" priority="52" operator="equal">
      <formula>"Extremo"</formula>
    </cfRule>
    <cfRule type="cellIs" dxfId="31" priority="53" operator="equal">
      <formula>"Alto"</formula>
    </cfRule>
    <cfRule type="cellIs" dxfId="30" priority="54" operator="equal">
      <formula>"Moderado"</formula>
    </cfRule>
    <cfRule type="cellIs" dxfId="33" priority="55" operator="equal">
      <formula>"Bajo"</formula>
    </cfRule>
  </conditionalFormatting>
  <conditionalFormatting sqref="N46">
    <cfRule type="cellIs" dxfId="28" priority="43" operator="equal">
      <formula>"Extremo"</formula>
    </cfRule>
    <cfRule type="cellIs" dxfId="27" priority="44" operator="equal">
      <formula>"Alto"</formula>
    </cfRule>
    <cfRule type="cellIs" dxfId="26" priority="45" operator="equal">
      <formula>"Moderado"</formula>
    </cfRule>
    <cfRule type="cellIs" dxfId="29" priority="46" operator="equal">
      <formula>"Bajo"</formula>
    </cfRule>
  </conditionalFormatting>
  <conditionalFormatting sqref="N52">
    <cfRule type="cellIs" dxfId="22" priority="34" operator="equal">
      <formula>"Extremo"</formula>
    </cfRule>
    <cfRule type="cellIs" dxfId="23" priority="35" operator="equal">
      <formula>"Alto"</formula>
    </cfRule>
    <cfRule type="cellIs" dxfId="24" priority="36" operator="equal">
      <formula>"Moderado"</formula>
    </cfRule>
    <cfRule type="cellIs" dxfId="25" priority="37" operator="equal">
      <formula>"Bajo"</formula>
    </cfRule>
  </conditionalFormatting>
  <conditionalFormatting sqref="N58">
    <cfRule type="cellIs" dxfId="20" priority="25" operator="equal">
      <formula>"Extremo"</formula>
    </cfRule>
    <cfRule type="cellIs" dxfId="19" priority="26" operator="equal">
      <formula>"Alto"</formula>
    </cfRule>
    <cfRule type="cellIs" dxfId="18" priority="27" operator="equal">
      <formula>"Moderado"</formula>
    </cfRule>
    <cfRule type="cellIs" dxfId="21" priority="28" operator="equal">
      <formula>"Bajo"</formula>
    </cfRule>
  </conditionalFormatting>
  <conditionalFormatting sqref="N64">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Y10:Y69">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A10:AA69">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C10:AC69">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0866141732283472" right="0.70866141732283472" top="0.9055118110236221" bottom="0.94488188976377963" header="0.31496062992125984" footer="0.31496062992125984"/>
  <pageSetup paperSize="5" scale="30" orientation="landscape" r:id="rId1"/>
  <headerFooter>
    <oddHeader>&amp;L&amp;G&amp;C
&amp;"Montserrat,Negrita"&amp;14&amp;K0070C0MATRIZ DE RIESGOS DE GESTIÓN AÑO 20XX&amp;R&amp;G</oddHeader>
    <oddFooter>&amp;L&amp;"Montserrat,Normal"
Dirección: Calle 24A No. 59-42 Torre 4 Piso 3 
Centro Empresarial Sarmiento Angulo
Conmutador: (+601) 307 8038
Línea gratuita: 01 8000 119703&amp;"-,Normal"
&amp;C&amp;P de &amp;N
FOR-SIG-121-024
25/07/2023 Versión: 03
&amp;G&amp;R&amp;G</oddFooter>
  </headerFooter>
  <legacyDrawingHF r:id="rId2"/>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IF(OR(AD10='[MATRIZ_RIEGOS_GESTION_AUDITORIAok.xlsx]Opciones Tratamiento'!#REF!,AD10='[MATRIZ_RIEGOS_GESTION_AUDITORIAok.xlsx]Opciones Tratamiento'!#REF!,AD10='[MATRIZ_RIEGOS_GESTION_AUDITORIAok.xlsx]Opciones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IF(OR(AD10='[MATRIZ_RIEGOS_GESTION_AUDITORIAok.xlsx]Opciones Tratamiento'!#REF!,AD10='[MATRIZ_RIEGOS_GESTION_AUDITORIAok.xlsx]Opciones Tratamiento'!#REF!,AD10='[MATRIZ_RIEGOS_GESTION_AUDITORIAok.xlsx]Opciones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IF(OR(AD10='[MATRIZ_RIEGOS_GESTION_AUDITORIAok.xlsx]Opciones Tratamiento'!#REF!,AD10='[MATRIZ_RIEGOS_GESTION_AUDITORIAok.xlsx]Opciones Tratamiento'!#REF!,AD10='[MATRIZ_RIEGOS_GESTION_AUDITORIAok.xlsx]Opciones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IF(OR(AD10='[MATRIZ_RIEGOS_GESTION_AUDITORIAok.xlsx]Opciones Tratamiento'!#REF!,AD10='[MATRIZ_RIEGOS_GESTION_AUDITORIAok.xlsx]Opciones Tratamiento'!#REF!,AD10='[MATRIZ_RIEGOS_GESTION_AUDITORIAok.xlsx]Opciones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IF(OR(AD10='[MATRIZ_RIEGOS_GESTION_AUDITORIAok.xlsx]Opciones Tratamiento'!#REF!,AD10='[MATRIZ_RIEGOS_GESTION_AUDITORIAok.xlsx]Opciones Tratamiento'!#REF!,AD10='[MATRIZ_RIEGOS_GESTION_AUDITORIAok.xlsx]Opciones Tratamiento'!#REF!),ISBLANK(AD10),ISTEXT(AD10))</xm:f>
          </x14:formula1>
          <xm:sqref>AE10:AE17 AE19:AE69</xm:sqref>
        </x14:dataValidation>
        <x14:dataValidation type="list" allowBlank="1" showInputMessage="1" showErrorMessage="1">
          <x14:formula1>
            <xm:f>'[MATRIZ_RIEGOS_GESTION_AUDITORIAok.xlsx]Tabla Impacto'!#REF!</xm:f>
          </x14:formula1>
          <xm:sqref>J10:J69</xm:sqref>
        </x14:dataValidation>
        <x14:dataValidation type="list" allowBlank="1" showInputMessage="1" showErrorMessage="1">
          <x14:formula1>
            <xm:f>'[MATRIZ_RIEGOS_GESTION_AUDITORIAok.xlsx]Opciones Tratamiento'!#REF!</xm:f>
          </x14:formula1>
          <xm:sqref>AD10:AD69</xm:sqref>
        </x14:dataValidation>
        <x14:dataValidation type="list" allowBlank="1" showInputMessage="1" showErrorMessage="1">
          <x14:formula1>
            <xm:f>'[MATRIZ_RIEGOS_GESTION_AUDITORIAok.xlsx]Opciones Tratamiento'!#REF!</xm:f>
          </x14:formula1>
          <xm:sqref>B10:B69</xm:sqref>
        </x14:dataValidation>
        <x14:dataValidation type="list" allowBlank="1" showInputMessage="1" showErrorMessage="1">
          <x14:formula1>
            <xm:f>'[MATRIZ_RIEGOS_GESTION_AUDITORIAok.xlsx]Opciones Tratamiento'!#REF!</xm:f>
          </x14:formula1>
          <xm:sqref>F10:F69</xm:sqref>
        </x14:dataValidation>
        <x14:dataValidation type="list" allowBlank="1" showInputMessage="1" showErrorMessage="1">
          <x14:formula1>
            <xm:f>'[MATRIZ_RIEGOS_GESTION_AUDITORIAok.xlsx]Tabla Valoración controles'!#REF!</xm:f>
          </x14:formula1>
          <xm:sqref>W10:W69</xm:sqref>
        </x14:dataValidation>
        <x14:dataValidation type="list" allowBlank="1" showInputMessage="1" showErrorMessage="1">
          <x14:formula1>
            <xm:f>'[MATRIZ_RIEGOS_GESTION_AUDITORIAok.xlsx]Opciones Tratamiento'!#REF!</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'[MATRIZ_RIEGOS_GESTION_AUDITORIAok.xlsx]Tabla Valoración controles'!#REF!</xm:f>
          </x14:formula1>
          <xm:sqref>V10:V69</xm:sqref>
        </x14:dataValidation>
        <x14:dataValidation type="list" allowBlank="1" showInputMessage="1" showErrorMessage="1">
          <x14:formula1>
            <xm:f>'[MATRIZ_RIEGOS_GESTION_AUDITORIAok.xlsx]Tabla Valoración controles'!#REF!</xm:f>
          </x14:formula1>
          <xm:sqref>U10:U69</xm:sqref>
        </x14:dataValidation>
        <x14:dataValidation type="list" allowBlank="1" showInputMessage="1" showErrorMessage="1">
          <x14:formula1>
            <xm:f>'[MATRIZ_RIEGOS_GESTION_AUDITORIAok.xlsx]Tabla Valoración controles'!#REF!</xm:f>
          </x14:formula1>
          <xm:sqref>S10:S69</xm:sqref>
        </x14:dataValidation>
        <x14:dataValidation type="list" allowBlank="1" showInputMessage="1" showErrorMessage="1">
          <x14:formula1>
            <xm:f>'[MATRIZ_RIEGOS_GESTION_AUDITORIAok.xlsx]Tabla Valoración controles'!#REF!</xm:f>
          </x14:formula1>
          <xm:sqref>R10:R69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F1" zoomScale="60" zoomScaleNormal="20" zoomScaleSheetLayoutView="80" zoomScalePageLayoutView="60" workbookViewId="0">
      <selection activeCell="AE29" sqref="AE29"/>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76</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77</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78</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79</v>
      </c>
      <c r="D10" s="83" t="s">
        <v>80</v>
      </c>
      <c r="E10" s="83" t="s">
        <v>81</v>
      </c>
      <c r="F10" s="83" t="s">
        <v>49</v>
      </c>
      <c r="G10" s="89">
        <v>12424</v>
      </c>
      <c r="H10" s="92" t="str">
        <f>IF(G10&lt;=0,"",IF(G10&lt;=2,"Muy Baja",IF(G10&lt;=24,"Baja",IF(G10&lt;=500,"Media",IF(G10&lt;=5000,"Alta","Muy Alta")))))</f>
        <v>Muy Alta</v>
      </c>
      <c r="I10" s="77">
        <f>IF(H10="","",IF(H10="Muy Baja",0.2,IF(H10="Baja",0.4,IF(H10="Media",0.6,IF(H10="Alta",0.8,IF(H10="Muy Alta",1,))))))</f>
        <v>1</v>
      </c>
      <c r="J10" s="95" t="s">
        <v>82</v>
      </c>
      <c r="K10" s="77" t="str">
        <f>IF(NOT(ISERROR(MATCH(J10,'[3]Tabla Impacto'!$B$221:$B$223,0))),'[3]Tabla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92" t="str">
        <f>IF(OR(K10='[3]Tabla Impacto'!$C$11,K10='[3]Tabla Impacto'!$D$11),"Leve",IF(OR(K10='[3]Tabla Impacto'!$C$12,K10='[3]Tabla Impacto'!$D$12),"Menor",IF(OR(K10='[3]Tabla Impacto'!$C$13,K10='[3]Tabla Impacto'!$D$13),"Moderado",IF(OR(K10='[3]Tabla Impacto'!$C$14,K10='[3]Tabla Impacto'!$D$14),"Mayor",IF(OR(K10='[3]Tabla Impacto'!$C$15,K10='[3]Tabla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83</v>
      </c>
      <c r="Q10" s="11" t="str">
        <f>IF(OR(R10="Preventivo",R10="Detectivo"),"Probabilidad",IF(R10="Correctivo","Impacto",""))</f>
        <v>Probabilidad</v>
      </c>
      <c r="R10" s="12" t="s">
        <v>84</v>
      </c>
      <c r="S10" s="12" t="s">
        <v>53</v>
      </c>
      <c r="T10" s="13" t="str">
        <f>IF(AND(R10="Preventivo",S10="Automático"),"50%",IF(AND(R10="Preventivo",S10="Manual"),"40%",IF(AND(R10="Detectivo",S10="Automático"),"40%",IF(AND(R10="Detectivo",S10="Manual"),"30%",IF(AND(R10="Correctivo",S10="Automático"),"35%",IF(AND(R10="Correctivo",S10="Manual"),"25%",""))))))</f>
        <v>30%</v>
      </c>
      <c r="U10" s="12" t="s">
        <v>54</v>
      </c>
      <c r="V10" s="12" t="s">
        <v>55</v>
      </c>
      <c r="W10" s="12" t="s">
        <v>56</v>
      </c>
      <c r="X10" s="14">
        <f>IFERROR(IF(Q10="Probabilidad",(I10-(+I10*T10)),IF(Q10="Impacto",I10,"")),"")</f>
        <v>0.7</v>
      </c>
      <c r="Y10" s="15" t="str">
        <f>IFERROR(IF(X10="","",IF(X10&lt;=0.2,"Muy Baja",IF(X10&lt;=0.4,"Baja",IF(X10&lt;=0.6,"Media",IF(X10&lt;=0.8,"Alta","Muy Alta"))))),"")</f>
        <v>Alta</v>
      </c>
      <c r="Z10" s="16">
        <f>+X10</f>
        <v>0.7</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19" t="s">
        <v>85</v>
      </c>
      <c r="AF10" s="21" t="s">
        <v>86</v>
      </c>
      <c r="AG10" s="20" t="s">
        <v>87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4"/>
      <c r="F11" s="84"/>
      <c r="G11" s="90"/>
      <c r="H11" s="93"/>
      <c r="I11" s="78"/>
      <c r="J11" s="96"/>
      <c r="K11" s="78">
        <f ca="1">IF(NOT(ISERROR(MATCH(J11,_xlfn.ANCHORARRAY(E22),0))),I24&amp;"Por favor no seleccionar los criterios de impacto",J11)</f>
        <v>0</v>
      </c>
      <c r="L11" s="93"/>
      <c r="M11" s="78"/>
      <c r="N11" s="75"/>
      <c r="O11" s="9">
        <v>2</v>
      </c>
      <c r="P11" s="10" t="s">
        <v>88</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0.42</v>
      </c>
      <c r="Y11" s="15" t="str">
        <f t="shared" ref="Y11:Y69" si="1">IFERROR(IF(X11="","",IF(X11&lt;=0.2,"Muy Baja",IF(X11&lt;=0.4,"Baja",IF(X11&lt;=0.6,"Media",IF(X11&lt;=0.8,"Alta","Muy Alta"))))),"")</f>
        <v>Media</v>
      </c>
      <c r="Z11" s="16">
        <f t="shared" ref="Z11:Z15" si="2">+X11</f>
        <v>0.42</v>
      </c>
      <c r="AA11" s="15" t="str">
        <f t="shared" ref="AA11:AA69" si="3">IFERROR(IF(AB11="","",IF(AB11&lt;=0.2,"Leve",IF(AB11&lt;=0.4,"Menor",IF(AB11&lt;=0.6,"Moderado",IF(AB11&lt;=0.8,"Mayor","Catastrófico"))))),"")</f>
        <v>Mayor</v>
      </c>
      <c r="AB11" s="16">
        <f>IFERROR(IF(AND(Q10="Impacto",Q11="Impacto"),(AB10-(+AB10*T11)),IF(Q11="Impacto",($M$10-(+$M$10*T11)),IF(Q11="Probabilidad",AB10,""))),"")</f>
        <v>0.8</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8" t="s">
        <v>69</v>
      </c>
      <c r="AE11" s="19" t="s">
        <v>89</v>
      </c>
      <c r="AF11" s="21" t="s">
        <v>86</v>
      </c>
      <c r="AG11" s="20" t="s">
        <v>90</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4"/>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4"/>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4"/>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5"/>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91</v>
      </c>
      <c r="D16" s="83" t="s">
        <v>92</v>
      </c>
      <c r="E16" s="86" t="s">
        <v>93</v>
      </c>
      <c r="F16" s="83" t="s">
        <v>94</v>
      </c>
      <c r="G16" s="89">
        <v>32372</v>
      </c>
      <c r="H16" s="92" t="str">
        <f>IF(G16&lt;=0,"",IF(G16&lt;=2,"Muy Baja",IF(G16&lt;=24,"Baja",IF(G16&lt;=500,"Media",IF(G16&lt;=5000,"Alta","Muy Alta")))))</f>
        <v>Muy Alta</v>
      </c>
      <c r="I16" s="77">
        <f>IF(H16="","",IF(H16="Muy Baja",0.2,IF(H16="Baja",0.4,IF(H16="Media",0.6,IF(H16="Alta",0.8,IF(H16="Muy Alta",1,))))))</f>
        <v>1</v>
      </c>
      <c r="J16" s="95" t="s">
        <v>82</v>
      </c>
      <c r="K16" s="77" t="str">
        <f>IF(NOT(ISERROR(MATCH(J16,'[3]Tabla Impacto'!$B$221:$B$223,0))),'[3]Tabla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92" t="str">
        <f>IF(OR(K16='[3]Tabla Impacto'!$C$11,K16='[3]Tabla Impacto'!$D$11),"Leve",IF(OR(K16='[3]Tabla Impacto'!$C$12,K16='[3]Tabla Impacto'!$D$12),"Menor",IF(OR(K16='[3]Tabla Impacto'!$C$13,K16='[3]Tabla Impacto'!$D$13),"Moderado",IF(OR(K16='[3]Tabla Impacto'!$C$14,K16='[3]Tabla Impacto'!$D$14),"Mayor",IF(OR(K16='[3]Tabla Impacto'!$C$15,K16='[3]Tabla Impacto'!$D$15),"Catastrófico","")))))</f>
        <v>Mayor</v>
      </c>
      <c r="M16" s="77">
        <f>IF(L16="","",IF(L16="Leve",0.2,IF(L16="Menor",0.4,IF(L16="Moderado",0.6,IF(L16="Mayor",0.8,IF(L16="Catastrófico",1,))))))</f>
        <v>0.8</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10" t="s">
        <v>95</v>
      </c>
      <c r="Q16" s="11" t="str">
        <f>IF(OR(R16="Preventivo",R16="Detectivo"),"Probabilidad",IF(R16="Correctivo","Impacto",""))</f>
        <v>Probabilidad</v>
      </c>
      <c r="R16" s="12" t="s">
        <v>84</v>
      </c>
      <c r="S16" s="12" t="s">
        <v>53</v>
      </c>
      <c r="T16" s="13" t="str">
        <f>IF(AND(R16="Preventivo",S16="Automático"),"50%",IF(AND(R16="Preventivo",S16="Manual"),"40%",IF(AND(R16="Detectivo",S16="Automático"),"40%",IF(AND(R16="Detectivo",S16="Manual"),"30%",IF(AND(R16="Correctivo",S16="Automático"),"35%",IF(AND(R16="Correctivo",S16="Manual"),"25%",""))))))</f>
        <v>30%</v>
      </c>
      <c r="U16" s="12" t="s">
        <v>54</v>
      </c>
      <c r="V16" s="12" t="s">
        <v>55</v>
      </c>
      <c r="W16" s="12" t="s">
        <v>56</v>
      </c>
      <c r="X16" s="14">
        <f>IFERROR(IF(Q16="Probabilidad",(I16-(+I16*T16)),IF(Q16="Impacto",I16,"")),"")</f>
        <v>0.7</v>
      </c>
      <c r="Y16" s="15" t="str">
        <f>IFERROR(IF(X16="","",IF(X16&lt;=0.2,"Muy Baja",IF(X16&lt;=0.4,"Baja",IF(X16&lt;=0.6,"Media",IF(X16&lt;=0.8,"Alta","Muy Alta"))))),"")</f>
        <v>Alta</v>
      </c>
      <c r="Z16" s="16">
        <f>+X16</f>
        <v>0.7</v>
      </c>
      <c r="AA16" s="15" t="str">
        <f>IFERROR(IF(AB16="","",IF(AB16&lt;=0.2,"Leve",IF(AB16&lt;=0.4,"Menor",IF(AB16&lt;=0.6,"Moderado",IF(AB16&lt;=0.8,"Mayor","Catastrófico"))))),"")</f>
        <v>Mayor</v>
      </c>
      <c r="AB16" s="16">
        <f>IFERROR(IF(Q16="Impacto",(M16-(+M16*T16)),IF(Q16="Probabilidad",M16,"")),"")</f>
        <v>0.8</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8" t="s">
        <v>69</v>
      </c>
      <c r="AE16" s="19" t="s">
        <v>96</v>
      </c>
      <c r="AF16" s="21" t="s">
        <v>86</v>
      </c>
      <c r="AG16" s="20" t="s">
        <v>90</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97</v>
      </c>
      <c r="Q17" s="11" t="str">
        <f>IF(OR(R17="Preventivo",R17="Detectivo"),"Probabilidad",IF(R17="Correctivo","Impacto",""))</f>
        <v>Probabilidad</v>
      </c>
      <c r="R17" s="12" t="s">
        <v>84</v>
      </c>
      <c r="S17" s="12" t="s">
        <v>53</v>
      </c>
      <c r="T17" s="13" t="str">
        <f t="shared" ref="T17:T21" si="8">IF(AND(R17="Preventivo",S17="Automático"),"50%",IF(AND(R17="Preventivo",S17="Manual"),"40%",IF(AND(R17="Detectivo",S17="Automático"),"40%",IF(AND(R17="Detectivo",S17="Manual"),"30%",IF(AND(R17="Correctivo",S17="Automático"),"35%",IF(AND(R17="Correctivo",S17="Manual"),"25%",""))))))</f>
        <v>30%</v>
      </c>
      <c r="U17" s="12" t="s">
        <v>54</v>
      </c>
      <c r="V17" s="12" t="s">
        <v>55</v>
      </c>
      <c r="W17" s="12" t="s">
        <v>56</v>
      </c>
      <c r="X17" s="14">
        <f>IFERROR(IF(AND(Q16="Probabilidad",Q17="Probabilidad"),(Z16-(+Z16*T17)),IF(Q17="Probabilidad",(I16-(+I16*T17)),IF(Q17="Impacto",Z16,""))),"")</f>
        <v>0.49</v>
      </c>
      <c r="Y17" s="15" t="str">
        <f t="shared" si="1"/>
        <v>Media</v>
      </c>
      <c r="Z17" s="16">
        <f t="shared" ref="Z17:Z21" si="9">+X17</f>
        <v>0.49</v>
      </c>
      <c r="AA17" s="15" t="str">
        <f t="shared" si="3"/>
        <v>Mayor</v>
      </c>
      <c r="AB17" s="16">
        <f>IFERROR(IF(AND(Q16="Impacto",Q17="Impacto"),(AB10-(+AB10*T17)),IF(Q17="Impacto",($M$16-(+$M$16*T17)),IF(Q17="Probabilidad",AB10,""))),"")</f>
        <v>0.8</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8" t="s">
        <v>69</v>
      </c>
      <c r="AE17" s="19" t="s">
        <v>98</v>
      </c>
      <c r="AF17" s="21" t="s">
        <v>86</v>
      </c>
      <c r="AG17" s="20" t="s">
        <v>87</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40" t="s">
        <v>88</v>
      </c>
      <c r="Q18" s="11" t="str">
        <f>IF(OR(R18="Preventivo",R18="Detectivo"),"Probabilidad",IF(R18="Correctivo","Impacto",""))</f>
        <v>Probabilidad</v>
      </c>
      <c r="R18" s="12" t="s">
        <v>52</v>
      </c>
      <c r="S18" s="12" t="s">
        <v>53</v>
      </c>
      <c r="T18" s="13" t="str">
        <f t="shared" si="8"/>
        <v>40%</v>
      </c>
      <c r="U18" s="12" t="s">
        <v>54</v>
      </c>
      <c r="V18" s="12" t="s">
        <v>55</v>
      </c>
      <c r="W18" s="12" t="s">
        <v>56</v>
      </c>
      <c r="X18" s="14">
        <f>IFERROR(IF(AND(Q17="Probabilidad",Q18="Probabilidad"),(Z17-(+Z17*T18)),IF(AND(Q17="Impacto",Q18="Probabilidad"),(Z16-(+Z16*T18)),IF(Q18="Impacto",Z17,""))),"")</f>
        <v>0.29399999999999998</v>
      </c>
      <c r="Y18" s="15" t="str">
        <f t="shared" si="1"/>
        <v>Baja</v>
      </c>
      <c r="Z18" s="16">
        <f t="shared" si="9"/>
        <v>0.29399999999999998</v>
      </c>
      <c r="AA18" s="15" t="str">
        <f t="shared" si="3"/>
        <v>Mayor</v>
      </c>
      <c r="AB18" s="16">
        <f>IFERROR(IF(AND(Q17="Impacto",Q18="Impacto"),(AB17-(+AB17*T18)),IF(AND(Q17="Probabilidad",Q18="Impacto"),(AB16-(+AB16*T18)),IF(Q18="Probabilidad",AB17,""))),"")</f>
        <v>0.8</v>
      </c>
      <c r="AC18" s="17" t="str">
        <f t="shared" si="10"/>
        <v>Alto</v>
      </c>
      <c r="AD18" s="18" t="s">
        <v>69</v>
      </c>
      <c r="AE18" s="19" t="s">
        <v>99</v>
      </c>
      <c r="AF18" s="21" t="s">
        <v>86</v>
      </c>
      <c r="AG18" s="20" t="s">
        <v>90</v>
      </c>
      <c r="AH18" s="20">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IF(NOT(ISERROR(MATCH(J22,'[3]Tabla Impacto'!$B$221:$B$223,0))),'[3]Tabla Impacto'!$F$223&amp;"Por favor no seleccionar los criterios de impacto(Afectación Económica o presupuestal y Pérdida Reputacional)",J22)</f>
        <v>0</v>
      </c>
      <c r="L22" s="92" t="str">
        <f>IF(OR(K22='[3]Tabla Impacto'!$C$11,K22='[3]Tabla Impacto'!$D$11),"Leve",IF(OR(K22='[3]Tabla Impacto'!$C$12,K22='[3]Tabla Impacto'!$D$12),"Menor",IF(OR(K22='[3]Tabla Impacto'!$C$13,K22='[3]Tabla Impacto'!$D$13),"Moderado",IF(OR(K22='[3]Tabla Impacto'!$C$14,K22='[3]Tabla Impacto'!$D$14),"Mayor",IF(OR(K22='[3]Tabla Impacto'!$C$15,K22='[3]Tabla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IF(NOT(ISERROR(MATCH(J28,'[3]Tabla Impacto'!$B$221:$B$223,0))),'[3]Tabla Impacto'!$F$223&amp;"Por favor no seleccionar los criterios de impacto(Afectación Económica o presupuestal y Pérdida Reputacional)",J28)</f>
        <v>0</v>
      </c>
      <c r="L28" s="92" t="str">
        <f>IF(OR(K28='[3]Tabla Impacto'!$C$11,K28='[3]Tabla Impacto'!$D$11),"Leve",IF(OR(K28='[3]Tabla Impacto'!$C$12,K28='[3]Tabla Impacto'!$D$12),"Menor",IF(OR(K28='[3]Tabla Impacto'!$C$13,K28='[3]Tabla Impacto'!$D$13),"Moderado",IF(OR(K28='[3]Tabla Impacto'!$C$14,K28='[3]Tabla Impacto'!$D$14),"Mayor",IF(OR(K28='[3]Tabla Impacto'!$C$15,K28='[3]Tabla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IF(NOT(ISERROR(MATCH(J34,'[3]Tabla Impacto'!$B$221:$B$223,0))),'[3]Tabla Impacto'!$F$223&amp;"Por favor no seleccionar los criterios de impacto(Afectación Económica o presupuestal y Pérdida Reputacional)",J34)</f>
        <v>0</v>
      </c>
      <c r="L34" s="92" t="str">
        <f>IF(OR(K34='[3]Tabla Impacto'!$C$11,K34='[3]Tabla Impacto'!$D$11),"Leve",IF(OR(K34='[3]Tabla Impacto'!$C$12,K34='[3]Tabla Impacto'!$D$12),"Menor",IF(OR(K34='[3]Tabla Impacto'!$C$13,K34='[3]Tabla Impacto'!$D$13),"Moderado",IF(OR(K34='[3]Tabla Impacto'!$C$14,K34='[3]Tabla Impacto'!$D$14),"Mayor",IF(OR(K34='[3]Tabla Impacto'!$C$15,K34='[3]Tabla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IF(NOT(ISERROR(MATCH(J40,'[3]Tabla Impacto'!$B$221:$B$223,0))),'[3]Tabla Impacto'!$F$223&amp;"Por favor no seleccionar los criterios de impacto(Afectación Económica o presupuestal y Pérdida Reputacional)",J40)</f>
        <v>0</v>
      </c>
      <c r="L40" s="92" t="str">
        <f>IF(OR(K40='[3]Tabla Impacto'!$C$11,K40='[3]Tabla Impacto'!$D$11),"Leve",IF(OR(K40='[3]Tabla Impacto'!$C$12,K40='[3]Tabla Impacto'!$D$12),"Menor",IF(OR(K40='[3]Tabla Impacto'!$C$13,K40='[3]Tabla Impacto'!$D$13),"Moderado",IF(OR(K40='[3]Tabla Impacto'!$C$14,K40='[3]Tabla Impacto'!$D$14),"Mayor",IF(OR(K40='[3]Tabla Impacto'!$C$15,K40='[3]Tabla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IF(NOT(ISERROR(MATCH(J46,'[3]Tabla Impacto'!$B$221:$B$223,0))),'[3]Tabla Impacto'!$F$223&amp;"Por favor no seleccionar los criterios de impacto(Afectación Económica o presupuestal y Pérdida Reputacional)",J46)</f>
        <v>0</v>
      </c>
      <c r="L46" s="92" t="str">
        <f>IF(OR(K46='[3]Tabla Impacto'!$C$11,K46='[3]Tabla Impacto'!$D$11),"Leve",IF(OR(K46='[3]Tabla Impacto'!$C$12,K46='[3]Tabla Impacto'!$D$12),"Menor",IF(OR(K46='[3]Tabla Impacto'!$C$13,K46='[3]Tabla Impacto'!$D$13),"Moderado",IF(OR(K46='[3]Tabla Impacto'!$C$14,K46='[3]Tabla Impacto'!$D$14),"Mayor",IF(OR(K46='[3]Tabla Impacto'!$C$15,K46='[3]Tabla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IF(NOT(ISERROR(MATCH(J52,'[3]Tabla Impacto'!$B$221:$B$223,0))),'[3]Tabla Impacto'!$F$223&amp;"Por favor no seleccionar los criterios de impacto(Afectación Económica o presupuestal y Pérdida Reputacional)",J52)</f>
        <v>0</v>
      </c>
      <c r="L52" s="92" t="str">
        <f>IF(OR(K52='[3]Tabla Impacto'!$C$11,K52='[3]Tabla Impacto'!$D$11),"Leve",IF(OR(K52='[3]Tabla Impacto'!$C$12,K52='[3]Tabla Impacto'!$D$12),"Menor",IF(OR(K52='[3]Tabla Impacto'!$C$13,K52='[3]Tabla Impacto'!$D$13),"Moderado",IF(OR(K52='[3]Tabla Impacto'!$C$14,K52='[3]Tabla Impacto'!$D$14),"Mayor",IF(OR(K52='[3]Tabla Impacto'!$C$15,K52='[3]Tabla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IF(NOT(ISERROR(MATCH(J58,'[3]Tabla Impacto'!$B$221:$B$223,0))),'[3]Tabla Impacto'!$F$223&amp;"Por favor no seleccionar los criterios de impacto(Afectación Económica o presupuestal y Pérdida Reputacional)",J58)</f>
        <v>0</v>
      </c>
      <c r="L58" s="92" t="str">
        <f>IF(OR(K58='[3]Tabla Impacto'!$C$11,K58='[3]Tabla Impacto'!$D$11),"Leve",IF(OR(K58='[3]Tabla Impacto'!$C$12,K58='[3]Tabla Impacto'!$D$12),"Menor",IF(OR(K58='[3]Tabla Impacto'!$C$13,K58='[3]Tabla Impacto'!$D$13),"Moderado",IF(OR(K58='[3]Tabla Impacto'!$C$14,K58='[3]Tabla Impacto'!$D$14),"Mayor",IF(OR(K58='[3]Tabla Impacto'!$C$15,K58='[3]Tabla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IF(NOT(ISERROR(MATCH(J64,'[3]Tabla Impacto'!$B$221:$B$223,0))),'[3]Tabla Impacto'!$F$223&amp;"Por favor no seleccionar los criterios de impacto(Afectación Económica o presupuestal y Pérdida Reputacional)",J64)</f>
        <v>0</v>
      </c>
      <c r="L64" s="92" t="str">
        <f>IF(OR(K64='[3]Tabla Impacto'!$C$11,K64='[3]Tabla Impacto'!$D$11),"Leve",IF(OR(K64='[3]Tabla Impacto'!$C$12,K64='[3]Tabla Impacto'!$D$12),"Menor",IF(OR(K64='[3]Tabla Impacto'!$C$13,K64='[3]Tabla Impacto'!$D$13),"Moderado",IF(OR(K64='[3]Tabla Impacto'!$C$14,K64='[3]Tabla Impacto'!$D$14),"Mayor",IF(OR(K64='[3]Tabla Impacto'!$C$15,K64='[3]Tabla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3338" priority="227" operator="equal">
      <formula>"Muy Alta"</formula>
    </cfRule>
    <cfRule type="cellIs" dxfId="3337" priority="228" operator="equal">
      <formula>"Alta"</formula>
    </cfRule>
    <cfRule type="cellIs" dxfId="3336" priority="229" operator="equal">
      <formula>"Media"</formula>
    </cfRule>
    <cfRule type="cellIs" dxfId="3335" priority="230" operator="equal">
      <formula>"Baja"</formula>
    </cfRule>
    <cfRule type="cellIs" dxfId="3334" priority="231" operator="equal">
      <formula>"Muy Baja"</formula>
    </cfRule>
  </conditionalFormatting>
  <conditionalFormatting sqref="L10 L16 L22 L28 L34 L40 L46 L52 L58 L64">
    <cfRule type="cellIs" dxfId="3333" priority="222" operator="equal">
      <formula>"Catastrófico"</formula>
    </cfRule>
    <cfRule type="cellIs" dxfId="3332" priority="223" operator="equal">
      <formula>"Mayor"</formula>
    </cfRule>
    <cfRule type="cellIs" dxfId="3331" priority="224" operator="equal">
      <formula>"Moderado"</formula>
    </cfRule>
    <cfRule type="cellIs" dxfId="3330" priority="225" operator="equal">
      <formula>"Menor"</formula>
    </cfRule>
    <cfRule type="cellIs" dxfId="3329" priority="226" operator="equal">
      <formula>"Leve"</formula>
    </cfRule>
  </conditionalFormatting>
  <conditionalFormatting sqref="N10">
    <cfRule type="cellIs" dxfId="3328" priority="218" operator="equal">
      <formula>"Extremo"</formula>
    </cfRule>
    <cfRule type="cellIs" dxfId="3327" priority="219" operator="equal">
      <formula>"Alto"</formula>
    </cfRule>
    <cfRule type="cellIs" dxfId="3326" priority="220" operator="equal">
      <formula>"Moderado"</formula>
    </cfRule>
    <cfRule type="cellIs" dxfId="3325" priority="221" operator="equal">
      <formula>"Bajo"</formula>
    </cfRule>
  </conditionalFormatting>
  <conditionalFormatting sqref="Y10:Y15">
    <cfRule type="cellIs" dxfId="3324" priority="213" operator="equal">
      <formula>"Muy Alta"</formula>
    </cfRule>
    <cfRule type="cellIs" dxfId="3323" priority="214" operator="equal">
      <formula>"Alta"</formula>
    </cfRule>
    <cfRule type="cellIs" dxfId="3322" priority="215" operator="equal">
      <formula>"Media"</formula>
    </cfRule>
    <cfRule type="cellIs" dxfId="3321" priority="216" operator="equal">
      <formula>"Baja"</formula>
    </cfRule>
    <cfRule type="cellIs" dxfId="3320" priority="217" operator="equal">
      <formula>"Muy Baja"</formula>
    </cfRule>
  </conditionalFormatting>
  <conditionalFormatting sqref="AA10:AA15">
    <cfRule type="cellIs" dxfId="3319" priority="208" operator="equal">
      <formula>"Catastrófico"</formula>
    </cfRule>
    <cfRule type="cellIs" dxfId="3318" priority="209" operator="equal">
      <formula>"Mayor"</formula>
    </cfRule>
    <cfRule type="cellIs" dxfId="3317" priority="210" operator="equal">
      <formula>"Moderado"</formula>
    </cfRule>
    <cfRule type="cellIs" dxfId="3316" priority="211" operator="equal">
      <formula>"Menor"</formula>
    </cfRule>
    <cfRule type="cellIs" dxfId="3315" priority="212" operator="equal">
      <formula>"Leve"</formula>
    </cfRule>
  </conditionalFormatting>
  <conditionalFormatting sqref="AC10:AC15">
    <cfRule type="cellIs" dxfId="3314" priority="204" operator="equal">
      <formula>"Extremo"</formula>
    </cfRule>
    <cfRule type="cellIs" dxfId="3313" priority="205" operator="equal">
      <formula>"Alto"</formula>
    </cfRule>
    <cfRule type="cellIs" dxfId="3312" priority="206" operator="equal">
      <formula>"Moderado"</formula>
    </cfRule>
    <cfRule type="cellIs" dxfId="3311" priority="207" operator="equal">
      <formula>"Bajo"</formula>
    </cfRule>
  </conditionalFormatting>
  <conditionalFormatting sqref="H58">
    <cfRule type="cellIs" dxfId="3310" priority="43" operator="equal">
      <formula>"Muy Alta"</formula>
    </cfRule>
    <cfRule type="cellIs" dxfId="3309" priority="44" operator="equal">
      <formula>"Alta"</formula>
    </cfRule>
    <cfRule type="cellIs" dxfId="3308" priority="45" operator="equal">
      <formula>"Media"</formula>
    </cfRule>
    <cfRule type="cellIs" dxfId="3307" priority="46" operator="equal">
      <formula>"Baja"</formula>
    </cfRule>
    <cfRule type="cellIs" dxfId="3306" priority="47" operator="equal">
      <formula>"Muy Baja"</formula>
    </cfRule>
  </conditionalFormatting>
  <conditionalFormatting sqref="N16">
    <cfRule type="cellIs" dxfId="3305" priority="200" operator="equal">
      <formula>"Extremo"</formula>
    </cfRule>
    <cfRule type="cellIs" dxfId="3304" priority="201" operator="equal">
      <formula>"Alto"</formula>
    </cfRule>
    <cfRule type="cellIs" dxfId="3303" priority="202" operator="equal">
      <formula>"Moderado"</formula>
    </cfRule>
    <cfRule type="cellIs" dxfId="3302" priority="203" operator="equal">
      <formula>"Bajo"</formula>
    </cfRule>
  </conditionalFormatting>
  <conditionalFormatting sqref="Y16:Y21">
    <cfRule type="cellIs" dxfId="3301" priority="195" operator="equal">
      <formula>"Muy Alta"</formula>
    </cfRule>
    <cfRule type="cellIs" dxfId="3300" priority="196" operator="equal">
      <formula>"Alta"</formula>
    </cfRule>
    <cfRule type="cellIs" dxfId="3299" priority="197" operator="equal">
      <formula>"Media"</formula>
    </cfRule>
    <cfRule type="cellIs" dxfId="3298" priority="198" operator="equal">
      <formula>"Baja"</formula>
    </cfRule>
    <cfRule type="cellIs" dxfId="3297" priority="199" operator="equal">
      <formula>"Muy Baja"</formula>
    </cfRule>
  </conditionalFormatting>
  <conditionalFormatting sqref="AA16:AA21">
    <cfRule type="cellIs" dxfId="3296" priority="190" operator="equal">
      <formula>"Catastrófico"</formula>
    </cfRule>
    <cfRule type="cellIs" dxfId="3295" priority="191" operator="equal">
      <formula>"Mayor"</formula>
    </cfRule>
    <cfRule type="cellIs" dxfId="3294" priority="192" operator="equal">
      <formula>"Moderado"</formula>
    </cfRule>
    <cfRule type="cellIs" dxfId="3293" priority="193" operator="equal">
      <formula>"Menor"</formula>
    </cfRule>
    <cfRule type="cellIs" dxfId="3292" priority="194" operator="equal">
      <formula>"Leve"</formula>
    </cfRule>
  </conditionalFormatting>
  <conditionalFormatting sqref="AC16:AC21">
    <cfRule type="cellIs" dxfId="3291" priority="186" operator="equal">
      <formula>"Extremo"</formula>
    </cfRule>
    <cfRule type="cellIs" dxfId="3290" priority="187" operator="equal">
      <formula>"Alto"</formula>
    </cfRule>
    <cfRule type="cellIs" dxfId="3289" priority="188" operator="equal">
      <formula>"Moderado"</formula>
    </cfRule>
    <cfRule type="cellIs" dxfId="3288" priority="189" operator="equal">
      <formula>"Bajo"</formula>
    </cfRule>
  </conditionalFormatting>
  <conditionalFormatting sqref="H22">
    <cfRule type="cellIs" dxfId="3287" priority="181" operator="equal">
      <formula>"Muy Alta"</formula>
    </cfRule>
    <cfRule type="cellIs" dxfId="3286" priority="182" operator="equal">
      <formula>"Alta"</formula>
    </cfRule>
    <cfRule type="cellIs" dxfId="3285" priority="183" operator="equal">
      <formula>"Media"</formula>
    </cfRule>
    <cfRule type="cellIs" dxfId="3284" priority="184" operator="equal">
      <formula>"Baja"</formula>
    </cfRule>
    <cfRule type="cellIs" dxfId="3283" priority="185" operator="equal">
      <formula>"Muy Baja"</formula>
    </cfRule>
  </conditionalFormatting>
  <conditionalFormatting sqref="N22">
    <cfRule type="cellIs" dxfId="3282" priority="177" operator="equal">
      <formula>"Extremo"</formula>
    </cfRule>
    <cfRule type="cellIs" dxfId="3281" priority="178" operator="equal">
      <formula>"Alto"</formula>
    </cfRule>
    <cfRule type="cellIs" dxfId="3280" priority="179" operator="equal">
      <formula>"Moderado"</formula>
    </cfRule>
    <cfRule type="cellIs" dxfId="3279" priority="180" operator="equal">
      <formula>"Bajo"</formula>
    </cfRule>
  </conditionalFormatting>
  <conditionalFormatting sqref="Y22:Y27">
    <cfRule type="cellIs" dxfId="3278" priority="172" operator="equal">
      <formula>"Muy Alta"</formula>
    </cfRule>
    <cfRule type="cellIs" dxfId="3277" priority="173" operator="equal">
      <formula>"Alta"</formula>
    </cfRule>
    <cfRule type="cellIs" dxfId="3276" priority="174" operator="equal">
      <formula>"Media"</formula>
    </cfRule>
    <cfRule type="cellIs" dxfId="3275" priority="175" operator="equal">
      <formula>"Baja"</formula>
    </cfRule>
    <cfRule type="cellIs" dxfId="3274" priority="176" operator="equal">
      <formula>"Muy Baja"</formula>
    </cfRule>
  </conditionalFormatting>
  <conditionalFormatting sqref="AA22:AA27">
    <cfRule type="cellIs" dxfId="3273" priority="167" operator="equal">
      <formula>"Catastrófico"</formula>
    </cfRule>
    <cfRule type="cellIs" dxfId="3272" priority="168" operator="equal">
      <formula>"Mayor"</formula>
    </cfRule>
    <cfRule type="cellIs" dxfId="3271" priority="169" operator="equal">
      <formula>"Moderado"</formula>
    </cfRule>
    <cfRule type="cellIs" dxfId="3270" priority="170" operator="equal">
      <formula>"Menor"</formula>
    </cfRule>
    <cfRule type="cellIs" dxfId="3269" priority="171" operator="equal">
      <formula>"Leve"</formula>
    </cfRule>
  </conditionalFormatting>
  <conditionalFormatting sqref="AC22:AC27">
    <cfRule type="cellIs" dxfId="3268" priority="163" operator="equal">
      <formula>"Extremo"</formula>
    </cfRule>
    <cfRule type="cellIs" dxfId="3267" priority="164" operator="equal">
      <formula>"Alto"</formula>
    </cfRule>
    <cfRule type="cellIs" dxfId="3266" priority="165" operator="equal">
      <formula>"Moderado"</formula>
    </cfRule>
    <cfRule type="cellIs" dxfId="3265" priority="166" operator="equal">
      <formula>"Bajo"</formula>
    </cfRule>
  </conditionalFormatting>
  <conditionalFormatting sqref="H28">
    <cfRule type="cellIs" dxfId="3264" priority="158" operator="equal">
      <formula>"Muy Alta"</formula>
    </cfRule>
    <cfRule type="cellIs" dxfId="3263" priority="159" operator="equal">
      <formula>"Alta"</formula>
    </cfRule>
    <cfRule type="cellIs" dxfId="3262" priority="160" operator="equal">
      <formula>"Media"</formula>
    </cfRule>
    <cfRule type="cellIs" dxfId="3261" priority="161" operator="equal">
      <formula>"Baja"</formula>
    </cfRule>
    <cfRule type="cellIs" dxfId="3260" priority="162" operator="equal">
      <formula>"Muy Baja"</formula>
    </cfRule>
  </conditionalFormatting>
  <conditionalFormatting sqref="N28">
    <cfRule type="cellIs" dxfId="3259" priority="154" operator="equal">
      <formula>"Extremo"</formula>
    </cfRule>
    <cfRule type="cellIs" dxfId="3258" priority="155" operator="equal">
      <formula>"Alto"</formula>
    </cfRule>
    <cfRule type="cellIs" dxfId="3257" priority="156" operator="equal">
      <formula>"Moderado"</formula>
    </cfRule>
    <cfRule type="cellIs" dxfId="3256" priority="157" operator="equal">
      <formula>"Bajo"</formula>
    </cfRule>
  </conditionalFormatting>
  <conditionalFormatting sqref="Y28:Y33">
    <cfRule type="cellIs" dxfId="3255" priority="149" operator="equal">
      <formula>"Muy Alta"</formula>
    </cfRule>
    <cfRule type="cellIs" dxfId="3254" priority="150" operator="equal">
      <formula>"Alta"</formula>
    </cfRule>
    <cfRule type="cellIs" dxfId="3253" priority="151" operator="equal">
      <formula>"Media"</formula>
    </cfRule>
    <cfRule type="cellIs" dxfId="3252" priority="152" operator="equal">
      <formula>"Baja"</formula>
    </cfRule>
    <cfRule type="cellIs" dxfId="3251" priority="153" operator="equal">
      <formula>"Muy Baja"</formula>
    </cfRule>
  </conditionalFormatting>
  <conditionalFormatting sqref="AA28:AA33">
    <cfRule type="cellIs" dxfId="3250" priority="144" operator="equal">
      <formula>"Catastrófico"</formula>
    </cfRule>
    <cfRule type="cellIs" dxfId="3249" priority="145" operator="equal">
      <formula>"Mayor"</formula>
    </cfRule>
    <cfRule type="cellIs" dxfId="3248" priority="146" operator="equal">
      <formula>"Moderado"</formula>
    </cfRule>
    <cfRule type="cellIs" dxfId="3247" priority="147" operator="equal">
      <formula>"Menor"</formula>
    </cfRule>
    <cfRule type="cellIs" dxfId="3246" priority="148" operator="equal">
      <formula>"Leve"</formula>
    </cfRule>
  </conditionalFormatting>
  <conditionalFormatting sqref="AC28:AC33">
    <cfRule type="cellIs" dxfId="3245" priority="140" operator="equal">
      <formula>"Extremo"</formula>
    </cfRule>
    <cfRule type="cellIs" dxfId="3244" priority="141" operator="equal">
      <formula>"Alto"</formula>
    </cfRule>
    <cfRule type="cellIs" dxfId="3243" priority="142" operator="equal">
      <formula>"Moderado"</formula>
    </cfRule>
    <cfRule type="cellIs" dxfId="3242" priority="143" operator="equal">
      <formula>"Bajo"</formula>
    </cfRule>
  </conditionalFormatting>
  <conditionalFormatting sqref="H34">
    <cfRule type="cellIs" dxfId="3241" priority="135" operator="equal">
      <formula>"Muy Alta"</formula>
    </cfRule>
    <cfRule type="cellIs" dxfId="3240" priority="136" operator="equal">
      <formula>"Alta"</formula>
    </cfRule>
    <cfRule type="cellIs" dxfId="3239" priority="137" operator="equal">
      <formula>"Media"</formula>
    </cfRule>
    <cfRule type="cellIs" dxfId="3238" priority="138" operator="equal">
      <formula>"Baja"</formula>
    </cfRule>
    <cfRule type="cellIs" dxfId="3237" priority="139" operator="equal">
      <formula>"Muy Baja"</formula>
    </cfRule>
  </conditionalFormatting>
  <conditionalFormatting sqref="N34">
    <cfRule type="cellIs" dxfId="3236" priority="131" operator="equal">
      <formula>"Extremo"</formula>
    </cfRule>
    <cfRule type="cellIs" dxfId="3235" priority="132" operator="equal">
      <formula>"Alto"</formula>
    </cfRule>
    <cfRule type="cellIs" dxfId="3234" priority="133" operator="equal">
      <formula>"Moderado"</formula>
    </cfRule>
    <cfRule type="cellIs" dxfId="3233" priority="134" operator="equal">
      <formula>"Bajo"</formula>
    </cfRule>
  </conditionalFormatting>
  <conditionalFormatting sqref="Y34:Y39">
    <cfRule type="cellIs" dxfId="3232" priority="126" operator="equal">
      <formula>"Muy Alta"</formula>
    </cfRule>
    <cfRule type="cellIs" dxfId="3231" priority="127" operator="equal">
      <formula>"Alta"</formula>
    </cfRule>
    <cfRule type="cellIs" dxfId="3230" priority="128" operator="equal">
      <formula>"Media"</formula>
    </cfRule>
    <cfRule type="cellIs" dxfId="3229" priority="129" operator="equal">
      <formula>"Baja"</formula>
    </cfRule>
    <cfRule type="cellIs" dxfId="3228" priority="130" operator="equal">
      <formula>"Muy Baja"</formula>
    </cfRule>
  </conditionalFormatting>
  <conditionalFormatting sqref="AA34:AA39">
    <cfRule type="cellIs" dxfId="3227" priority="121" operator="equal">
      <formula>"Catastrófico"</formula>
    </cfRule>
    <cfRule type="cellIs" dxfId="3226" priority="122" operator="equal">
      <formula>"Mayor"</formula>
    </cfRule>
    <cfRule type="cellIs" dxfId="3225" priority="123" operator="equal">
      <formula>"Moderado"</formula>
    </cfRule>
    <cfRule type="cellIs" dxfId="3224" priority="124" operator="equal">
      <formula>"Menor"</formula>
    </cfRule>
    <cfRule type="cellIs" dxfId="3223" priority="125" operator="equal">
      <formula>"Leve"</formula>
    </cfRule>
  </conditionalFormatting>
  <conditionalFormatting sqref="AC34:AC39">
    <cfRule type="cellIs" dxfId="3222" priority="117" operator="equal">
      <formula>"Extremo"</formula>
    </cfRule>
    <cfRule type="cellIs" dxfId="3221" priority="118" operator="equal">
      <formula>"Alto"</formula>
    </cfRule>
    <cfRule type="cellIs" dxfId="3220" priority="119" operator="equal">
      <formula>"Moderado"</formula>
    </cfRule>
    <cfRule type="cellIs" dxfId="3219" priority="120" operator="equal">
      <formula>"Bajo"</formula>
    </cfRule>
  </conditionalFormatting>
  <conditionalFormatting sqref="H40">
    <cfRule type="cellIs" dxfId="3218" priority="112" operator="equal">
      <formula>"Muy Alta"</formula>
    </cfRule>
    <cfRule type="cellIs" dxfId="3217" priority="113" operator="equal">
      <formula>"Alta"</formula>
    </cfRule>
    <cfRule type="cellIs" dxfId="3216" priority="114" operator="equal">
      <formula>"Media"</formula>
    </cfRule>
    <cfRule type="cellIs" dxfId="3215" priority="115" operator="equal">
      <formula>"Baja"</formula>
    </cfRule>
    <cfRule type="cellIs" dxfId="3214" priority="116" operator="equal">
      <formula>"Muy Baja"</formula>
    </cfRule>
  </conditionalFormatting>
  <conditionalFormatting sqref="N40">
    <cfRule type="cellIs" dxfId="3213" priority="108" operator="equal">
      <formula>"Extremo"</formula>
    </cfRule>
    <cfRule type="cellIs" dxfId="3212" priority="109" operator="equal">
      <formula>"Alto"</formula>
    </cfRule>
    <cfRule type="cellIs" dxfId="3211" priority="110" operator="equal">
      <formula>"Moderado"</formula>
    </cfRule>
    <cfRule type="cellIs" dxfId="3210" priority="111" operator="equal">
      <formula>"Bajo"</formula>
    </cfRule>
  </conditionalFormatting>
  <conditionalFormatting sqref="Y40:Y45">
    <cfRule type="cellIs" dxfId="3209" priority="103" operator="equal">
      <formula>"Muy Alta"</formula>
    </cfRule>
    <cfRule type="cellIs" dxfId="3208" priority="104" operator="equal">
      <formula>"Alta"</formula>
    </cfRule>
    <cfRule type="cellIs" dxfId="3207" priority="105" operator="equal">
      <formula>"Media"</formula>
    </cfRule>
    <cfRule type="cellIs" dxfId="3206" priority="106" operator="equal">
      <formula>"Baja"</formula>
    </cfRule>
    <cfRule type="cellIs" dxfId="3205" priority="107" operator="equal">
      <formula>"Muy Baja"</formula>
    </cfRule>
  </conditionalFormatting>
  <conditionalFormatting sqref="AA40:AA45">
    <cfRule type="cellIs" dxfId="3204" priority="98" operator="equal">
      <formula>"Catastrófico"</formula>
    </cfRule>
    <cfRule type="cellIs" dxfId="3203" priority="99" operator="equal">
      <formula>"Mayor"</formula>
    </cfRule>
    <cfRule type="cellIs" dxfId="3202" priority="100" operator="equal">
      <formula>"Moderado"</formula>
    </cfRule>
    <cfRule type="cellIs" dxfId="3201" priority="101" operator="equal">
      <formula>"Menor"</formula>
    </cfRule>
    <cfRule type="cellIs" dxfId="3200" priority="102" operator="equal">
      <formula>"Leve"</formula>
    </cfRule>
  </conditionalFormatting>
  <conditionalFormatting sqref="AC40:AC45">
    <cfRule type="cellIs" dxfId="3199" priority="94" operator="equal">
      <formula>"Extremo"</formula>
    </cfRule>
    <cfRule type="cellIs" dxfId="3198" priority="95" operator="equal">
      <formula>"Alto"</formula>
    </cfRule>
    <cfRule type="cellIs" dxfId="3197" priority="96" operator="equal">
      <formula>"Moderado"</formula>
    </cfRule>
    <cfRule type="cellIs" dxfId="3196" priority="97" operator="equal">
      <formula>"Bajo"</formula>
    </cfRule>
  </conditionalFormatting>
  <conditionalFormatting sqref="H46">
    <cfRule type="cellIs" dxfId="3195" priority="89" operator="equal">
      <formula>"Muy Alta"</formula>
    </cfRule>
    <cfRule type="cellIs" dxfId="3194" priority="90" operator="equal">
      <formula>"Alta"</formula>
    </cfRule>
    <cfRule type="cellIs" dxfId="3193" priority="91" operator="equal">
      <formula>"Media"</formula>
    </cfRule>
    <cfRule type="cellIs" dxfId="3192" priority="92" operator="equal">
      <formula>"Baja"</formula>
    </cfRule>
    <cfRule type="cellIs" dxfId="3191" priority="93" operator="equal">
      <formula>"Muy Baja"</formula>
    </cfRule>
  </conditionalFormatting>
  <conditionalFormatting sqref="N46">
    <cfRule type="cellIs" dxfId="3190" priority="85" operator="equal">
      <formula>"Extremo"</formula>
    </cfRule>
    <cfRule type="cellIs" dxfId="3189" priority="86" operator="equal">
      <formula>"Alto"</formula>
    </cfRule>
    <cfRule type="cellIs" dxfId="3188" priority="87" operator="equal">
      <formula>"Moderado"</formula>
    </cfRule>
    <cfRule type="cellIs" dxfId="3187" priority="88" operator="equal">
      <formula>"Bajo"</formula>
    </cfRule>
  </conditionalFormatting>
  <conditionalFormatting sqref="Y46:Y51">
    <cfRule type="cellIs" dxfId="3186" priority="80" operator="equal">
      <formula>"Muy Alta"</formula>
    </cfRule>
    <cfRule type="cellIs" dxfId="3185" priority="81" operator="equal">
      <formula>"Alta"</formula>
    </cfRule>
    <cfRule type="cellIs" dxfId="3184" priority="82" operator="equal">
      <formula>"Media"</formula>
    </cfRule>
    <cfRule type="cellIs" dxfId="3183" priority="83" operator="equal">
      <formula>"Baja"</formula>
    </cfRule>
    <cfRule type="cellIs" dxfId="3182" priority="84" operator="equal">
      <formula>"Muy Baja"</formula>
    </cfRule>
  </conditionalFormatting>
  <conditionalFormatting sqref="AA46:AA51">
    <cfRule type="cellIs" dxfId="3181" priority="75" operator="equal">
      <formula>"Catastrófico"</formula>
    </cfRule>
    <cfRule type="cellIs" dxfId="3180" priority="76" operator="equal">
      <formula>"Mayor"</formula>
    </cfRule>
    <cfRule type="cellIs" dxfId="3179" priority="77" operator="equal">
      <formula>"Moderado"</formula>
    </cfRule>
    <cfRule type="cellIs" dxfId="3178" priority="78" operator="equal">
      <formula>"Menor"</formula>
    </cfRule>
    <cfRule type="cellIs" dxfId="3177" priority="79" operator="equal">
      <formula>"Leve"</formula>
    </cfRule>
  </conditionalFormatting>
  <conditionalFormatting sqref="AC46:AC51">
    <cfRule type="cellIs" dxfId="3176" priority="71" operator="equal">
      <formula>"Extremo"</formula>
    </cfRule>
    <cfRule type="cellIs" dxfId="3175" priority="72" operator="equal">
      <formula>"Alto"</formula>
    </cfRule>
    <cfRule type="cellIs" dxfId="3174" priority="73" operator="equal">
      <formula>"Moderado"</formula>
    </cfRule>
    <cfRule type="cellIs" dxfId="3173" priority="74" operator="equal">
      <formula>"Bajo"</formula>
    </cfRule>
  </conditionalFormatting>
  <conditionalFormatting sqref="H52">
    <cfRule type="cellIs" dxfId="3172" priority="66" operator="equal">
      <formula>"Muy Alta"</formula>
    </cfRule>
    <cfRule type="cellIs" dxfId="3171" priority="67" operator="equal">
      <formula>"Alta"</formula>
    </cfRule>
    <cfRule type="cellIs" dxfId="3170" priority="68" operator="equal">
      <formula>"Media"</formula>
    </cfRule>
    <cfRule type="cellIs" dxfId="3169" priority="69" operator="equal">
      <formula>"Baja"</formula>
    </cfRule>
    <cfRule type="cellIs" dxfId="3168" priority="70" operator="equal">
      <formula>"Muy Baja"</formula>
    </cfRule>
  </conditionalFormatting>
  <conditionalFormatting sqref="N52">
    <cfRule type="cellIs" dxfId="3167" priority="62" operator="equal">
      <formula>"Extremo"</formula>
    </cfRule>
    <cfRule type="cellIs" dxfId="3166" priority="63" operator="equal">
      <formula>"Alto"</formula>
    </cfRule>
    <cfRule type="cellIs" dxfId="3165" priority="64" operator="equal">
      <formula>"Moderado"</formula>
    </cfRule>
    <cfRule type="cellIs" dxfId="3164" priority="65" operator="equal">
      <formula>"Bajo"</formula>
    </cfRule>
  </conditionalFormatting>
  <conditionalFormatting sqref="Y52:Y57">
    <cfRule type="cellIs" dxfId="3163" priority="57" operator="equal">
      <formula>"Muy Alta"</formula>
    </cfRule>
    <cfRule type="cellIs" dxfId="3162" priority="58" operator="equal">
      <formula>"Alta"</formula>
    </cfRule>
    <cfRule type="cellIs" dxfId="3161" priority="59" operator="equal">
      <formula>"Media"</formula>
    </cfRule>
    <cfRule type="cellIs" dxfId="3160" priority="60" operator="equal">
      <formula>"Baja"</formula>
    </cfRule>
    <cfRule type="cellIs" dxfId="3159" priority="61" operator="equal">
      <formula>"Muy Baja"</formula>
    </cfRule>
  </conditionalFormatting>
  <conditionalFormatting sqref="AA52:AA57">
    <cfRule type="cellIs" dxfId="3158" priority="52" operator="equal">
      <formula>"Catastrófico"</formula>
    </cfRule>
    <cfRule type="cellIs" dxfId="3157" priority="53" operator="equal">
      <formula>"Mayor"</formula>
    </cfRule>
    <cfRule type="cellIs" dxfId="3156" priority="54" operator="equal">
      <formula>"Moderado"</formula>
    </cfRule>
    <cfRule type="cellIs" dxfId="3155" priority="55" operator="equal">
      <formula>"Menor"</formula>
    </cfRule>
    <cfRule type="cellIs" dxfId="3154" priority="56" operator="equal">
      <formula>"Leve"</formula>
    </cfRule>
  </conditionalFormatting>
  <conditionalFormatting sqref="AC52:AC57">
    <cfRule type="cellIs" dxfId="3153" priority="48" operator="equal">
      <formula>"Extremo"</formula>
    </cfRule>
    <cfRule type="cellIs" dxfId="3152" priority="49" operator="equal">
      <formula>"Alto"</formula>
    </cfRule>
    <cfRule type="cellIs" dxfId="3151" priority="50" operator="equal">
      <formula>"Moderado"</formula>
    </cfRule>
    <cfRule type="cellIs" dxfId="3150" priority="51" operator="equal">
      <formula>"Bajo"</formula>
    </cfRule>
  </conditionalFormatting>
  <conditionalFormatting sqref="N58">
    <cfRule type="cellIs" dxfId="3149" priority="39" operator="equal">
      <formula>"Extremo"</formula>
    </cfRule>
    <cfRule type="cellIs" dxfId="3148" priority="40" operator="equal">
      <formula>"Alto"</formula>
    </cfRule>
    <cfRule type="cellIs" dxfId="3147" priority="41" operator="equal">
      <formula>"Moderado"</formula>
    </cfRule>
    <cfRule type="cellIs" dxfId="3146" priority="42" operator="equal">
      <formula>"Bajo"</formula>
    </cfRule>
  </conditionalFormatting>
  <conditionalFormatting sqref="Y58:Y63">
    <cfRule type="cellIs" dxfId="3145" priority="34" operator="equal">
      <formula>"Muy Alta"</formula>
    </cfRule>
    <cfRule type="cellIs" dxfId="3144" priority="35" operator="equal">
      <formula>"Alta"</formula>
    </cfRule>
    <cfRule type="cellIs" dxfId="3143" priority="36" operator="equal">
      <formula>"Media"</formula>
    </cfRule>
    <cfRule type="cellIs" dxfId="3142" priority="37" operator="equal">
      <formula>"Baja"</formula>
    </cfRule>
    <cfRule type="cellIs" dxfId="3141" priority="38" operator="equal">
      <formula>"Muy Baja"</formula>
    </cfRule>
  </conditionalFormatting>
  <conditionalFormatting sqref="AA58:AA63">
    <cfRule type="cellIs" dxfId="3140" priority="29" operator="equal">
      <formula>"Catastrófico"</formula>
    </cfRule>
    <cfRule type="cellIs" dxfId="3139" priority="30" operator="equal">
      <formula>"Mayor"</formula>
    </cfRule>
    <cfRule type="cellIs" dxfId="3138" priority="31" operator="equal">
      <formula>"Moderado"</formula>
    </cfRule>
    <cfRule type="cellIs" dxfId="3137" priority="32" operator="equal">
      <formula>"Menor"</formula>
    </cfRule>
    <cfRule type="cellIs" dxfId="3136" priority="33" operator="equal">
      <formula>"Leve"</formula>
    </cfRule>
  </conditionalFormatting>
  <conditionalFormatting sqref="AC58:AC63">
    <cfRule type="cellIs" dxfId="3135" priority="25" operator="equal">
      <formula>"Extremo"</formula>
    </cfRule>
    <cfRule type="cellIs" dxfId="3134" priority="26" operator="equal">
      <formula>"Alto"</formula>
    </cfRule>
    <cfRule type="cellIs" dxfId="3133" priority="27" operator="equal">
      <formula>"Moderado"</formula>
    </cfRule>
    <cfRule type="cellIs" dxfId="3132" priority="28" operator="equal">
      <formula>"Bajo"</formula>
    </cfRule>
  </conditionalFormatting>
  <conditionalFormatting sqref="H64">
    <cfRule type="cellIs" dxfId="3131" priority="20" operator="equal">
      <formula>"Muy Alta"</formula>
    </cfRule>
    <cfRule type="cellIs" dxfId="3130" priority="21" operator="equal">
      <formula>"Alta"</formula>
    </cfRule>
    <cfRule type="cellIs" dxfId="3129" priority="22" operator="equal">
      <formula>"Media"</formula>
    </cfRule>
    <cfRule type="cellIs" dxfId="3128" priority="23" operator="equal">
      <formula>"Baja"</formula>
    </cfRule>
    <cfRule type="cellIs" dxfId="3127" priority="24" operator="equal">
      <formula>"Muy Baja"</formula>
    </cfRule>
  </conditionalFormatting>
  <conditionalFormatting sqref="N64">
    <cfRule type="cellIs" dxfId="3126" priority="16" operator="equal">
      <formula>"Extremo"</formula>
    </cfRule>
    <cfRule type="cellIs" dxfId="3125" priority="17" operator="equal">
      <formula>"Alto"</formula>
    </cfRule>
    <cfRule type="cellIs" dxfId="3124" priority="18" operator="equal">
      <formula>"Moderado"</formula>
    </cfRule>
    <cfRule type="cellIs" dxfId="3123" priority="19" operator="equal">
      <formula>"Bajo"</formula>
    </cfRule>
  </conditionalFormatting>
  <conditionalFormatting sqref="Y64:Y69">
    <cfRule type="cellIs" dxfId="3122" priority="11" operator="equal">
      <formula>"Muy Alta"</formula>
    </cfRule>
    <cfRule type="cellIs" dxfId="3121" priority="12" operator="equal">
      <formula>"Alta"</formula>
    </cfRule>
    <cfRule type="cellIs" dxfId="3120" priority="13" operator="equal">
      <formula>"Media"</formula>
    </cfRule>
    <cfRule type="cellIs" dxfId="3119" priority="14" operator="equal">
      <formula>"Baja"</formula>
    </cfRule>
    <cfRule type="cellIs" dxfId="3118" priority="15" operator="equal">
      <formula>"Muy Baja"</formula>
    </cfRule>
  </conditionalFormatting>
  <conditionalFormatting sqref="AA64:AA69">
    <cfRule type="cellIs" dxfId="3117" priority="6" operator="equal">
      <formula>"Catastrófico"</formula>
    </cfRule>
    <cfRule type="cellIs" dxfId="3116" priority="7" operator="equal">
      <formula>"Mayor"</formula>
    </cfRule>
    <cfRule type="cellIs" dxfId="3115" priority="8" operator="equal">
      <formula>"Moderado"</formula>
    </cfRule>
    <cfRule type="cellIs" dxfId="3114" priority="9" operator="equal">
      <formula>"Menor"</formula>
    </cfRule>
    <cfRule type="cellIs" dxfId="3113" priority="10" operator="equal">
      <formula>"Leve"</formula>
    </cfRule>
  </conditionalFormatting>
  <conditionalFormatting sqref="AC64:AC69">
    <cfRule type="cellIs" dxfId="3112" priority="2" operator="equal">
      <formula>"Extremo"</formula>
    </cfRule>
    <cfRule type="cellIs" dxfId="3111" priority="3" operator="equal">
      <formula>"Alto"</formula>
    </cfRule>
    <cfRule type="cellIs" dxfId="3110" priority="4" operator="equal">
      <formula>"Moderado"</formula>
    </cfRule>
    <cfRule type="cellIs" dxfId="3109" priority="5" operator="equal">
      <formula>"Bajo"</formula>
    </cfRule>
  </conditionalFormatting>
  <conditionalFormatting sqref="K10:K69">
    <cfRule type="containsText" dxfId="3108"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Tratamiento'!#REF!,AD10='https://supervigilanciagovco-my.sharepoint.com/personal/krivera_supervigilancia_gov_co/Documents/Documentos - copia/2023/PLAN DE RIESGOS/RIESGOS DE GESTION 2023/[MATRIZ RIESGOS DE GESTION SERVICIO.xlsx]Opciones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SERVICIO.xlsx]Tabla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SERVICIO.xlsx]Opciones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SERVICIO.xlsx]Tabla Valoración controles'!#REF!</xm:f>
          </x14:formula1>
          <xm:sqref>R10:S69 U10:W69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I42" zoomScale="70" zoomScaleNormal="90" zoomScaleSheetLayoutView="90" zoomScalePageLayoutView="70" workbookViewId="0">
      <selection activeCell="AG42" sqref="AG42"/>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100</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101</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102</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103</v>
      </c>
      <c r="C10" s="83" t="s">
        <v>104</v>
      </c>
      <c r="D10" s="83" t="s">
        <v>105</v>
      </c>
      <c r="E10" s="86" t="s">
        <v>106</v>
      </c>
      <c r="F10" s="83" t="s">
        <v>49</v>
      </c>
      <c r="G10" s="89">
        <v>14</v>
      </c>
      <c r="H10" s="92" t="str">
        <f>IF(G10&lt;=0,"",IF(G10&lt;=2,"Muy Baja",IF(G10&lt;=24,"Baja",IF(G10&lt;=500,"Media",IF(G10&lt;=5000,"Alta","Muy Alta")))))</f>
        <v>Baja</v>
      </c>
      <c r="I10" s="77">
        <f>IF(H10="","",IF(H10="Muy Baja",0.2,IF(H10="Baja",0.4,IF(H10="Media",0.6,IF(H10="Alta",0.8,IF(H10="Muy Alta",1,))))))</f>
        <v>0.4</v>
      </c>
      <c r="J10" s="95" t="s">
        <v>107</v>
      </c>
      <c r="K10" s="77" t="str">
        <f>IF(NOT(ISERROR(MATCH(J10,'[4]Tabla Impacto'!$B$221:$B$223,0))),'[4]Tabla Impacto'!$F$223&amp;"Por favor no seleccionar los criterios de impacto(Afectación Económica o presupuestal y Pérdida Reputacional)",J10)</f>
        <v xml:space="preserve">     Entre 50 y 100 SMLMV </v>
      </c>
      <c r="L10" s="92" t="str">
        <f>IF(OR(K10='[4]Tabla Impacto'!$C$11,K10='[4]Tabla Impacto'!$D$11),"Leve",IF(OR(K10='[4]Tabla Impacto'!$C$12,K10='[4]Tabla Impacto'!$D$12),"Menor",IF(OR(K10='[4]Tabla Impacto'!$C$13,K10='[4]Tabla Impacto'!$D$13),"Moderado",IF(OR(K10='[4]Tabla Impacto'!$C$14,K10='[4]Tabla Impacto'!$D$14),"Mayor",IF(OR(K10='[4]Tabla Impacto'!$C$15,K10='[4]Tabla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
        <v>1</v>
      </c>
      <c r="P10" s="10" t="s">
        <v>108</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0.24</v>
      </c>
      <c r="Y10" s="15" t="str">
        <f>IFERROR(IF(X10="","",IF(X10&lt;=0.2,"Muy Baja",IF(X10&lt;=0.4,"Baja",IF(X10&lt;=0.6,"Media",IF(X10&lt;=0.8,"Alta","Muy Alta"))))),"")</f>
        <v>Baja</v>
      </c>
      <c r="Z10" s="16">
        <f>+X10</f>
        <v>0.24</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109</v>
      </c>
      <c r="AF10" s="21" t="s">
        <v>110</v>
      </c>
      <c r="AG10" s="20" t="s">
        <v>63</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111</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0.14399999999999999</v>
      </c>
      <c r="Y11" s="15" t="str">
        <f t="shared" ref="Y11:Y69" si="1">IFERROR(IF(X11="","",IF(X11&lt;=0.2,"Muy Baja",IF(X11&lt;=0.4,"Baja",IF(X11&lt;=0.6,"Media",IF(X11&lt;=0.8,"Alta","Muy Alta"))))),"")</f>
        <v>Muy Baja</v>
      </c>
      <c r="Z11" s="16">
        <f t="shared" ref="Z11:Z15" si="2">+X11</f>
        <v>0.14399999999999999</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19" t="s">
        <v>112</v>
      </c>
      <c r="AF11" s="21" t="s">
        <v>110</v>
      </c>
      <c r="AG11" s="19" t="s">
        <v>113</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10"/>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20"/>
      <c r="AF12" s="19"/>
      <c r="AG12" s="24"/>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64</v>
      </c>
      <c r="C16" s="83" t="s">
        <v>114</v>
      </c>
      <c r="D16" s="83" t="s">
        <v>115</v>
      </c>
      <c r="E16" s="86" t="s">
        <v>116</v>
      </c>
      <c r="F16" s="83" t="s">
        <v>49</v>
      </c>
      <c r="G16" s="89">
        <v>76</v>
      </c>
      <c r="H16" s="92" t="str">
        <f>IF(G16&lt;=0,"",IF(G16&lt;=2,"Muy Baja",IF(G16&lt;=24,"Baja",IF(G16&lt;=500,"Media",IF(G16&lt;=5000,"Alta","Muy Alta")))))</f>
        <v>Media</v>
      </c>
      <c r="I16" s="77">
        <f>IF(H16="","",IF(H16="Muy Baja",0.2,IF(H16="Baja",0.4,IF(H16="Media",0.6,IF(H16="Alta",0.8,IF(H16="Muy Alta",1,))))))</f>
        <v>0.6</v>
      </c>
      <c r="J16" s="95" t="s">
        <v>107</v>
      </c>
      <c r="K16" s="77" t="str">
        <f>IF(NOT(ISERROR(MATCH(J16,'[4]Tabla Impacto'!$B$221:$B$223,0))),'[4]Tabla Impacto'!$F$223&amp;"Por favor no seleccionar los criterios de impacto(Afectación Económica o presupuestal y Pérdida Reputacional)",J16)</f>
        <v xml:space="preserve">     Entre 50 y 100 SMLMV </v>
      </c>
      <c r="L16" s="92" t="str">
        <f>IF(OR(K16='[4]Tabla Impacto'!$C$11,K16='[4]Tabla Impacto'!$D$11),"Leve",IF(OR(K16='[4]Tabla Impacto'!$C$12,K16='[4]Tabla Impacto'!$D$12),"Menor",IF(OR(K16='[4]Tabla Impacto'!$C$13,K16='[4]Tabla Impacto'!$D$13),"Moderado",IF(OR(K16='[4]Tabla Impacto'!$C$14,K16='[4]Tabla Impacto'!$D$14),"Mayor",IF(OR(K16='[4]Tabla Impacto'!$C$15,K16='[4]Tabla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9">
        <v>1</v>
      </c>
      <c r="P16" s="10" t="s">
        <v>117</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0.36</v>
      </c>
      <c r="Y16" s="15" t="str">
        <f>IFERROR(IF(X16="","",IF(X16&lt;=0.2,"Muy Baja",IF(X16&lt;=0.4,"Baja",IF(X16&lt;=0.6,"Media",IF(X16&lt;=0.8,"Alta","Muy Alta"))))),"")</f>
        <v>Baja</v>
      </c>
      <c r="Z16" s="16">
        <f>+X16</f>
        <v>0.36</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118</v>
      </c>
      <c r="AF16" s="21" t="s">
        <v>110</v>
      </c>
      <c r="AG16" s="20" t="s">
        <v>63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19"/>
      <c r="AF17" s="21"/>
      <c r="AG17" s="24"/>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10"/>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c r="D22" s="83" t="s">
        <v>119</v>
      </c>
      <c r="E22" s="86" t="s">
        <v>120</v>
      </c>
      <c r="F22" s="83" t="s">
        <v>49</v>
      </c>
      <c r="G22" s="89">
        <v>76</v>
      </c>
      <c r="H22" s="92" t="str">
        <f>IF(G22&lt;=0,"",IF(G22&lt;=2,"Muy Baja",IF(G22&lt;=24,"Baja",IF(G22&lt;=500,"Media",IF(G22&lt;=5000,"Alta","Muy Alta")))))</f>
        <v>Media</v>
      </c>
      <c r="I22" s="77">
        <f>IF(H22="","",IF(H22="Muy Baja",0.2,IF(H22="Baja",0.4,IF(H22="Media",0.6,IF(H22="Alta",0.8,IF(H22="Muy Alta",1,))))))</f>
        <v>0.6</v>
      </c>
      <c r="J22" s="95" t="s">
        <v>107</v>
      </c>
      <c r="K22" s="77" t="str">
        <f>IF(NOT(ISERROR(MATCH(J22,'[4]Tabla Impacto'!$B$221:$B$223,0))),'[4]Tabla Impacto'!$F$223&amp;"Por favor no seleccionar los criterios de impacto(Afectación Económica o presupuestal y Pérdida Reputacional)",J22)</f>
        <v xml:space="preserve">     Entre 50 y 100 SMLMV </v>
      </c>
      <c r="L22" s="92" t="str">
        <f>IF(OR(K22='[4]Tabla Impacto'!$C$11,K22='[4]Tabla Impacto'!$D$11),"Leve",IF(OR(K22='[4]Tabla Impacto'!$C$12,K22='[4]Tabla Impacto'!$D$12),"Menor",IF(OR(K22='[4]Tabla Impacto'!$C$13,K22='[4]Tabla Impacto'!$D$13),"Moderado",IF(OR(K22='[4]Tabla Impacto'!$C$14,K22='[4]Tabla Impacto'!$D$14),"Mayor",IF(OR(K22='[4]Tabla Impacto'!$C$15,K22='[4]Tabla Impacto'!$D$15),"Catastrófico","")))))</f>
        <v>Moderado</v>
      </c>
      <c r="M22" s="77">
        <f>IF(L22="","",IF(L22="Leve",0.2,IF(L22="Menor",0.4,IF(L22="Moderado",0.6,IF(L22="Mayor",0.8,IF(L22="Catastrófico",1,))))))</f>
        <v>0.6</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9">
        <v>1</v>
      </c>
      <c r="P22" s="10" t="s">
        <v>121</v>
      </c>
      <c r="Q22" s="11" t="str">
        <f>IF(OR(R22="Preventivo",R22="Detectivo"),"Probabilidad",IF(R22="Correctivo","Impacto",""))</f>
        <v>Probabilidad</v>
      </c>
      <c r="R22" s="12" t="s">
        <v>52</v>
      </c>
      <c r="S22" s="12" t="s">
        <v>122</v>
      </c>
      <c r="T22" s="13" t="str">
        <f>IF(AND(R22="Preventivo",S22="Automático"),"50%",IF(AND(R22="Preventivo",S22="Manual"),"40%",IF(AND(R22="Detectivo",S22="Automático"),"40%",IF(AND(R22="Detectivo",S22="Manual"),"30%",IF(AND(R22="Correctivo",S22="Automático"),"35%",IF(AND(R22="Correctivo",S22="Manual"),"25%",""))))))</f>
        <v>50%</v>
      </c>
      <c r="U22" s="12" t="s">
        <v>54</v>
      </c>
      <c r="V22" s="12" t="s">
        <v>55</v>
      </c>
      <c r="W22" s="12" t="s">
        <v>56</v>
      </c>
      <c r="X22" s="14">
        <f>IFERROR(IF(Q22="Probabilidad",(I22-(+I22*T22)),IF(Q22="Impacto",I22,"")),"")</f>
        <v>0.3</v>
      </c>
      <c r="Y22" s="15" t="str">
        <f>IFERROR(IF(X22="","",IF(X22&lt;=0.2,"Muy Baja",IF(X22&lt;=0.4,"Baja",IF(X22&lt;=0.6,"Media",IF(X22&lt;=0.8,"Alta","Muy Alta"))))),"")</f>
        <v>Baja</v>
      </c>
      <c r="Z22" s="16">
        <f>+X22</f>
        <v>0.3</v>
      </c>
      <c r="AA22" s="15" t="str">
        <f>IFERROR(IF(AB22="","",IF(AB22&lt;=0.2,"Leve",IF(AB22&lt;=0.4,"Menor",IF(AB22&lt;=0.6,"Moderado",IF(AB22&lt;=0.8,"Mayor","Catastrófico"))))),"")</f>
        <v>Moderado</v>
      </c>
      <c r="AB22" s="16">
        <f>IFERROR(IF(Q22="Impacto",(M22-(+M22*T22)),IF(Q22="Probabilidad",M22,"")),"")</f>
        <v>0.6</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8" t="s">
        <v>69</v>
      </c>
      <c r="AE22" s="19" t="s">
        <v>123</v>
      </c>
      <c r="AF22" s="21" t="s">
        <v>110</v>
      </c>
      <c r="AG22" s="20" t="s">
        <v>63</v>
      </c>
      <c r="AH22" s="20">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t="s">
        <v>124</v>
      </c>
      <c r="Q23" s="11" t="str">
        <f>IF(OR(R23="Preventivo",R23="Detectivo"),"Probabilidad",IF(R23="Correctivo","Impacto",""))</f>
        <v>Probabilidad</v>
      </c>
      <c r="R23" s="12" t="s">
        <v>52</v>
      </c>
      <c r="S23" s="12" t="s">
        <v>53</v>
      </c>
      <c r="T23" s="13" t="str">
        <f t="shared" ref="T23:T27" si="16">IF(AND(R23="Preventivo",S23="Automático"),"50%",IF(AND(R23="Preventivo",S23="Manual"),"40%",IF(AND(R23="Detectivo",S23="Automático"),"40%",IF(AND(R23="Detectivo",S23="Manual"),"30%",IF(AND(R23="Correctivo",S23="Automático"),"35%",IF(AND(R23="Correctivo",S23="Manual"),"25%",""))))))</f>
        <v>40%</v>
      </c>
      <c r="U23" s="12" t="s">
        <v>54</v>
      </c>
      <c r="V23" s="12" t="s">
        <v>55</v>
      </c>
      <c r="W23" s="12" t="s">
        <v>56</v>
      </c>
      <c r="X23" s="27">
        <f>IFERROR(IF(AND(Q22="Probabilidad",Q23="Probabilidad"),(Z22-(+Z22*T23)),IF(Q23="Probabilidad",(I22-(+I22*T23)),IF(Q23="Impacto",Z22,""))),"")</f>
        <v>0.18</v>
      </c>
      <c r="Y23" s="15" t="str">
        <f t="shared" si="1"/>
        <v>Muy Baja</v>
      </c>
      <c r="Z23" s="16">
        <f t="shared" ref="Z23:Z27" si="17">+X23</f>
        <v>0.18</v>
      </c>
      <c r="AA23" s="15" t="str">
        <f t="shared" si="3"/>
        <v>Moderado</v>
      </c>
      <c r="AB23" s="16">
        <f>IFERROR(IF(AND(Q22="Impacto",Q23="Impacto"),(AB16-(+AB16*T23)),IF(Q23="Impacto",($M$22-(+$M$22*T23)),IF(Q23="Probabilidad",AB16,""))),"")</f>
        <v>0.6</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8" t="s">
        <v>69</v>
      </c>
      <c r="AE23" s="19" t="s">
        <v>125</v>
      </c>
      <c r="AF23" s="21" t="s">
        <v>110</v>
      </c>
      <c r="AG23" s="20" t="s">
        <v>63</v>
      </c>
      <c r="AH23" s="20">
        <v>45291</v>
      </c>
      <c r="AI23" s="19" t="s">
        <v>59</v>
      </c>
      <c r="AJ23" s="21"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t="s">
        <v>126</v>
      </c>
      <c r="Q24" s="11" t="str">
        <f>IF(OR(R24="Preventivo",R24="Detectivo"),"Probabilidad",IF(R24="Correctivo","Impacto",""))</f>
        <v>Probabilidad</v>
      </c>
      <c r="R24" s="12" t="s">
        <v>52</v>
      </c>
      <c r="S24" s="12" t="s">
        <v>53</v>
      </c>
      <c r="T24" s="13" t="str">
        <f t="shared" si="16"/>
        <v>40%</v>
      </c>
      <c r="U24" s="12" t="s">
        <v>54</v>
      </c>
      <c r="V24" s="12" t="s">
        <v>55</v>
      </c>
      <c r="W24" s="12" t="s">
        <v>56</v>
      </c>
      <c r="X24" s="14">
        <f>IFERROR(IF(AND(Q23="Probabilidad",Q24="Probabilidad"),(Z23-(+Z23*T24)),IF(AND(Q23="Impacto",Q24="Probabilidad"),(Z22-(+Z22*T24)),IF(Q24="Impacto",Z23,""))),"")</f>
        <v>0.108</v>
      </c>
      <c r="Y24" s="15" t="str">
        <f t="shared" si="1"/>
        <v>Muy Baja</v>
      </c>
      <c r="Z24" s="16">
        <f t="shared" si="17"/>
        <v>0.108</v>
      </c>
      <c r="AA24" s="15" t="str">
        <f t="shared" si="3"/>
        <v>Moderado</v>
      </c>
      <c r="AB24" s="16">
        <f>IFERROR(IF(AND(Q23="Impacto",Q24="Impacto"),(AB23-(+AB23*T24)),IF(AND(Q23="Probabilidad",Q24="Impacto"),(AB22-(+AB22*T24)),IF(Q24="Probabilidad",AB23,""))),"")</f>
        <v>0.6</v>
      </c>
      <c r="AC24" s="17" t="str">
        <f t="shared" si="18"/>
        <v>Moderado</v>
      </c>
      <c r="AD24" s="18" t="s">
        <v>69</v>
      </c>
      <c r="AE24" s="19" t="s">
        <v>125</v>
      </c>
      <c r="AF24" s="21" t="s">
        <v>110</v>
      </c>
      <c r="AG24" s="20" t="s">
        <v>90</v>
      </c>
      <c r="AH24" s="20">
        <v>45291</v>
      </c>
      <c r="AI24" s="19" t="s">
        <v>59</v>
      </c>
      <c r="AJ24" s="21" t="s">
        <v>60</v>
      </c>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t="s">
        <v>64</v>
      </c>
      <c r="C28" s="83" t="s">
        <v>127</v>
      </c>
      <c r="D28" s="83" t="s">
        <v>128</v>
      </c>
      <c r="E28" s="86" t="s">
        <v>129</v>
      </c>
      <c r="F28" s="83" t="s">
        <v>49</v>
      </c>
      <c r="G28" s="89">
        <v>25</v>
      </c>
      <c r="H28" s="92" t="str">
        <f>IF(G28&lt;=0,"",IF(G28&lt;=2,"Muy Baja",IF(G28&lt;=24,"Baja",IF(G28&lt;=500,"Media",IF(G28&lt;=5000,"Alta","Muy Alta")))))</f>
        <v>Media</v>
      </c>
      <c r="I28" s="77">
        <f>IF(H28="","",IF(H28="Muy Baja",0.2,IF(H28="Baja",0.4,IF(H28="Media",0.6,IF(H28="Alta",0.8,IF(H28="Muy Alta",1,))))))</f>
        <v>0.6</v>
      </c>
      <c r="J28" s="95" t="s">
        <v>130</v>
      </c>
      <c r="K28" s="77" t="str">
        <f>IF(NOT(ISERROR(MATCH(J28,'[4]Tabla Impacto'!$B$221:$B$223,0))),'[4]Tabla Impacto'!$F$223&amp;"Por favor no seleccionar los criterios de impacto(Afectación Económica o presupuestal y Pérdida Reputacional)",J28)</f>
        <v xml:space="preserve">     Entre 100 y 500 SMLMV </v>
      </c>
      <c r="L28" s="92" t="str">
        <f>IF(OR(K28='[4]Tabla Impacto'!$C$11,K28='[4]Tabla Impacto'!$D$11),"Leve",IF(OR(K28='[4]Tabla Impacto'!$C$12,K28='[4]Tabla Impacto'!$D$12),"Menor",IF(OR(K28='[4]Tabla Impacto'!$C$13,K28='[4]Tabla Impacto'!$D$13),"Moderado",IF(OR(K28='[4]Tabla Impacto'!$C$14,K28='[4]Tabla Impacto'!$D$14),"Mayor",IF(OR(K28='[4]Tabla Impacto'!$C$15,K28='[4]Tabla Impacto'!$D$15),"Catastrófico","")))))</f>
        <v>Mayor</v>
      </c>
      <c r="M28" s="77">
        <f>IF(L28="","",IF(L28="Leve",0.2,IF(L28="Menor",0.4,IF(L28="Moderado",0.6,IF(L28="Mayor",0.8,IF(L28="Catastrófico",1,))))))</f>
        <v>0.8</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9">
        <v>1</v>
      </c>
      <c r="P28" s="10" t="s">
        <v>131</v>
      </c>
      <c r="Q28" s="11" t="str">
        <f>IF(OR(R28="Preventivo",R28="Detectivo"),"Probabilidad",IF(R28="Correctivo","Impacto",""))</f>
        <v>Probabilidad</v>
      </c>
      <c r="R28" s="12" t="s">
        <v>52</v>
      </c>
      <c r="S28" s="12" t="s">
        <v>53</v>
      </c>
      <c r="T28" s="13" t="str">
        <f>IF(AND(R28="Preventivo",S28="Automático"),"50%",IF(AND(R28="Preventivo",S28="Manual"),"40%",IF(AND(R28="Detectivo",S28="Automático"),"40%",IF(AND(R28="Detectivo",S28="Manual"),"30%",IF(AND(R28="Correctivo",S28="Automático"),"35%",IF(AND(R28="Correctivo",S28="Manual"),"25%",""))))))</f>
        <v>40%</v>
      </c>
      <c r="U28" s="12" t="s">
        <v>54</v>
      </c>
      <c r="V28" s="12" t="s">
        <v>55</v>
      </c>
      <c r="W28" s="12" t="s">
        <v>56</v>
      </c>
      <c r="X28" s="14">
        <f>IFERROR(IF(Q28="Probabilidad",(I28-(+I28*T28)),IF(Q28="Impacto",I28,"")),"")</f>
        <v>0.36</v>
      </c>
      <c r="Y28" s="15" t="str">
        <f>IFERROR(IF(X28="","",IF(X28&lt;=0.2,"Muy Baja",IF(X28&lt;=0.4,"Baja",IF(X28&lt;=0.6,"Media",IF(X28&lt;=0.8,"Alta","Muy Alta"))))),"")</f>
        <v>Baja</v>
      </c>
      <c r="Z28" s="16">
        <f>+X28</f>
        <v>0.36</v>
      </c>
      <c r="AA28" s="15" t="str">
        <f>IFERROR(IF(AB28="","",IF(AB28&lt;=0.2,"Leve",IF(AB28&lt;=0.4,"Menor",IF(AB28&lt;=0.6,"Moderado",IF(AB28&lt;=0.8,"Mayor","Catastrófico"))))),"")</f>
        <v>Mayor</v>
      </c>
      <c r="AB28" s="16">
        <f>IFERROR(IF(Q28="Impacto",(M28-(+M28*T28)),IF(Q28="Probabilidad",M28,"")),"")</f>
        <v>0.8</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18" t="s">
        <v>69</v>
      </c>
      <c r="AE28" s="19" t="s">
        <v>132</v>
      </c>
      <c r="AF28" s="21" t="s">
        <v>110</v>
      </c>
      <c r="AG28" s="20" t="s">
        <v>90</v>
      </c>
      <c r="AH28" s="20">
        <v>45291</v>
      </c>
      <c r="AI28" s="19" t="s">
        <v>59</v>
      </c>
      <c r="AJ28" s="21" t="s">
        <v>60</v>
      </c>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t="s">
        <v>103</v>
      </c>
      <c r="C34" s="83" t="s">
        <v>133</v>
      </c>
      <c r="D34" s="83" t="s">
        <v>134</v>
      </c>
      <c r="E34" s="86" t="s">
        <v>135</v>
      </c>
      <c r="F34" s="83" t="s">
        <v>49</v>
      </c>
      <c r="G34" s="89">
        <v>67</v>
      </c>
      <c r="H34" s="92" t="str">
        <f>IF(G34&lt;=0,"",IF(G34&lt;=2,"Muy Baja",IF(G34&lt;=24,"Baja",IF(G34&lt;=500,"Media",IF(G34&lt;=5000,"Alta","Muy Alta")))))</f>
        <v>Media</v>
      </c>
      <c r="I34" s="77">
        <f>IF(H34="","",IF(H34="Muy Baja",0.2,IF(H34="Baja",0.4,IF(H34="Media",0.6,IF(H34="Alta",0.8,IF(H34="Muy Alta",1,))))))</f>
        <v>0.6</v>
      </c>
      <c r="J34" s="95" t="s">
        <v>107</v>
      </c>
      <c r="K34" s="77" t="str">
        <f>IF(NOT(ISERROR(MATCH(J34,'[4]Tabla Impacto'!$B$221:$B$223,0))),'[4]Tabla Impacto'!$F$223&amp;"Por favor no seleccionar los criterios de impacto(Afectación Económica o presupuestal y Pérdida Reputacional)",J34)</f>
        <v xml:space="preserve">     Entre 50 y 100 SMLMV </v>
      </c>
      <c r="L34" s="92" t="str">
        <f>IF(OR(K34='[4]Tabla Impacto'!$C$11,K34='[4]Tabla Impacto'!$D$11),"Leve",IF(OR(K34='[4]Tabla Impacto'!$C$12,K34='[4]Tabla Impacto'!$D$12),"Menor",IF(OR(K34='[4]Tabla Impacto'!$C$13,K34='[4]Tabla Impacto'!$D$13),"Moderado",IF(OR(K34='[4]Tabla Impacto'!$C$14,K34='[4]Tabla Impacto'!$D$14),"Mayor",IF(OR(K34='[4]Tabla Impacto'!$C$15,K34='[4]Tabla Impacto'!$D$15),"Catastrófico","")))))</f>
        <v>Moderado</v>
      </c>
      <c r="M34" s="77">
        <f>IF(L34="","",IF(L34="Leve",0.2,IF(L34="Menor",0.4,IF(L34="Moderado",0.6,IF(L34="Mayor",0.8,IF(L34="Catastrófico",1,))))))</f>
        <v>0.6</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9">
        <v>1</v>
      </c>
      <c r="P34" s="10" t="s">
        <v>136</v>
      </c>
      <c r="Q34" s="11" t="str">
        <f>IF(OR(R34="Preventivo",R34="Detectivo"),"Probabilidad",IF(R34="Correctivo","Impacto",""))</f>
        <v>Probabilidad</v>
      </c>
      <c r="R34" s="12" t="s">
        <v>52</v>
      </c>
      <c r="S34" s="12" t="s">
        <v>53</v>
      </c>
      <c r="T34" s="13" t="str">
        <f>IF(AND(R34="Preventivo",S34="Automático"),"50%",IF(AND(R34="Preventivo",S34="Manual"),"40%",IF(AND(R34="Detectivo",S34="Automático"),"40%",IF(AND(R34="Detectivo",S34="Manual"),"30%",IF(AND(R34="Correctivo",S34="Automático"),"35%",IF(AND(R34="Correctivo",S34="Manual"),"25%",""))))))</f>
        <v>40%</v>
      </c>
      <c r="U34" s="12" t="s">
        <v>54</v>
      </c>
      <c r="V34" s="12" t="s">
        <v>55</v>
      </c>
      <c r="W34" s="12" t="s">
        <v>56</v>
      </c>
      <c r="X34" s="14">
        <f>IFERROR(IF(Q34="Probabilidad",(I34-(+I34*T34)),IF(Q34="Impacto",I34,"")),"")</f>
        <v>0.36</v>
      </c>
      <c r="Y34" s="15" t="str">
        <f>IFERROR(IF(X34="","",IF(X34&lt;=0.2,"Muy Baja",IF(X34&lt;=0.4,"Baja",IF(X34&lt;=0.6,"Media",IF(X34&lt;=0.8,"Alta","Muy Alta"))))),"")</f>
        <v>Baja</v>
      </c>
      <c r="Z34" s="16">
        <f>+X34</f>
        <v>0.36</v>
      </c>
      <c r="AA34" s="15" t="str">
        <f>IFERROR(IF(AB34="","",IF(AB34&lt;=0.2,"Leve",IF(AB34&lt;=0.4,"Menor",IF(AB34&lt;=0.6,"Moderado",IF(AB34&lt;=0.8,"Mayor","Catastrófico"))))),"")</f>
        <v>Moderado</v>
      </c>
      <c r="AB34" s="16">
        <f>IFERROR(IF(Q34="Impacto",(M34-(+M34*T34)),IF(Q34="Probabilidad",M34,"")),"")</f>
        <v>0.6</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8" t="s">
        <v>69</v>
      </c>
      <c r="AE34" s="19" t="s">
        <v>137</v>
      </c>
      <c r="AF34" s="21" t="s">
        <v>110</v>
      </c>
      <c r="AG34" s="20">
        <v>45078</v>
      </c>
      <c r="AH34" s="20">
        <v>45291</v>
      </c>
      <c r="AI34" s="19" t="s">
        <v>59</v>
      </c>
      <c r="AJ34" s="21" t="s">
        <v>60</v>
      </c>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IF(NOT(ISERROR(MATCH(J40,'[4]Tabla Impacto'!$B$221:$B$223,0))),'[4]Tabla Impacto'!$F$223&amp;"Por favor no seleccionar los criterios de impacto(Afectación Económica o presupuestal y Pérdida Reputacional)",J40)</f>
        <v>0</v>
      </c>
      <c r="L40" s="92" t="str">
        <f>IF(OR(K40='[4]Tabla Impacto'!$C$11,K40='[4]Tabla Impacto'!$D$11),"Leve",IF(OR(K40='[4]Tabla Impacto'!$C$12,K40='[4]Tabla Impacto'!$D$12),"Menor",IF(OR(K40='[4]Tabla Impacto'!$C$13,K40='[4]Tabla Impacto'!$D$13),"Moderado",IF(OR(K40='[4]Tabla Impacto'!$C$14,K40='[4]Tabla Impacto'!$D$14),"Mayor",IF(OR(K40='[4]Tabla Impacto'!$C$15,K40='[4]Tabla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IF(NOT(ISERROR(MATCH(J46,'[4]Tabla Impacto'!$B$221:$B$223,0))),'[4]Tabla Impacto'!$F$223&amp;"Por favor no seleccionar los criterios de impacto(Afectación Económica o presupuestal y Pérdida Reputacional)",J46)</f>
        <v>0</v>
      </c>
      <c r="L46" s="92" t="str">
        <f>IF(OR(K46='[4]Tabla Impacto'!$C$11,K46='[4]Tabla Impacto'!$D$11),"Leve",IF(OR(K46='[4]Tabla Impacto'!$C$12,K46='[4]Tabla Impacto'!$D$12),"Menor",IF(OR(K46='[4]Tabla Impacto'!$C$13,K46='[4]Tabla Impacto'!$D$13),"Moderado",IF(OR(K46='[4]Tabla Impacto'!$C$14,K46='[4]Tabla Impacto'!$D$14),"Mayor",IF(OR(K46='[4]Tabla Impacto'!$C$15,K46='[4]Tabla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IF(NOT(ISERROR(MATCH(J52,'[4]Tabla Impacto'!$B$221:$B$223,0))),'[4]Tabla Impacto'!$F$223&amp;"Por favor no seleccionar los criterios de impacto(Afectación Económica o presupuestal y Pérdida Reputacional)",J52)</f>
        <v>0</v>
      </c>
      <c r="L52" s="92" t="str">
        <f>IF(OR(K52='[4]Tabla Impacto'!$C$11,K52='[4]Tabla Impacto'!$D$11),"Leve",IF(OR(K52='[4]Tabla Impacto'!$C$12,K52='[4]Tabla Impacto'!$D$12),"Menor",IF(OR(K52='[4]Tabla Impacto'!$C$13,K52='[4]Tabla Impacto'!$D$13),"Moderado",IF(OR(K52='[4]Tabla Impacto'!$C$14,K52='[4]Tabla Impacto'!$D$14),"Mayor",IF(OR(K52='[4]Tabla Impacto'!$C$15,K52='[4]Tabla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IF(NOT(ISERROR(MATCH(J58,'[4]Tabla Impacto'!$B$221:$B$223,0))),'[4]Tabla Impacto'!$F$223&amp;"Por favor no seleccionar los criterios de impacto(Afectación Económica o presupuestal y Pérdida Reputacional)",J58)</f>
        <v>0</v>
      </c>
      <c r="L58" s="92" t="str">
        <f>IF(OR(K58='[4]Tabla Impacto'!$C$11,K58='[4]Tabla Impacto'!$D$11),"Leve",IF(OR(K58='[4]Tabla Impacto'!$C$12,K58='[4]Tabla Impacto'!$D$12),"Menor",IF(OR(K58='[4]Tabla Impacto'!$C$13,K58='[4]Tabla Impacto'!$D$13),"Moderado",IF(OR(K58='[4]Tabla Impacto'!$C$14,K58='[4]Tabla Impacto'!$D$14),"Mayor",IF(OR(K58='[4]Tabla Impacto'!$C$15,K58='[4]Tabla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IF(NOT(ISERROR(MATCH(J64,'[4]Tabla Impacto'!$B$221:$B$223,0))),'[4]Tabla Impacto'!$F$223&amp;"Por favor no seleccionar los criterios de impacto(Afectación Económica o presupuestal y Pérdida Reputacional)",J64)</f>
        <v>0</v>
      </c>
      <c r="L64" s="92" t="str">
        <f>IF(OR(K64='[4]Tabla Impacto'!$C$11,K64='[4]Tabla Impacto'!$D$11),"Leve",IF(OR(K64='[4]Tabla Impacto'!$C$12,K64='[4]Tabla Impacto'!$D$12),"Menor",IF(OR(K64='[4]Tabla Impacto'!$C$13,K64='[4]Tabla Impacto'!$D$13),"Moderado",IF(OR(K64='[4]Tabla Impacto'!$C$14,K64='[4]Tabla Impacto'!$D$14),"Mayor",IF(OR(K64='[4]Tabla Impacto'!$C$15,K64='[4]Tabla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3107" priority="227" operator="equal">
      <formula>"Muy Alta"</formula>
    </cfRule>
    <cfRule type="cellIs" dxfId="3106" priority="228" operator="equal">
      <formula>"Alta"</formula>
    </cfRule>
    <cfRule type="cellIs" dxfId="3105" priority="229" operator="equal">
      <formula>"Media"</formula>
    </cfRule>
    <cfRule type="cellIs" dxfId="3104" priority="230" operator="equal">
      <formula>"Baja"</formula>
    </cfRule>
    <cfRule type="cellIs" dxfId="3103" priority="231" operator="equal">
      <formula>"Muy Baja"</formula>
    </cfRule>
  </conditionalFormatting>
  <conditionalFormatting sqref="L10 L16 L22 L28 L34 L40 L46 L52 L58 L64">
    <cfRule type="cellIs" dxfId="3102" priority="222" operator="equal">
      <formula>"Catastrófico"</formula>
    </cfRule>
    <cfRule type="cellIs" dxfId="3101" priority="223" operator="equal">
      <formula>"Mayor"</formula>
    </cfRule>
    <cfRule type="cellIs" dxfId="3100" priority="224" operator="equal">
      <formula>"Moderado"</formula>
    </cfRule>
    <cfRule type="cellIs" dxfId="3099" priority="225" operator="equal">
      <formula>"Menor"</formula>
    </cfRule>
    <cfRule type="cellIs" dxfId="3098" priority="226" operator="equal">
      <formula>"Leve"</formula>
    </cfRule>
  </conditionalFormatting>
  <conditionalFormatting sqref="N10">
    <cfRule type="cellIs" dxfId="3097" priority="218" operator="equal">
      <formula>"Extremo"</formula>
    </cfRule>
    <cfRule type="cellIs" dxfId="3096" priority="219" operator="equal">
      <formula>"Alto"</formula>
    </cfRule>
    <cfRule type="cellIs" dxfId="3095" priority="220" operator="equal">
      <formula>"Moderado"</formula>
    </cfRule>
    <cfRule type="cellIs" dxfId="3094" priority="221" operator="equal">
      <formula>"Bajo"</formula>
    </cfRule>
  </conditionalFormatting>
  <conditionalFormatting sqref="Y10:Y15">
    <cfRule type="cellIs" dxfId="3093" priority="213" operator="equal">
      <formula>"Muy Alta"</formula>
    </cfRule>
    <cfRule type="cellIs" dxfId="3092" priority="214" operator="equal">
      <formula>"Alta"</formula>
    </cfRule>
    <cfRule type="cellIs" dxfId="3091" priority="215" operator="equal">
      <formula>"Media"</formula>
    </cfRule>
    <cfRule type="cellIs" dxfId="3090" priority="216" operator="equal">
      <formula>"Baja"</formula>
    </cfRule>
    <cfRule type="cellIs" dxfId="3089" priority="217" operator="equal">
      <formula>"Muy Baja"</formula>
    </cfRule>
  </conditionalFormatting>
  <conditionalFormatting sqref="AA10:AA15">
    <cfRule type="cellIs" dxfId="3088" priority="208" operator="equal">
      <formula>"Catastrófico"</formula>
    </cfRule>
    <cfRule type="cellIs" dxfId="3087" priority="209" operator="equal">
      <formula>"Mayor"</formula>
    </cfRule>
    <cfRule type="cellIs" dxfId="3086" priority="210" operator="equal">
      <formula>"Moderado"</formula>
    </cfRule>
    <cfRule type="cellIs" dxfId="3085" priority="211" operator="equal">
      <formula>"Menor"</formula>
    </cfRule>
    <cfRule type="cellIs" dxfId="3084" priority="212" operator="equal">
      <formula>"Leve"</formula>
    </cfRule>
  </conditionalFormatting>
  <conditionalFormatting sqref="AC10:AC15">
    <cfRule type="cellIs" dxfId="3083" priority="204" operator="equal">
      <formula>"Extremo"</formula>
    </cfRule>
    <cfRule type="cellIs" dxfId="3082" priority="205" operator="equal">
      <formula>"Alto"</formula>
    </cfRule>
    <cfRule type="cellIs" dxfId="3081" priority="206" operator="equal">
      <formula>"Moderado"</formula>
    </cfRule>
    <cfRule type="cellIs" dxfId="3080" priority="207" operator="equal">
      <formula>"Bajo"</formula>
    </cfRule>
  </conditionalFormatting>
  <conditionalFormatting sqref="H58">
    <cfRule type="cellIs" dxfId="3079" priority="43" operator="equal">
      <formula>"Muy Alta"</formula>
    </cfRule>
    <cfRule type="cellIs" dxfId="3078" priority="44" operator="equal">
      <formula>"Alta"</formula>
    </cfRule>
    <cfRule type="cellIs" dxfId="3077" priority="45" operator="equal">
      <formula>"Media"</formula>
    </cfRule>
    <cfRule type="cellIs" dxfId="3076" priority="46" operator="equal">
      <formula>"Baja"</formula>
    </cfRule>
    <cfRule type="cellIs" dxfId="3075" priority="47" operator="equal">
      <formula>"Muy Baja"</formula>
    </cfRule>
  </conditionalFormatting>
  <conditionalFormatting sqref="N16">
    <cfRule type="cellIs" dxfId="3074" priority="200" operator="equal">
      <formula>"Extremo"</formula>
    </cfRule>
    <cfRule type="cellIs" dxfId="3073" priority="201" operator="equal">
      <formula>"Alto"</formula>
    </cfRule>
    <cfRule type="cellIs" dxfId="3072" priority="202" operator="equal">
      <formula>"Moderado"</formula>
    </cfRule>
    <cfRule type="cellIs" dxfId="3071" priority="203" operator="equal">
      <formula>"Bajo"</formula>
    </cfRule>
  </conditionalFormatting>
  <conditionalFormatting sqref="Y16:Y21">
    <cfRule type="cellIs" dxfId="3070" priority="195" operator="equal">
      <formula>"Muy Alta"</formula>
    </cfRule>
    <cfRule type="cellIs" dxfId="3069" priority="196" operator="equal">
      <formula>"Alta"</formula>
    </cfRule>
    <cfRule type="cellIs" dxfId="3068" priority="197" operator="equal">
      <formula>"Media"</formula>
    </cfRule>
    <cfRule type="cellIs" dxfId="3067" priority="198" operator="equal">
      <formula>"Baja"</formula>
    </cfRule>
    <cfRule type="cellIs" dxfId="3066" priority="199" operator="equal">
      <formula>"Muy Baja"</formula>
    </cfRule>
  </conditionalFormatting>
  <conditionalFormatting sqref="AA16:AA21">
    <cfRule type="cellIs" dxfId="3065" priority="190" operator="equal">
      <formula>"Catastrófico"</formula>
    </cfRule>
    <cfRule type="cellIs" dxfId="3064" priority="191" operator="equal">
      <formula>"Mayor"</formula>
    </cfRule>
    <cfRule type="cellIs" dxfId="3063" priority="192" operator="equal">
      <formula>"Moderado"</formula>
    </cfRule>
    <cfRule type="cellIs" dxfId="3062" priority="193" operator="equal">
      <formula>"Menor"</formula>
    </cfRule>
    <cfRule type="cellIs" dxfId="3061" priority="194" operator="equal">
      <formula>"Leve"</formula>
    </cfRule>
  </conditionalFormatting>
  <conditionalFormatting sqref="AC16:AC21">
    <cfRule type="cellIs" dxfId="3060" priority="186" operator="equal">
      <formula>"Extremo"</formula>
    </cfRule>
    <cfRule type="cellIs" dxfId="3059" priority="187" operator="equal">
      <formula>"Alto"</formula>
    </cfRule>
    <cfRule type="cellIs" dxfId="3058" priority="188" operator="equal">
      <formula>"Moderado"</formula>
    </cfRule>
    <cfRule type="cellIs" dxfId="3057" priority="189" operator="equal">
      <formula>"Bajo"</formula>
    </cfRule>
  </conditionalFormatting>
  <conditionalFormatting sqref="H22">
    <cfRule type="cellIs" dxfId="3056" priority="181" operator="equal">
      <formula>"Muy Alta"</formula>
    </cfRule>
    <cfRule type="cellIs" dxfId="3055" priority="182" operator="equal">
      <formula>"Alta"</formula>
    </cfRule>
    <cfRule type="cellIs" dxfId="3054" priority="183" operator="equal">
      <formula>"Media"</formula>
    </cfRule>
    <cfRule type="cellIs" dxfId="3053" priority="184" operator="equal">
      <formula>"Baja"</formula>
    </cfRule>
    <cfRule type="cellIs" dxfId="3052" priority="185" operator="equal">
      <formula>"Muy Baja"</formula>
    </cfRule>
  </conditionalFormatting>
  <conditionalFormatting sqref="N22">
    <cfRule type="cellIs" dxfId="3051" priority="177" operator="equal">
      <formula>"Extremo"</formula>
    </cfRule>
    <cfRule type="cellIs" dxfId="3050" priority="178" operator="equal">
      <formula>"Alto"</formula>
    </cfRule>
    <cfRule type="cellIs" dxfId="3049" priority="179" operator="equal">
      <formula>"Moderado"</formula>
    </cfRule>
    <cfRule type="cellIs" dxfId="3048" priority="180" operator="equal">
      <formula>"Bajo"</formula>
    </cfRule>
  </conditionalFormatting>
  <conditionalFormatting sqref="Y22:Y27">
    <cfRule type="cellIs" dxfId="3047" priority="172" operator="equal">
      <formula>"Muy Alta"</formula>
    </cfRule>
    <cfRule type="cellIs" dxfId="3046" priority="173" operator="equal">
      <formula>"Alta"</formula>
    </cfRule>
    <cfRule type="cellIs" dxfId="3045" priority="174" operator="equal">
      <formula>"Media"</formula>
    </cfRule>
    <cfRule type="cellIs" dxfId="3044" priority="175" operator="equal">
      <formula>"Baja"</formula>
    </cfRule>
    <cfRule type="cellIs" dxfId="3043" priority="176" operator="equal">
      <formula>"Muy Baja"</formula>
    </cfRule>
  </conditionalFormatting>
  <conditionalFormatting sqref="AA22:AA27">
    <cfRule type="cellIs" dxfId="3042" priority="167" operator="equal">
      <formula>"Catastrófico"</formula>
    </cfRule>
    <cfRule type="cellIs" dxfId="3041" priority="168" operator="equal">
      <formula>"Mayor"</formula>
    </cfRule>
    <cfRule type="cellIs" dxfId="3040" priority="169" operator="equal">
      <formula>"Moderado"</formula>
    </cfRule>
    <cfRule type="cellIs" dxfId="3039" priority="170" operator="equal">
      <formula>"Menor"</formula>
    </cfRule>
    <cfRule type="cellIs" dxfId="3038" priority="171" operator="equal">
      <formula>"Leve"</formula>
    </cfRule>
  </conditionalFormatting>
  <conditionalFormatting sqref="AC22:AC27">
    <cfRule type="cellIs" dxfId="3037" priority="163" operator="equal">
      <formula>"Extremo"</formula>
    </cfRule>
    <cfRule type="cellIs" dxfId="3036" priority="164" operator="equal">
      <formula>"Alto"</formula>
    </cfRule>
    <cfRule type="cellIs" dxfId="3035" priority="165" operator="equal">
      <formula>"Moderado"</formula>
    </cfRule>
    <cfRule type="cellIs" dxfId="3034" priority="166" operator="equal">
      <formula>"Bajo"</formula>
    </cfRule>
  </conditionalFormatting>
  <conditionalFormatting sqref="H28">
    <cfRule type="cellIs" dxfId="3033" priority="158" operator="equal">
      <formula>"Muy Alta"</formula>
    </cfRule>
    <cfRule type="cellIs" dxfId="3032" priority="159" operator="equal">
      <formula>"Alta"</formula>
    </cfRule>
    <cfRule type="cellIs" dxfId="3031" priority="160" operator="equal">
      <formula>"Media"</formula>
    </cfRule>
    <cfRule type="cellIs" dxfId="3030" priority="161" operator="equal">
      <formula>"Baja"</formula>
    </cfRule>
    <cfRule type="cellIs" dxfId="3029" priority="162" operator="equal">
      <formula>"Muy Baja"</formula>
    </cfRule>
  </conditionalFormatting>
  <conditionalFormatting sqref="N28">
    <cfRule type="cellIs" dxfId="3028" priority="154" operator="equal">
      <formula>"Extremo"</formula>
    </cfRule>
    <cfRule type="cellIs" dxfId="3027" priority="155" operator="equal">
      <formula>"Alto"</formula>
    </cfRule>
    <cfRule type="cellIs" dxfId="3026" priority="156" operator="equal">
      <formula>"Moderado"</formula>
    </cfRule>
    <cfRule type="cellIs" dxfId="3025" priority="157" operator="equal">
      <formula>"Bajo"</formula>
    </cfRule>
  </conditionalFormatting>
  <conditionalFormatting sqref="Y28:Y33">
    <cfRule type="cellIs" dxfId="3024" priority="149" operator="equal">
      <formula>"Muy Alta"</formula>
    </cfRule>
    <cfRule type="cellIs" dxfId="3023" priority="150" operator="equal">
      <formula>"Alta"</formula>
    </cfRule>
    <cfRule type="cellIs" dxfId="3022" priority="151" operator="equal">
      <formula>"Media"</formula>
    </cfRule>
    <cfRule type="cellIs" dxfId="3021" priority="152" operator="equal">
      <formula>"Baja"</formula>
    </cfRule>
    <cfRule type="cellIs" dxfId="3020" priority="153" operator="equal">
      <formula>"Muy Baja"</formula>
    </cfRule>
  </conditionalFormatting>
  <conditionalFormatting sqref="AA28:AA33">
    <cfRule type="cellIs" dxfId="3019" priority="144" operator="equal">
      <formula>"Catastrófico"</formula>
    </cfRule>
    <cfRule type="cellIs" dxfId="3018" priority="145" operator="equal">
      <formula>"Mayor"</formula>
    </cfRule>
    <cfRule type="cellIs" dxfId="3017" priority="146" operator="equal">
      <formula>"Moderado"</formula>
    </cfRule>
    <cfRule type="cellIs" dxfId="3016" priority="147" operator="equal">
      <formula>"Menor"</formula>
    </cfRule>
    <cfRule type="cellIs" dxfId="3015" priority="148" operator="equal">
      <formula>"Leve"</formula>
    </cfRule>
  </conditionalFormatting>
  <conditionalFormatting sqref="AC28:AC33">
    <cfRule type="cellIs" dxfId="3014" priority="140" operator="equal">
      <formula>"Extremo"</formula>
    </cfRule>
    <cfRule type="cellIs" dxfId="3013" priority="141" operator="equal">
      <formula>"Alto"</formula>
    </cfRule>
    <cfRule type="cellIs" dxfId="3012" priority="142" operator="equal">
      <formula>"Moderado"</formula>
    </cfRule>
    <cfRule type="cellIs" dxfId="3011" priority="143" operator="equal">
      <formula>"Bajo"</formula>
    </cfRule>
  </conditionalFormatting>
  <conditionalFormatting sqref="H34">
    <cfRule type="cellIs" dxfId="3010" priority="135" operator="equal">
      <formula>"Muy Alta"</formula>
    </cfRule>
    <cfRule type="cellIs" dxfId="3009" priority="136" operator="equal">
      <formula>"Alta"</formula>
    </cfRule>
    <cfRule type="cellIs" dxfId="3008" priority="137" operator="equal">
      <formula>"Media"</formula>
    </cfRule>
    <cfRule type="cellIs" dxfId="3007" priority="138" operator="equal">
      <formula>"Baja"</formula>
    </cfRule>
    <cfRule type="cellIs" dxfId="3006" priority="139" operator="equal">
      <formula>"Muy Baja"</formula>
    </cfRule>
  </conditionalFormatting>
  <conditionalFormatting sqref="N34">
    <cfRule type="cellIs" dxfId="3005" priority="131" operator="equal">
      <formula>"Extremo"</formula>
    </cfRule>
    <cfRule type="cellIs" dxfId="3004" priority="132" operator="equal">
      <formula>"Alto"</formula>
    </cfRule>
    <cfRule type="cellIs" dxfId="3003" priority="133" operator="equal">
      <formula>"Moderado"</formula>
    </cfRule>
    <cfRule type="cellIs" dxfId="3002" priority="134" operator="equal">
      <formula>"Bajo"</formula>
    </cfRule>
  </conditionalFormatting>
  <conditionalFormatting sqref="Y34:Y39">
    <cfRule type="cellIs" dxfId="3001" priority="126" operator="equal">
      <formula>"Muy Alta"</formula>
    </cfRule>
    <cfRule type="cellIs" dxfId="3000" priority="127" operator="equal">
      <formula>"Alta"</formula>
    </cfRule>
    <cfRule type="cellIs" dxfId="2999" priority="128" operator="equal">
      <formula>"Media"</formula>
    </cfRule>
    <cfRule type="cellIs" dxfId="2998" priority="129" operator="equal">
      <formula>"Baja"</formula>
    </cfRule>
    <cfRule type="cellIs" dxfId="2997" priority="130" operator="equal">
      <formula>"Muy Baja"</formula>
    </cfRule>
  </conditionalFormatting>
  <conditionalFormatting sqref="AA34:AA39">
    <cfRule type="cellIs" dxfId="2996" priority="121" operator="equal">
      <formula>"Catastrófico"</formula>
    </cfRule>
    <cfRule type="cellIs" dxfId="2995" priority="122" operator="equal">
      <formula>"Mayor"</formula>
    </cfRule>
    <cfRule type="cellIs" dxfId="2994" priority="123" operator="equal">
      <formula>"Moderado"</formula>
    </cfRule>
    <cfRule type="cellIs" dxfId="2993" priority="124" operator="equal">
      <formula>"Menor"</formula>
    </cfRule>
    <cfRule type="cellIs" dxfId="2992" priority="125" operator="equal">
      <formula>"Leve"</formula>
    </cfRule>
  </conditionalFormatting>
  <conditionalFormatting sqref="AC34:AC39">
    <cfRule type="cellIs" dxfId="2991" priority="117" operator="equal">
      <formula>"Extremo"</formula>
    </cfRule>
    <cfRule type="cellIs" dxfId="2990" priority="118" operator="equal">
      <formula>"Alto"</formula>
    </cfRule>
    <cfRule type="cellIs" dxfId="2989" priority="119" operator="equal">
      <formula>"Moderado"</formula>
    </cfRule>
    <cfRule type="cellIs" dxfId="2988" priority="120" operator="equal">
      <formula>"Bajo"</formula>
    </cfRule>
  </conditionalFormatting>
  <conditionalFormatting sqref="H40">
    <cfRule type="cellIs" dxfId="2987" priority="112" operator="equal">
      <formula>"Muy Alta"</formula>
    </cfRule>
    <cfRule type="cellIs" dxfId="2986" priority="113" operator="equal">
      <formula>"Alta"</formula>
    </cfRule>
    <cfRule type="cellIs" dxfId="2985" priority="114" operator="equal">
      <formula>"Media"</formula>
    </cfRule>
    <cfRule type="cellIs" dxfId="2984" priority="115" operator="equal">
      <formula>"Baja"</formula>
    </cfRule>
    <cfRule type="cellIs" dxfId="2983" priority="116" operator="equal">
      <formula>"Muy Baja"</formula>
    </cfRule>
  </conditionalFormatting>
  <conditionalFormatting sqref="N40">
    <cfRule type="cellIs" dxfId="2982" priority="108" operator="equal">
      <formula>"Extremo"</formula>
    </cfRule>
    <cfRule type="cellIs" dxfId="2981" priority="109" operator="equal">
      <formula>"Alto"</formula>
    </cfRule>
    <cfRule type="cellIs" dxfId="2980" priority="110" operator="equal">
      <formula>"Moderado"</formula>
    </cfRule>
    <cfRule type="cellIs" dxfId="2979" priority="111" operator="equal">
      <formula>"Bajo"</formula>
    </cfRule>
  </conditionalFormatting>
  <conditionalFormatting sqref="Y40:Y45">
    <cfRule type="cellIs" dxfId="2978" priority="103" operator="equal">
      <formula>"Muy Alta"</formula>
    </cfRule>
    <cfRule type="cellIs" dxfId="2977" priority="104" operator="equal">
      <formula>"Alta"</formula>
    </cfRule>
    <cfRule type="cellIs" dxfId="2976" priority="105" operator="equal">
      <formula>"Media"</formula>
    </cfRule>
    <cfRule type="cellIs" dxfId="2975" priority="106" operator="equal">
      <formula>"Baja"</formula>
    </cfRule>
    <cfRule type="cellIs" dxfId="2974" priority="107" operator="equal">
      <formula>"Muy Baja"</formula>
    </cfRule>
  </conditionalFormatting>
  <conditionalFormatting sqref="AA40:AA45">
    <cfRule type="cellIs" dxfId="2973" priority="98" operator="equal">
      <formula>"Catastrófico"</formula>
    </cfRule>
    <cfRule type="cellIs" dxfId="2972" priority="99" operator="equal">
      <formula>"Mayor"</formula>
    </cfRule>
    <cfRule type="cellIs" dxfId="2971" priority="100" operator="equal">
      <formula>"Moderado"</formula>
    </cfRule>
    <cfRule type="cellIs" dxfId="2970" priority="101" operator="equal">
      <formula>"Menor"</formula>
    </cfRule>
    <cfRule type="cellIs" dxfId="2969" priority="102" operator="equal">
      <formula>"Leve"</formula>
    </cfRule>
  </conditionalFormatting>
  <conditionalFormatting sqref="AC40:AC45">
    <cfRule type="cellIs" dxfId="2968" priority="94" operator="equal">
      <formula>"Extremo"</formula>
    </cfRule>
    <cfRule type="cellIs" dxfId="2967" priority="95" operator="equal">
      <formula>"Alto"</formula>
    </cfRule>
    <cfRule type="cellIs" dxfId="2966" priority="96" operator="equal">
      <formula>"Moderado"</formula>
    </cfRule>
    <cfRule type="cellIs" dxfId="2965" priority="97" operator="equal">
      <formula>"Bajo"</formula>
    </cfRule>
  </conditionalFormatting>
  <conditionalFormatting sqref="H46">
    <cfRule type="cellIs" dxfId="2964" priority="89" operator="equal">
      <formula>"Muy Alta"</formula>
    </cfRule>
    <cfRule type="cellIs" dxfId="2963" priority="90" operator="equal">
      <formula>"Alta"</formula>
    </cfRule>
    <cfRule type="cellIs" dxfId="2962" priority="91" operator="equal">
      <formula>"Media"</formula>
    </cfRule>
    <cfRule type="cellIs" dxfId="2961" priority="92" operator="equal">
      <formula>"Baja"</formula>
    </cfRule>
    <cfRule type="cellIs" dxfId="2960" priority="93" operator="equal">
      <formula>"Muy Baja"</formula>
    </cfRule>
  </conditionalFormatting>
  <conditionalFormatting sqref="N46">
    <cfRule type="cellIs" dxfId="2959" priority="85" operator="equal">
      <formula>"Extremo"</formula>
    </cfRule>
    <cfRule type="cellIs" dxfId="2958" priority="86" operator="equal">
      <formula>"Alto"</formula>
    </cfRule>
    <cfRule type="cellIs" dxfId="2957" priority="87" operator="equal">
      <formula>"Moderado"</formula>
    </cfRule>
    <cfRule type="cellIs" dxfId="2956" priority="88" operator="equal">
      <formula>"Bajo"</formula>
    </cfRule>
  </conditionalFormatting>
  <conditionalFormatting sqref="Y46:Y51">
    <cfRule type="cellIs" dxfId="2955" priority="80" operator="equal">
      <formula>"Muy Alta"</formula>
    </cfRule>
    <cfRule type="cellIs" dxfId="2954" priority="81" operator="equal">
      <formula>"Alta"</formula>
    </cfRule>
    <cfRule type="cellIs" dxfId="2953" priority="82" operator="equal">
      <formula>"Media"</formula>
    </cfRule>
    <cfRule type="cellIs" dxfId="2952" priority="83" operator="equal">
      <formula>"Baja"</formula>
    </cfRule>
    <cfRule type="cellIs" dxfId="2951" priority="84" operator="equal">
      <formula>"Muy Baja"</formula>
    </cfRule>
  </conditionalFormatting>
  <conditionalFormatting sqref="AA46:AA51">
    <cfRule type="cellIs" dxfId="2950" priority="75" operator="equal">
      <formula>"Catastrófico"</formula>
    </cfRule>
    <cfRule type="cellIs" dxfId="2949" priority="76" operator="equal">
      <formula>"Mayor"</formula>
    </cfRule>
    <cfRule type="cellIs" dxfId="2948" priority="77" operator="equal">
      <formula>"Moderado"</formula>
    </cfRule>
    <cfRule type="cellIs" dxfId="2947" priority="78" operator="equal">
      <formula>"Menor"</formula>
    </cfRule>
    <cfRule type="cellIs" dxfId="2946" priority="79" operator="equal">
      <formula>"Leve"</formula>
    </cfRule>
  </conditionalFormatting>
  <conditionalFormatting sqref="AC46:AC51">
    <cfRule type="cellIs" dxfId="2945" priority="71" operator="equal">
      <formula>"Extremo"</formula>
    </cfRule>
    <cfRule type="cellIs" dxfId="2944" priority="72" operator="equal">
      <formula>"Alto"</formula>
    </cfRule>
    <cfRule type="cellIs" dxfId="2943" priority="73" operator="equal">
      <formula>"Moderado"</formula>
    </cfRule>
    <cfRule type="cellIs" dxfId="2942" priority="74" operator="equal">
      <formula>"Bajo"</formula>
    </cfRule>
  </conditionalFormatting>
  <conditionalFormatting sqref="H52">
    <cfRule type="cellIs" dxfId="2941" priority="66" operator="equal">
      <formula>"Muy Alta"</formula>
    </cfRule>
    <cfRule type="cellIs" dxfId="2940" priority="67" operator="equal">
      <formula>"Alta"</formula>
    </cfRule>
    <cfRule type="cellIs" dxfId="2939" priority="68" operator="equal">
      <formula>"Media"</formula>
    </cfRule>
    <cfRule type="cellIs" dxfId="2938" priority="69" operator="equal">
      <formula>"Baja"</formula>
    </cfRule>
    <cfRule type="cellIs" dxfId="2937" priority="70" operator="equal">
      <formula>"Muy Baja"</formula>
    </cfRule>
  </conditionalFormatting>
  <conditionalFormatting sqref="N52">
    <cfRule type="cellIs" dxfId="2936" priority="62" operator="equal">
      <formula>"Extremo"</formula>
    </cfRule>
    <cfRule type="cellIs" dxfId="2935" priority="63" operator="equal">
      <formula>"Alto"</formula>
    </cfRule>
    <cfRule type="cellIs" dxfId="2934" priority="64" operator="equal">
      <formula>"Moderado"</formula>
    </cfRule>
    <cfRule type="cellIs" dxfId="2933" priority="65" operator="equal">
      <formula>"Bajo"</formula>
    </cfRule>
  </conditionalFormatting>
  <conditionalFormatting sqref="Y52:Y57">
    <cfRule type="cellIs" dxfId="2932" priority="57" operator="equal">
      <formula>"Muy Alta"</formula>
    </cfRule>
    <cfRule type="cellIs" dxfId="2931" priority="58" operator="equal">
      <formula>"Alta"</formula>
    </cfRule>
    <cfRule type="cellIs" dxfId="2930" priority="59" operator="equal">
      <formula>"Media"</formula>
    </cfRule>
    <cfRule type="cellIs" dxfId="2929" priority="60" operator="equal">
      <formula>"Baja"</formula>
    </cfRule>
    <cfRule type="cellIs" dxfId="2928" priority="61" operator="equal">
      <formula>"Muy Baja"</formula>
    </cfRule>
  </conditionalFormatting>
  <conditionalFormatting sqref="AA52:AA57">
    <cfRule type="cellIs" dxfId="2927" priority="52" operator="equal">
      <formula>"Catastrófico"</formula>
    </cfRule>
    <cfRule type="cellIs" dxfId="2926" priority="53" operator="equal">
      <formula>"Mayor"</formula>
    </cfRule>
    <cfRule type="cellIs" dxfId="2925" priority="54" operator="equal">
      <formula>"Moderado"</formula>
    </cfRule>
    <cfRule type="cellIs" dxfId="2924" priority="55" operator="equal">
      <formula>"Menor"</formula>
    </cfRule>
    <cfRule type="cellIs" dxfId="2923" priority="56" operator="equal">
      <formula>"Leve"</formula>
    </cfRule>
  </conditionalFormatting>
  <conditionalFormatting sqref="AC52:AC57">
    <cfRule type="cellIs" dxfId="2922" priority="48" operator="equal">
      <formula>"Extremo"</formula>
    </cfRule>
    <cfRule type="cellIs" dxfId="2921" priority="49" operator="equal">
      <formula>"Alto"</formula>
    </cfRule>
    <cfRule type="cellIs" dxfId="2920" priority="50" operator="equal">
      <formula>"Moderado"</formula>
    </cfRule>
    <cfRule type="cellIs" dxfId="2919" priority="51" operator="equal">
      <formula>"Bajo"</formula>
    </cfRule>
  </conditionalFormatting>
  <conditionalFormatting sqref="N58">
    <cfRule type="cellIs" dxfId="2918" priority="39" operator="equal">
      <formula>"Extremo"</formula>
    </cfRule>
    <cfRule type="cellIs" dxfId="2917" priority="40" operator="equal">
      <formula>"Alto"</formula>
    </cfRule>
    <cfRule type="cellIs" dxfId="2916" priority="41" operator="equal">
      <formula>"Moderado"</formula>
    </cfRule>
    <cfRule type="cellIs" dxfId="2915" priority="42" operator="equal">
      <formula>"Bajo"</formula>
    </cfRule>
  </conditionalFormatting>
  <conditionalFormatting sqref="Y58:Y63">
    <cfRule type="cellIs" dxfId="2914" priority="34" operator="equal">
      <formula>"Muy Alta"</formula>
    </cfRule>
    <cfRule type="cellIs" dxfId="2913" priority="35" operator="equal">
      <formula>"Alta"</formula>
    </cfRule>
    <cfRule type="cellIs" dxfId="2912" priority="36" operator="equal">
      <formula>"Media"</formula>
    </cfRule>
    <cfRule type="cellIs" dxfId="2911" priority="37" operator="equal">
      <formula>"Baja"</formula>
    </cfRule>
    <cfRule type="cellIs" dxfId="2910" priority="38" operator="equal">
      <formula>"Muy Baja"</formula>
    </cfRule>
  </conditionalFormatting>
  <conditionalFormatting sqref="AA58:AA63">
    <cfRule type="cellIs" dxfId="2909" priority="29" operator="equal">
      <formula>"Catastrófico"</formula>
    </cfRule>
    <cfRule type="cellIs" dxfId="2908" priority="30" operator="equal">
      <formula>"Mayor"</formula>
    </cfRule>
    <cfRule type="cellIs" dxfId="2907" priority="31" operator="equal">
      <formula>"Moderado"</formula>
    </cfRule>
    <cfRule type="cellIs" dxfId="2906" priority="32" operator="equal">
      <formula>"Menor"</formula>
    </cfRule>
    <cfRule type="cellIs" dxfId="2905" priority="33" operator="equal">
      <formula>"Leve"</formula>
    </cfRule>
  </conditionalFormatting>
  <conditionalFormatting sqref="AC58:AC63">
    <cfRule type="cellIs" dxfId="2904" priority="25" operator="equal">
      <formula>"Extremo"</formula>
    </cfRule>
    <cfRule type="cellIs" dxfId="2903" priority="26" operator="equal">
      <formula>"Alto"</formula>
    </cfRule>
    <cfRule type="cellIs" dxfId="2902" priority="27" operator="equal">
      <formula>"Moderado"</formula>
    </cfRule>
    <cfRule type="cellIs" dxfId="2901" priority="28" operator="equal">
      <formula>"Bajo"</formula>
    </cfRule>
  </conditionalFormatting>
  <conditionalFormatting sqref="H64">
    <cfRule type="cellIs" dxfId="2900" priority="20" operator="equal">
      <formula>"Muy Alta"</formula>
    </cfRule>
    <cfRule type="cellIs" dxfId="2899" priority="21" operator="equal">
      <formula>"Alta"</formula>
    </cfRule>
    <cfRule type="cellIs" dxfId="2898" priority="22" operator="equal">
      <formula>"Media"</formula>
    </cfRule>
    <cfRule type="cellIs" dxfId="2897" priority="23" operator="equal">
      <formula>"Baja"</formula>
    </cfRule>
    <cfRule type="cellIs" dxfId="2896" priority="24" operator="equal">
      <formula>"Muy Baja"</formula>
    </cfRule>
  </conditionalFormatting>
  <conditionalFormatting sqref="N64">
    <cfRule type="cellIs" dxfId="2895" priority="16" operator="equal">
      <formula>"Extremo"</formula>
    </cfRule>
    <cfRule type="cellIs" dxfId="2894" priority="17" operator="equal">
      <formula>"Alto"</formula>
    </cfRule>
    <cfRule type="cellIs" dxfId="2893" priority="18" operator="equal">
      <formula>"Moderado"</formula>
    </cfRule>
    <cfRule type="cellIs" dxfId="2892" priority="19" operator="equal">
      <formula>"Bajo"</formula>
    </cfRule>
  </conditionalFormatting>
  <conditionalFormatting sqref="Y64:Y69">
    <cfRule type="cellIs" dxfId="2891" priority="11" operator="equal">
      <formula>"Muy Alta"</formula>
    </cfRule>
    <cfRule type="cellIs" dxfId="2890" priority="12" operator="equal">
      <formula>"Alta"</formula>
    </cfRule>
    <cfRule type="cellIs" dxfId="2889" priority="13" operator="equal">
      <formula>"Media"</formula>
    </cfRule>
    <cfRule type="cellIs" dxfId="2888" priority="14" operator="equal">
      <formula>"Baja"</formula>
    </cfRule>
    <cfRule type="cellIs" dxfId="2887" priority="15" operator="equal">
      <formula>"Muy Baja"</formula>
    </cfRule>
  </conditionalFormatting>
  <conditionalFormatting sqref="AA64:AA69">
    <cfRule type="cellIs" dxfId="2886" priority="6" operator="equal">
      <formula>"Catastrófico"</formula>
    </cfRule>
    <cfRule type="cellIs" dxfId="2885" priority="7" operator="equal">
      <formula>"Mayor"</formula>
    </cfRule>
    <cfRule type="cellIs" dxfId="2884" priority="8" operator="equal">
      <formula>"Moderado"</formula>
    </cfRule>
    <cfRule type="cellIs" dxfId="2883" priority="9" operator="equal">
      <formula>"Menor"</formula>
    </cfRule>
    <cfRule type="cellIs" dxfId="2882" priority="10" operator="equal">
      <formula>"Leve"</formula>
    </cfRule>
  </conditionalFormatting>
  <conditionalFormatting sqref="AC64:AC69">
    <cfRule type="cellIs" dxfId="2881" priority="2" operator="equal">
      <formula>"Extremo"</formula>
    </cfRule>
    <cfRule type="cellIs" dxfId="2880" priority="3" operator="equal">
      <formula>"Alto"</formula>
    </cfRule>
    <cfRule type="cellIs" dxfId="2879" priority="4" operator="equal">
      <formula>"Moderado"</formula>
    </cfRule>
    <cfRule type="cellIs" dxfId="2878" priority="5" operator="equal">
      <formula>"Bajo"</formula>
    </cfRule>
  </conditionalFormatting>
  <conditionalFormatting sqref="K10:K69">
    <cfRule type="containsText" dxfId="2877"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Tratamiento'!#REF!,AD10='https://supervigilanciagovco-my.sharepoint.com/personal/krivera_supervigilancia_gov_co/Documents/Documentos - copia/2023/PLAN DE RIESGOS/RIESGOS DE GESTION 2023/[MATRIZ RIESGOS DE GESTION JURIDICA.xlsx]Opciones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JURIDICA.xlsx]Tabla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JURIDICA.xlsx]Opciones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JURIDICA.xlsx]Tabla Valoración controles'!#REF!</xm:f>
          </x14:formula1>
          <xm:sqref>R10:S69 U10:W69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L23" zoomScale="90" zoomScaleNormal="40" zoomScaleSheetLayoutView="40" zoomScalePageLayoutView="90" workbookViewId="0">
      <selection activeCell="AE23" sqref="AE23"/>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138</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139</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140</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103</v>
      </c>
      <c r="C10" s="83" t="s">
        <v>141</v>
      </c>
      <c r="D10" s="83" t="s">
        <v>142</v>
      </c>
      <c r="E10" s="86" t="s">
        <v>143</v>
      </c>
      <c r="F10" s="83" t="s">
        <v>94</v>
      </c>
      <c r="G10" s="89">
        <v>800</v>
      </c>
      <c r="H10" s="92" t="str">
        <f>IF(G10&lt;=0,"",IF(G10&lt;=2,"Muy Baja",IF(G10&lt;=24,"Baja",IF(G10&lt;=500,"Media",IF(G10&lt;=5000,"Alta","Muy Alta")))))</f>
        <v>Alta</v>
      </c>
      <c r="I10" s="77">
        <f>IF(H10="","",IF(H10="Muy Baja",0.2,IF(H10="Baja",0.4,IF(H10="Media",0.6,IF(H10="Alta",0.8,IF(H10="Muy Alta",1,))))))</f>
        <v>0.8</v>
      </c>
      <c r="J10" s="95" t="s">
        <v>107</v>
      </c>
      <c r="K10" s="77" t="str">
        <f>IF(NOT(ISERROR(MATCH(J10,'[5]Tabla Impacto'!$B$221:$B$223,0))),'[5]Tabla Impacto'!$F$223&amp;"Por favor no seleccionar los criterios de impacto(Afectación Económica o presupuestal y Pérdida Reputacional)",J10)</f>
        <v xml:space="preserve">     Entre 50 y 100 SMLMV </v>
      </c>
      <c r="L10" s="92" t="str">
        <f>IF(OR(K10='[5]Tabla Impacto'!$C$11,K10='[5]Tabla Impacto'!$D$11),"Leve",IF(OR(K10='[5]Tabla Impacto'!$C$12,K10='[5]Tabla Impacto'!$D$12),"Menor",IF(OR(K10='[5]Tabla Impacto'!$C$13,K10='[5]Tabla Impacto'!$D$13),"Moderado",IF(OR(K10='[5]Tabla Impacto'!$C$14,K10='[5]Tabla Impacto'!$D$14),"Mayor",IF(OR(K10='[5]Tabla Impacto'!$C$15,K10='[5]Tabla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34" t="s">
        <v>144</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145</v>
      </c>
      <c r="V10" s="12" t="s">
        <v>55</v>
      </c>
      <c r="W10" s="12" t="s">
        <v>56</v>
      </c>
      <c r="X10" s="14">
        <f>IFERROR(IF(Q10="Probabilidad",(I10-(+I10*T10)),IF(Q10="Impacto",I10,"")),"")</f>
        <v>0.48</v>
      </c>
      <c r="Y10" s="15" t="str">
        <f>IFERROR(IF(X10="","",IF(X10&lt;=0.2,"Muy Baja",IF(X10&lt;=0.4,"Baja",IF(X10&lt;=0.6,"Media",IF(X10&lt;=0.8,"Alta","Muy Alta"))))),"")</f>
        <v>Media</v>
      </c>
      <c r="Z10" s="16">
        <f>+X10</f>
        <v>0.48</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39" t="s">
        <v>146</v>
      </c>
      <c r="AF10" s="19" t="s">
        <v>147</v>
      </c>
      <c r="AG10" s="20" t="s">
        <v>90</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34" t="s">
        <v>148</v>
      </c>
      <c r="Q11" s="11" t="str">
        <f>IF(OR(R11="Preventivo",R11="Detectivo"),"Probabilidad",IF(R11="Correctivo","Impacto",""))</f>
        <v>Probabilidad</v>
      </c>
      <c r="R11" s="12" t="s">
        <v>84</v>
      </c>
      <c r="S11" s="12" t="s">
        <v>53</v>
      </c>
      <c r="T11" s="13" t="str">
        <f t="shared" ref="T11:T15" si="0">IF(AND(R11="Preventivo",S11="Automático"),"50%",IF(AND(R11="Preventivo",S11="Manual"),"40%",IF(AND(R11="Detectivo",S11="Automático"),"40%",IF(AND(R11="Detectivo",S11="Manual"),"30%",IF(AND(R11="Correctivo",S11="Automático"),"35%",IF(AND(R11="Correctivo",S11="Manual"),"25%",""))))))</f>
        <v>30%</v>
      </c>
      <c r="U11" s="12" t="s">
        <v>145</v>
      </c>
      <c r="V11" s="12" t="s">
        <v>55</v>
      </c>
      <c r="W11" s="12" t="s">
        <v>56</v>
      </c>
      <c r="X11" s="14">
        <f>IFERROR(IF(AND(Q10="Probabilidad",Q11="Probabilidad"),(Z10-(+Z10*T11)),IF(Q11="Probabilidad",(I10-(+I10*T11)),IF(Q11="Impacto",Z10,""))),"")</f>
        <v>0.33599999999999997</v>
      </c>
      <c r="Y11" s="15" t="str">
        <f t="shared" ref="Y11:Y69" si="1">IFERROR(IF(X11="","",IF(X11&lt;=0.2,"Muy Baja",IF(X11&lt;=0.4,"Baja",IF(X11&lt;=0.6,"Media",IF(X11&lt;=0.8,"Alta","Muy Alta"))))),"")</f>
        <v>Baja</v>
      </c>
      <c r="Z11" s="16">
        <f t="shared" ref="Z11:Z15" si="2">+X11</f>
        <v>0.33599999999999997</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39" t="s">
        <v>149</v>
      </c>
      <c r="AF11" s="19" t="s">
        <v>147</v>
      </c>
      <c r="AG11" s="20" t="s">
        <v>87</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10"/>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0"/>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103</v>
      </c>
      <c r="C16" s="83" t="s">
        <v>150</v>
      </c>
      <c r="D16" s="83" t="s">
        <v>151</v>
      </c>
      <c r="E16" s="86" t="s">
        <v>152</v>
      </c>
      <c r="F16" s="83" t="s">
        <v>49</v>
      </c>
      <c r="G16" s="89">
        <v>400</v>
      </c>
      <c r="H16" s="92" t="str">
        <f>IF(G16&lt;=0,"",IF(G16&lt;=2,"Muy Baja",IF(G16&lt;=24,"Baja",IF(G16&lt;=500,"Media",IF(G16&lt;=5000,"Alta","Muy Alta")))))</f>
        <v>Media</v>
      </c>
      <c r="I16" s="77">
        <f>IF(H16="","",IF(H16="Muy Baja",0.2,IF(H16="Baja",0.4,IF(H16="Media",0.6,IF(H16="Alta",0.8,IF(H16="Muy Alta",1,))))))</f>
        <v>0.6</v>
      </c>
      <c r="J16" s="95" t="s">
        <v>130</v>
      </c>
      <c r="K16" s="77" t="str">
        <f>IF(NOT(ISERROR(MATCH(J16,'[5]Tabla Impacto'!$B$221:$B$223,0))),'[5]Tabla Impacto'!$F$223&amp;"Por favor no seleccionar los criterios de impacto(Afectación Económica o presupuestal y Pérdida Reputacional)",J16)</f>
        <v xml:space="preserve">     Entre 100 y 500 SMLMV </v>
      </c>
      <c r="L16" s="92" t="str">
        <f>IF(OR(K16='[5]Tabla Impacto'!$C$11,K16='[5]Tabla Impacto'!$D$11),"Leve",IF(OR(K16='[5]Tabla Impacto'!$C$12,K16='[5]Tabla Impacto'!$D$12),"Menor",IF(OR(K16='[5]Tabla Impacto'!$C$13,K16='[5]Tabla Impacto'!$D$13),"Moderado",IF(OR(K16='[5]Tabla Impacto'!$C$14,K16='[5]Tabla Impacto'!$D$14),"Mayor",IF(OR(K16='[5]Tabla Impacto'!$C$15,K16='[5]Tabla Impacto'!$D$15),"Catastrófico","")))))</f>
        <v>Mayor</v>
      </c>
      <c r="M16" s="77">
        <f>IF(L16="","",IF(L16="Leve",0.2,IF(L16="Menor",0.4,IF(L16="Moderado",0.6,IF(L16="Mayor",0.8,IF(L16="Catastrófico",1,))))))</f>
        <v>0.8</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32" t="s">
        <v>153</v>
      </c>
      <c r="Q16" s="11" t="str">
        <f>IF(OR(R16="Preventivo",R16="Detectivo"),"Probabilidad",IF(R16="Correctivo","Impacto",""))</f>
        <v>Probabilidad</v>
      </c>
      <c r="R16" s="12" t="s">
        <v>84</v>
      </c>
      <c r="S16" s="12" t="s">
        <v>53</v>
      </c>
      <c r="T16" s="13" t="str">
        <f>IF(AND(R16="Preventivo",S16="Automático"),"50%",IF(AND(R16="Preventivo",S16="Manual"),"40%",IF(AND(R16="Detectivo",S16="Automático"),"40%",IF(AND(R16="Detectivo",S16="Manual"),"30%",IF(AND(R16="Correctivo",S16="Automático"),"35%",IF(AND(R16="Correctivo",S16="Manual"),"25%",""))))))</f>
        <v>30%</v>
      </c>
      <c r="U16" s="12" t="s">
        <v>145</v>
      </c>
      <c r="V16" s="12" t="s">
        <v>55</v>
      </c>
      <c r="W16" s="12" t="s">
        <v>56</v>
      </c>
      <c r="X16" s="14">
        <f>IFERROR(IF(Q16="Probabilidad",(I16-(+I16*T16)),IF(Q16="Impacto",I16,"")),"")</f>
        <v>0.42</v>
      </c>
      <c r="Y16" s="15" t="str">
        <f>IFERROR(IF(X16="","",IF(X16&lt;=0.2,"Muy Baja",IF(X16&lt;=0.4,"Baja",IF(X16&lt;=0.6,"Media",IF(X16&lt;=0.8,"Alta","Muy Alta"))))),"")</f>
        <v>Media</v>
      </c>
      <c r="Z16" s="16">
        <f>+X16</f>
        <v>0.42</v>
      </c>
      <c r="AA16" s="15" t="str">
        <f>IFERROR(IF(AB16="","",IF(AB16&lt;=0.2,"Leve",IF(AB16&lt;=0.4,"Menor",IF(AB16&lt;=0.6,"Moderado",IF(AB16&lt;=0.8,"Mayor","Catastrófico"))))),"")</f>
        <v>Mayor</v>
      </c>
      <c r="AB16" s="16">
        <f>IFERROR(IF(Q16="Impacto",(M16-(+M16*T16)),IF(Q16="Probabilidad",M16,"")),"")</f>
        <v>0.8</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8" t="s">
        <v>69</v>
      </c>
      <c r="AE16" s="39" t="s">
        <v>154</v>
      </c>
      <c r="AF16" s="19" t="s">
        <v>147</v>
      </c>
      <c r="AG16" s="20">
        <v>45107</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32"/>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39" t="s">
        <v>155</v>
      </c>
      <c r="AF17" s="19" t="s">
        <v>147</v>
      </c>
      <c r="AG17" s="20" t="s">
        <v>63</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39" t="s">
        <v>156</v>
      </c>
      <c r="AF18" s="19" t="s">
        <v>147</v>
      </c>
      <c r="AG18" s="20" t="s">
        <v>87</v>
      </c>
      <c r="AH18" s="20">
        <v>45291</v>
      </c>
      <c r="AI18" s="19" t="s">
        <v>59</v>
      </c>
      <c r="AJ18" s="21" t="s">
        <v>60</v>
      </c>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t="s">
        <v>157</v>
      </c>
      <c r="D22" s="83" t="s">
        <v>158</v>
      </c>
      <c r="E22" s="86" t="s">
        <v>159</v>
      </c>
      <c r="F22" s="83" t="s">
        <v>94</v>
      </c>
      <c r="G22" s="89">
        <v>2</v>
      </c>
      <c r="H22" s="92" t="str">
        <f>IF(G22&lt;=0,"",IF(G22&lt;=2,"Muy Baja",IF(G22&lt;=24,"Baja",IF(G22&lt;=500,"Media",IF(G22&lt;=5000,"Alta","Muy Alta")))))</f>
        <v>Muy Baja</v>
      </c>
      <c r="I22" s="77">
        <f>IF(H22="","",IF(H22="Muy Baja",0.2,IF(H22="Baja",0.4,IF(H22="Media",0.6,IF(H22="Alta",0.8,IF(H22="Muy Alta",1,))))))</f>
        <v>0.2</v>
      </c>
      <c r="J22" s="95" t="s">
        <v>130</v>
      </c>
      <c r="K22" s="77" t="str">
        <f>IF(NOT(ISERROR(MATCH(J22,'[5]Tabla Impacto'!$B$221:$B$223,0))),'[5]Tabla Impacto'!$F$223&amp;"Por favor no seleccionar los criterios de impacto(Afectación Económica o presupuestal y Pérdida Reputacional)",J22)</f>
        <v xml:space="preserve">     Entre 100 y 500 SMLMV </v>
      </c>
      <c r="L22" s="92" t="str">
        <f>IF(OR(K22='[5]Tabla Impacto'!$C$11,K22='[5]Tabla Impacto'!$D$11),"Leve",IF(OR(K22='[5]Tabla Impacto'!$C$12,K22='[5]Tabla Impacto'!$D$12),"Menor",IF(OR(K22='[5]Tabla Impacto'!$C$13,K22='[5]Tabla Impacto'!$D$13),"Moderado",IF(OR(K22='[5]Tabla Impacto'!$C$14,K22='[5]Tabla Impacto'!$D$14),"Mayor",IF(OR(K22='[5]Tabla Impacto'!$C$15,K22='[5]Tabla Impacto'!$D$15),"Catastrófico","")))))</f>
        <v>Mayor</v>
      </c>
      <c r="M22" s="77">
        <f>IF(L22="","",IF(L22="Leve",0.2,IF(L22="Menor",0.4,IF(L22="Moderado",0.6,IF(L22="Mayor",0.8,IF(L22="Catastrófico",1,))))))</f>
        <v>0.8</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9">
        <v>1</v>
      </c>
      <c r="P22" s="10" t="s">
        <v>160</v>
      </c>
      <c r="Q22" s="11" t="str">
        <f>IF(OR(R22="Preventivo",R22="Detectivo"),"Probabilidad",IF(R22="Correctivo","Impacto",""))</f>
        <v>Probabilidad</v>
      </c>
      <c r="R22" s="12" t="s">
        <v>52</v>
      </c>
      <c r="S22" s="12" t="s">
        <v>53</v>
      </c>
      <c r="T22" s="13" t="str">
        <f>IF(AND(R22="Preventivo",S22="Automático"),"50%",IF(AND(R22="Preventivo",S22="Manual"),"40%",IF(AND(R22="Detectivo",S22="Automático"),"40%",IF(AND(R22="Detectivo",S22="Manual"),"30%",IF(AND(R22="Correctivo",S22="Automático"),"35%",IF(AND(R22="Correctivo",S22="Manual"),"25%",""))))))</f>
        <v>40%</v>
      </c>
      <c r="U22" s="12" t="s">
        <v>54</v>
      </c>
      <c r="V22" s="12" t="s">
        <v>55</v>
      </c>
      <c r="W22" s="12" t="s">
        <v>56</v>
      </c>
      <c r="X22" s="14">
        <f>IFERROR(IF(Q22="Probabilidad",(I22-(+I22*T22)),IF(Q22="Impacto",I22,"")),"")</f>
        <v>0.12</v>
      </c>
      <c r="Y22" s="15" t="str">
        <f>IFERROR(IF(X22="","",IF(X22&lt;=0.2,"Muy Baja",IF(X22&lt;=0.4,"Baja",IF(X22&lt;=0.6,"Media",IF(X22&lt;=0.8,"Alta","Muy Alta"))))),"")</f>
        <v>Muy Baja</v>
      </c>
      <c r="Z22" s="16">
        <f>+X22</f>
        <v>0.12</v>
      </c>
      <c r="AA22" s="15" t="str">
        <f>IFERROR(IF(AB22="","",IF(AB22&lt;=0.2,"Leve",IF(AB22&lt;=0.4,"Menor",IF(AB22&lt;=0.6,"Moderado",IF(AB22&lt;=0.8,"Mayor","Catastrófico"))))),"")</f>
        <v>Mayor</v>
      </c>
      <c r="AB22" s="16">
        <f>IFERROR(IF(Q22="Impacto",(M22-(+M22*T22)),IF(Q22="Probabilidad",M22,"")),"")</f>
        <v>0.8</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8" t="s">
        <v>69</v>
      </c>
      <c r="AE22" s="39" t="s">
        <v>161</v>
      </c>
      <c r="AF22" s="19" t="s">
        <v>147</v>
      </c>
      <c r="AG22" s="20" t="s">
        <v>162</v>
      </c>
      <c r="AH22" s="20">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t="s">
        <v>163</v>
      </c>
      <c r="Q23" s="11" t="str">
        <f>IF(OR(R23="Preventivo",R23="Detectivo"),"Probabilidad",IF(R23="Correctivo","Impacto",""))</f>
        <v>Probabilidad</v>
      </c>
      <c r="R23" s="12" t="s">
        <v>52</v>
      </c>
      <c r="S23" s="12" t="s">
        <v>53</v>
      </c>
      <c r="T23" s="13" t="str">
        <f t="shared" ref="T23:T27" si="16">IF(AND(R23="Preventivo",S23="Automático"),"50%",IF(AND(R23="Preventivo",S23="Manual"),"40%",IF(AND(R23="Detectivo",S23="Automático"),"40%",IF(AND(R23="Detectivo",S23="Manual"),"30%",IF(AND(R23="Correctivo",S23="Automático"),"35%",IF(AND(R23="Correctivo",S23="Manual"),"25%",""))))))</f>
        <v>40%</v>
      </c>
      <c r="U23" s="12" t="s">
        <v>145</v>
      </c>
      <c r="V23" s="12" t="s">
        <v>55</v>
      </c>
      <c r="W23" s="12" t="s">
        <v>56</v>
      </c>
      <c r="X23" s="27">
        <f>IFERROR(IF(AND(Q22="Probabilidad",Q23="Probabilidad"),(Z22-(+Z22*T23)),IF(Q23="Probabilidad",(I22-(+I22*T23)),IF(Q23="Impacto",Z22,""))),"")</f>
        <v>7.1999999999999995E-2</v>
      </c>
      <c r="Y23" s="15" t="str">
        <f t="shared" si="1"/>
        <v>Muy Baja</v>
      </c>
      <c r="Z23" s="16">
        <f t="shared" ref="Z23:Z27" si="17">+X23</f>
        <v>7.1999999999999995E-2</v>
      </c>
      <c r="AA23" s="15" t="str">
        <f t="shared" si="3"/>
        <v>Mayor</v>
      </c>
      <c r="AB23" s="16">
        <f>IFERROR(IF(AND(Q22="Impacto",Q23="Impacto"),(AB16-(+AB16*T23)),IF(Q23="Impacto",($M$22-(+$M$22*T23)),IF(Q23="Probabilidad",AB16,""))),"")</f>
        <v>0.8</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Alto</v>
      </c>
      <c r="AD23" s="18" t="s">
        <v>69</v>
      </c>
      <c r="AE23" s="39" t="s">
        <v>164</v>
      </c>
      <c r="AF23" s="19" t="s">
        <v>147</v>
      </c>
      <c r="AG23" s="19" t="s">
        <v>63</v>
      </c>
      <c r="AH23" s="20">
        <v>45291</v>
      </c>
      <c r="AI23" s="19" t="s">
        <v>59</v>
      </c>
      <c r="AJ23" s="21"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0"/>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IF(NOT(ISERROR(MATCH(J28,'[5]Tabla Impacto'!$B$221:$B$223,0))),'[5]Tabla Impacto'!$F$223&amp;"Por favor no seleccionar los criterios de impacto(Afectación Económica o presupuestal y Pérdida Reputacional)",J28)</f>
        <v>0</v>
      </c>
      <c r="L28" s="92" t="str">
        <f>IF(OR(K28='[5]Tabla Impacto'!$C$11,K28='[5]Tabla Impacto'!$D$11),"Leve",IF(OR(K28='[5]Tabla Impacto'!$C$12,K28='[5]Tabla Impacto'!$D$12),"Menor",IF(OR(K28='[5]Tabla Impacto'!$C$13,K28='[5]Tabla Impacto'!$D$13),"Moderado",IF(OR(K28='[5]Tabla Impacto'!$C$14,K28='[5]Tabla Impacto'!$D$14),"Mayor",IF(OR(K28='[5]Tabla Impacto'!$C$15,K28='[5]Tabla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19"/>
      <c r="AG28" s="20"/>
      <c r="AH28" s="20"/>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19"/>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IF(NOT(ISERROR(MATCH(J34,'[5]Tabla Impacto'!$B$221:$B$223,0))),'[5]Tabla Impacto'!$F$223&amp;"Por favor no seleccionar los criterios de impacto(Afectación Económica o presupuestal y Pérdida Reputacional)",J34)</f>
        <v>0</v>
      </c>
      <c r="L34" s="92" t="str">
        <f>IF(OR(K34='[5]Tabla Impacto'!$C$11,K34='[5]Tabla Impacto'!$D$11),"Leve",IF(OR(K34='[5]Tabla Impacto'!$C$12,K34='[5]Tabla Impacto'!$D$12),"Menor",IF(OR(K34='[5]Tabla Impacto'!$C$13,K34='[5]Tabla Impacto'!$D$13),"Moderado",IF(OR(K34='[5]Tabla Impacto'!$C$14,K34='[5]Tabla Impacto'!$D$14),"Mayor",IF(OR(K34='[5]Tabla Impacto'!$C$15,K34='[5]Tabla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IF(NOT(ISERROR(MATCH(J40,'[5]Tabla Impacto'!$B$221:$B$223,0))),'[5]Tabla Impacto'!$F$223&amp;"Por favor no seleccionar los criterios de impacto(Afectación Económica o presupuestal y Pérdida Reputacional)",J40)</f>
        <v>0</v>
      </c>
      <c r="L40" s="92" t="str">
        <f>IF(OR(K40='[5]Tabla Impacto'!$C$11,K40='[5]Tabla Impacto'!$D$11),"Leve",IF(OR(K40='[5]Tabla Impacto'!$C$12,K40='[5]Tabla Impacto'!$D$12),"Menor",IF(OR(K40='[5]Tabla Impacto'!$C$13,K40='[5]Tabla Impacto'!$D$13),"Moderado",IF(OR(K40='[5]Tabla Impacto'!$C$14,K40='[5]Tabla Impacto'!$D$14),"Mayor",IF(OR(K40='[5]Tabla Impacto'!$C$15,K40='[5]Tabla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IF(NOT(ISERROR(MATCH(J46,'[5]Tabla Impacto'!$B$221:$B$223,0))),'[5]Tabla Impacto'!$F$223&amp;"Por favor no seleccionar los criterios de impacto(Afectación Económica o presupuestal y Pérdida Reputacional)",J46)</f>
        <v>0</v>
      </c>
      <c r="L46" s="92" t="str">
        <f>IF(OR(K46='[5]Tabla Impacto'!$C$11,K46='[5]Tabla Impacto'!$D$11),"Leve",IF(OR(K46='[5]Tabla Impacto'!$C$12,K46='[5]Tabla Impacto'!$D$12),"Menor",IF(OR(K46='[5]Tabla Impacto'!$C$13,K46='[5]Tabla Impacto'!$D$13),"Moderado",IF(OR(K46='[5]Tabla Impacto'!$C$14,K46='[5]Tabla Impacto'!$D$14),"Mayor",IF(OR(K46='[5]Tabla Impacto'!$C$15,K46='[5]Tabla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IF(NOT(ISERROR(MATCH(J52,'[5]Tabla Impacto'!$B$221:$B$223,0))),'[5]Tabla Impacto'!$F$223&amp;"Por favor no seleccionar los criterios de impacto(Afectación Económica o presupuestal y Pérdida Reputacional)",J52)</f>
        <v>0</v>
      </c>
      <c r="L52" s="92" t="str">
        <f>IF(OR(K52='[5]Tabla Impacto'!$C$11,K52='[5]Tabla Impacto'!$D$11),"Leve",IF(OR(K52='[5]Tabla Impacto'!$C$12,K52='[5]Tabla Impacto'!$D$12),"Menor",IF(OR(K52='[5]Tabla Impacto'!$C$13,K52='[5]Tabla Impacto'!$D$13),"Moderado",IF(OR(K52='[5]Tabla Impacto'!$C$14,K52='[5]Tabla Impacto'!$D$14),"Mayor",IF(OR(K52='[5]Tabla Impacto'!$C$15,K52='[5]Tabla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IF(NOT(ISERROR(MATCH(J58,'[5]Tabla Impacto'!$B$221:$B$223,0))),'[5]Tabla Impacto'!$F$223&amp;"Por favor no seleccionar los criterios de impacto(Afectación Económica o presupuestal y Pérdida Reputacional)",J58)</f>
        <v>0</v>
      </c>
      <c r="L58" s="92" t="str">
        <f>IF(OR(K58='[5]Tabla Impacto'!$C$11,K58='[5]Tabla Impacto'!$D$11),"Leve",IF(OR(K58='[5]Tabla Impacto'!$C$12,K58='[5]Tabla Impacto'!$D$12),"Menor",IF(OR(K58='[5]Tabla Impacto'!$C$13,K58='[5]Tabla Impacto'!$D$13),"Moderado",IF(OR(K58='[5]Tabla Impacto'!$C$14,K58='[5]Tabla Impacto'!$D$14),"Mayor",IF(OR(K58='[5]Tabla Impacto'!$C$15,K58='[5]Tabla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IF(NOT(ISERROR(MATCH(J64,'[5]Tabla Impacto'!$B$221:$B$223,0))),'[5]Tabla Impacto'!$F$223&amp;"Por favor no seleccionar los criterios de impacto(Afectación Económica o presupuestal y Pérdida Reputacional)",J64)</f>
        <v>0</v>
      </c>
      <c r="L64" s="92" t="str">
        <f>IF(OR(K64='[5]Tabla Impacto'!$C$11,K64='[5]Tabla Impacto'!$D$11),"Leve",IF(OR(K64='[5]Tabla Impacto'!$C$12,K64='[5]Tabla Impacto'!$D$12),"Menor",IF(OR(K64='[5]Tabla Impacto'!$C$13,K64='[5]Tabla Impacto'!$D$13),"Moderado",IF(OR(K64='[5]Tabla Impacto'!$C$14,K64='[5]Tabla Impacto'!$D$14),"Mayor",IF(OR(K64='[5]Tabla Impacto'!$C$15,K64='[5]Tabla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2876" priority="227" operator="equal">
      <formula>"Muy Alta"</formula>
    </cfRule>
    <cfRule type="cellIs" dxfId="2875" priority="228" operator="equal">
      <formula>"Alta"</formula>
    </cfRule>
    <cfRule type="cellIs" dxfId="2874" priority="229" operator="equal">
      <formula>"Media"</formula>
    </cfRule>
    <cfRule type="cellIs" dxfId="2873" priority="230" operator="equal">
      <formula>"Baja"</formula>
    </cfRule>
    <cfRule type="cellIs" dxfId="2872" priority="231" operator="equal">
      <formula>"Muy Baja"</formula>
    </cfRule>
  </conditionalFormatting>
  <conditionalFormatting sqref="L10 L16 L22 L28 L34 L40 L46 L52 L58 L64">
    <cfRule type="cellIs" dxfId="2871" priority="222" operator="equal">
      <formula>"Catastrófico"</formula>
    </cfRule>
    <cfRule type="cellIs" dxfId="2870" priority="223" operator="equal">
      <formula>"Mayor"</formula>
    </cfRule>
    <cfRule type="cellIs" dxfId="2869" priority="224" operator="equal">
      <formula>"Moderado"</formula>
    </cfRule>
    <cfRule type="cellIs" dxfId="2868" priority="225" operator="equal">
      <formula>"Menor"</formula>
    </cfRule>
    <cfRule type="cellIs" dxfId="2867" priority="226" operator="equal">
      <formula>"Leve"</formula>
    </cfRule>
  </conditionalFormatting>
  <conditionalFormatting sqref="N10">
    <cfRule type="cellIs" dxfId="2866" priority="218" operator="equal">
      <formula>"Extremo"</formula>
    </cfRule>
    <cfRule type="cellIs" dxfId="2865" priority="219" operator="equal">
      <formula>"Alto"</formula>
    </cfRule>
    <cfRule type="cellIs" dxfId="2864" priority="220" operator="equal">
      <formula>"Moderado"</formula>
    </cfRule>
    <cfRule type="cellIs" dxfId="2863" priority="221" operator="equal">
      <formula>"Bajo"</formula>
    </cfRule>
  </conditionalFormatting>
  <conditionalFormatting sqref="Y10:Y15">
    <cfRule type="cellIs" dxfId="2862" priority="213" operator="equal">
      <formula>"Muy Alta"</formula>
    </cfRule>
    <cfRule type="cellIs" dxfId="2861" priority="214" operator="equal">
      <formula>"Alta"</formula>
    </cfRule>
    <cfRule type="cellIs" dxfId="2860" priority="215" operator="equal">
      <formula>"Media"</formula>
    </cfRule>
    <cfRule type="cellIs" dxfId="2859" priority="216" operator="equal">
      <formula>"Baja"</formula>
    </cfRule>
    <cfRule type="cellIs" dxfId="2858" priority="217" operator="equal">
      <formula>"Muy Baja"</formula>
    </cfRule>
  </conditionalFormatting>
  <conditionalFormatting sqref="AA10:AA15">
    <cfRule type="cellIs" dxfId="2857" priority="208" operator="equal">
      <formula>"Catastrófico"</formula>
    </cfRule>
    <cfRule type="cellIs" dxfId="2856" priority="209" operator="equal">
      <formula>"Mayor"</formula>
    </cfRule>
    <cfRule type="cellIs" dxfId="2855" priority="210" operator="equal">
      <formula>"Moderado"</formula>
    </cfRule>
    <cfRule type="cellIs" dxfId="2854" priority="211" operator="equal">
      <formula>"Menor"</formula>
    </cfRule>
    <cfRule type="cellIs" dxfId="2853" priority="212" operator="equal">
      <formula>"Leve"</formula>
    </cfRule>
  </conditionalFormatting>
  <conditionalFormatting sqref="AC10:AC15">
    <cfRule type="cellIs" dxfId="2852" priority="204" operator="equal">
      <formula>"Extremo"</formula>
    </cfRule>
    <cfRule type="cellIs" dxfId="2851" priority="205" operator="equal">
      <formula>"Alto"</formula>
    </cfRule>
    <cfRule type="cellIs" dxfId="2850" priority="206" operator="equal">
      <formula>"Moderado"</formula>
    </cfRule>
    <cfRule type="cellIs" dxfId="2849" priority="207" operator="equal">
      <formula>"Bajo"</formula>
    </cfRule>
  </conditionalFormatting>
  <conditionalFormatting sqref="H58">
    <cfRule type="cellIs" dxfId="2848" priority="43" operator="equal">
      <formula>"Muy Alta"</formula>
    </cfRule>
    <cfRule type="cellIs" dxfId="2847" priority="44" operator="equal">
      <formula>"Alta"</formula>
    </cfRule>
    <cfRule type="cellIs" dxfId="2846" priority="45" operator="equal">
      <formula>"Media"</formula>
    </cfRule>
    <cfRule type="cellIs" dxfId="2845" priority="46" operator="equal">
      <formula>"Baja"</formula>
    </cfRule>
    <cfRule type="cellIs" dxfId="2844" priority="47" operator="equal">
      <formula>"Muy Baja"</formula>
    </cfRule>
  </conditionalFormatting>
  <conditionalFormatting sqref="N16">
    <cfRule type="cellIs" dxfId="2843" priority="200" operator="equal">
      <formula>"Extremo"</formula>
    </cfRule>
    <cfRule type="cellIs" dxfId="2842" priority="201" operator="equal">
      <formula>"Alto"</formula>
    </cfRule>
    <cfRule type="cellIs" dxfId="2841" priority="202" operator="equal">
      <formula>"Moderado"</formula>
    </cfRule>
    <cfRule type="cellIs" dxfId="2840" priority="203" operator="equal">
      <formula>"Bajo"</formula>
    </cfRule>
  </conditionalFormatting>
  <conditionalFormatting sqref="Y16:Y21">
    <cfRule type="cellIs" dxfId="2839" priority="195" operator="equal">
      <formula>"Muy Alta"</formula>
    </cfRule>
    <cfRule type="cellIs" dxfId="2838" priority="196" operator="equal">
      <formula>"Alta"</formula>
    </cfRule>
    <cfRule type="cellIs" dxfId="2837" priority="197" operator="equal">
      <formula>"Media"</formula>
    </cfRule>
    <cfRule type="cellIs" dxfId="2836" priority="198" operator="equal">
      <formula>"Baja"</formula>
    </cfRule>
    <cfRule type="cellIs" dxfId="2835" priority="199" operator="equal">
      <formula>"Muy Baja"</formula>
    </cfRule>
  </conditionalFormatting>
  <conditionalFormatting sqref="AA16:AA21">
    <cfRule type="cellIs" dxfId="2834" priority="190" operator="equal">
      <formula>"Catastrófico"</formula>
    </cfRule>
    <cfRule type="cellIs" dxfId="2833" priority="191" operator="equal">
      <formula>"Mayor"</formula>
    </cfRule>
    <cfRule type="cellIs" dxfId="2832" priority="192" operator="equal">
      <formula>"Moderado"</formula>
    </cfRule>
    <cfRule type="cellIs" dxfId="2831" priority="193" operator="equal">
      <formula>"Menor"</formula>
    </cfRule>
    <cfRule type="cellIs" dxfId="2830" priority="194" operator="equal">
      <formula>"Leve"</formula>
    </cfRule>
  </conditionalFormatting>
  <conditionalFormatting sqref="AC16:AC21">
    <cfRule type="cellIs" dxfId="2829" priority="186" operator="equal">
      <formula>"Extremo"</formula>
    </cfRule>
    <cfRule type="cellIs" dxfId="2828" priority="187" operator="equal">
      <formula>"Alto"</formula>
    </cfRule>
    <cfRule type="cellIs" dxfId="2827" priority="188" operator="equal">
      <formula>"Moderado"</formula>
    </cfRule>
    <cfRule type="cellIs" dxfId="2826" priority="189" operator="equal">
      <formula>"Bajo"</formula>
    </cfRule>
  </conditionalFormatting>
  <conditionalFormatting sqref="H22">
    <cfRule type="cellIs" dxfId="2825" priority="181" operator="equal">
      <formula>"Muy Alta"</formula>
    </cfRule>
    <cfRule type="cellIs" dxfId="2824" priority="182" operator="equal">
      <formula>"Alta"</formula>
    </cfRule>
    <cfRule type="cellIs" dxfId="2823" priority="183" operator="equal">
      <formula>"Media"</formula>
    </cfRule>
    <cfRule type="cellIs" dxfId="2822" priority="184" operator="equal">
      <formula>"Baja"</formula>
    </cfRule>
    <cfRule type="cellIs" dxfId="2821" priority="185" operator="equal">
      <formula>"Muy Baja"</formula>
    </cfRule>
  </conditionalFormatting>
  <conditionalFormatting sqref="N22">
    <cfRule type="cellIs" dxfId="2820" priority="177" operator="equal">
      <formula>"Extremo"</formula>
    </cfRule>
    <cfRule type="cellIs" dxfId="2819" priority="178" operator="equal">
      <formula>"Alto"</formula>
    </cfRule>
    <cfRule type="cellIs" dxfId="2818" priority="179" operator="equal">
      <formula>"Moderado"</formula>
    </cfRule>
    <cfRule type="cellIs" dxfId="2817" priority="180" operator="equal">
      <formula>"Bajo"</formula>
    </cfRule>
  </conditionalFormatting>
  <conditionalFormatting sqref="Y22:Y27">
    <cfRule type="cellIs" dxfId="2816" priority="172" operator="equal">
      <formula>"Muy Alta"</formula>
    </cfRule>
    <cfRule type="cellIs" dxfId="2815" priority="173" operator="equal">
      <formula>"Alta"</formula>
    </cfRule>
    <cfRule type="cellIs" dxfId="2814" priority="174" operator="equal">
      <formula>"Media"</formula>
    </cfRule>
    <cfRule type="cellIs" dxfId="2813" priority="175" operator="equal">
      <formula>"Baja"</formula>
    </cfRule>
    <cfRule type="cellIs" dxfId="2812" priority="176" operator="equal">
      <formula>"Muy Baja"</formula>
    </cfRule>
  </conditionalFormatting>
  <conditionalFormatting sqref="AA22:AA27">
    <cfRule type="cellIs" dxfId="2811" priority="167" operator="equal">
      <formula>"Catastrófico"</formula>
    </cfRule>
    <cfRule type="cellIs" dxfId="2810" priority="168" operator="equal">
      <formula>"Mayor"</formula>
    </cfRule>
    <cfRule type="cellIs" dxfId="2809" priority="169" operator="equal">
      <formula>"Moderado"</formula>
    </cfRule>
    <cfRule type="cellIs" dxfId="2808" priority="170" operator="equal">
      <formula>"Menor"</formula>
    </cfRule>
    <cfRule type="cellIs" dxfId="2807" priority="171" operator="equal">
      <formula>"Leve"</formula>
    </cfRule>
  </conditionalFormatting>
  <conditionalFormatting sqref="AC22:AC27">
    <cfRule type="cellIs" dxfId="2806" priority="163" operator="equal">
      <formula>"Extremo"</formula>
    </cfRule>
    <cfRule type="cellIs" dxfId="2805" priority="164" operator="equal">
      <formula>"Alto"</formula>
    </cfRule>
    <cfRule type="cellIs" dxfId="2804" priority="165" operator="equal">
      <formula>"Moderado"</formula>
    </cfRule>
    <cfRule type="cellIs" dxfId="2803" priority="166" operator="equal">
      <formula>"Bajo"</formula>
    </cfRule>
  </conditionalFormatting>
  <conditionalFormatting sqref="H28">
    <cfRule type="cellIs" dxfId="2802" priority="158" operator="equal">
      <formula>"Muy Alta"</formula>
    </cfRule>
    <cfRule type="cellIs" dxfId="2801" priority="159" operator="equal">
      <formula>"Alta"</formula>
    </cfRule>
    <cfRule type="cellIs" dxfId="2800" priority="160" operator="equal">
      <formula>"Media"</formula>
    </cfRule>
    <cfRule type="cellIs" dxfId="2799" priority="161" operator="equal">
      <formula>"Baja"</formula>
    </cfRule>
    <cfRule type="cellIs" dxfId="2798" priority="162" operator="equal">
      <formula>"Muy Baja"</formula>
    </cfRule>
  </conditionalFormatting>
  <conditionalFormatting sqref="N28">
    <cfRule type="cellIs" dxfId="2797" priority="154" operator="equal">
      <formula>"Extremo"</formula>
    </cfRule>
    <cfRule type="cellIs" dxfId="2796" priority="155" operator="equal">
      <formula>"Alto"</formula>
    </cfRule>
    <cfRule type="cellIs" dxfId="2795" priority="156" operator="equal">
      <formula>"Moderado"</formula>
    </cfRule>
    <cfRule type="cellIs" dxfId="2794" priority="157" operator="equal">
      <formula>"Bajo"</formula>
    </cfRule>
  </conditionalFormatting>
  <conditionalFormatting sqref="Y28:Y33">
    <cfRule type="cellIs" dxfId="2793" priority="149" operator="equal">
      <formula>"Muy Alta"</formula>
    </cfRule>
    <cfRule type="cellIs" dxfId="2792" priority="150" operator="equal">
      <formula>"Alta"</formula>
    </cfRule>
    <cfRule type="cellIs" dxfId="2791" priority="151" operator="equal">
      <formula>"Media"</formula>
    </cfRule>
    <cfRule type="cellIs" dxfId="2790" priority="152" operator="equal">
      <formula>"Baja"</formula>
    </cfRule>
    <cfRule type="cellIs" dxfId="2789" priority="153" operator="equal">
      <formula>"Muy Baja"</formula>
    </cfRule>
  </conditionalFormatting>
  <conditionalFormatting sqref="AA28:AA33">
    <cfRule type="cellIs" dxfId="2788" priority="144" operator="equal">
      <formula>"Catastrófico"</formula>
    </cfRule>
    <cfRule type="cellIs" dxfId="2787" priority="145" operator="equal">
      <formula>"Mayor"</formula>
    </cfRule>
    <cfRule type="cellIs" dxfId="2786" priority="146" operator="equal">
      <formula>"Moderado"</formula>
    </cfRule>
    <cfRule type="cellIs" dxfId="2785" priority="147" operator="equal">
      <formula>"Menor"</formula>
    </cfRule>
    <cfRule type="cellIs" dxfId="2784" priority="148" operator="equal">
      <formula>"Leve"</formula>
    </cfRule>
  </conditionalFormatting>
  <conditionalFormatting sqref="AC28:AC33">
    <cfRule type="cellIs" dxfId="2783" priority="140" operator="equal">
      <formula>"Extremo"</formula>
    </cfRule>
    <cfRule type="cellIs" dxfId="2782" priority="141" operator="equal">
      <formula>"Alto"</formula>
    </cfRule>
    <cfRule type="cellIs" dxfId="2781" priority="142" operator="equal">
      <formula>"Moderado"</formula>
    </cfRule>
    <cfRule type="cellIs" dxfId="2780" priority="143" operator="equal">
      <formula>"Bajo"</formula>
    </cfRule>
  </conditionalFormatting>
  <conditionalFormatting sqref="H34">
    <cfRule type="cellIs" dxfId="2779" priority="135" operator="equal">
      <formula>"Muy Alta"</formula>
    </cfRule>
    <cfRule type="cellIs" dxfId="2778" priority="136" operator="equal">
      <formula>"Alta"</formula>
    </cfRule>
    <cfRule type="cellIs" dxfId="2777" priority="137" operator="equal">
      <formula>"Media"</formula>
    </cfRule>
    <cfRule type="cellIs" dxfId="2776" priority="138" operator="equal">
      <formula>"Baja"</formula>
    </cfRule>
    <cfRule type="cellIs" dxfId="2775" priority="139" operator="equal">
      <formula>"Muy Baja"</formula>
    </cfRule>
  </conditionalFormatting>
  <conditionalFormatting sqref="N34">
    <cfRule type="cellIs" dxfId="2774" priority="131" operator="equal">
      <formula>"Extremo"</formula>
    </cfRule>
    <cfRule type="cellIs" dxfId="2773" priority="132" operator="equal">
      <formula>"Alto"</formula>
    </cfRule>
    <cfRule type="cellIs" dxfId="2772" priority="133" operator="equal">
      <formula>"Moderado"</formula>
    </cfRule>
    <cfRule type="cellIs" dxfId="2771" priority="134" operator="equal">
      <formula>"Bajo"</formula>
    </cfRule>
  </conditionalFormatting>
  <conditionalFormatting sqref="Y34:Y39">
    <cfRule type="cellIs" dxfId="2770" priority="126" operator="equal">
      <formula>"Muy Alta"</formula>
    </cfRule>
    <cfRule type="cellIs" dxfId="2769" priority="127" operator="equal">
      <formula>"Alta"</formula>
    </cfRule>
    <cfRule type="cellIs" dxfId="2768" priority="128" operator="equal">
      <formula>"Media"</formula>
    </cfRule>
    <cfRule type="cellIs" dxfId="2767" priority="129" operator="equal">
      <formula>"Baja"</formula>
    </cfRule>
    <cfRule type="cellIs" dxfId="2766" priority="130" operator="equal">
      <formula>"Muy Baja"</formula>
    </cfRule>
  </conditionalFormatting>
  <conditionalFormatting sqref="AA34:AA39">
    <cfRule type="cellIs" dxfId="2765" priority="121" operator="equal">
      <formula>"Catastrófico"</formula>
    </cfRule>
    <cfRule type="cellIs" dxfId="2764" priority="122" operator="equal">
      <formula>"Mayor"</formula>
    </cfRule>
    <cfRule type="cellIs" dxfId="2763" priority="123" operator="equal">
      <formula>"Moderado"</formula>
    </cfRule>
    <cfRule type="cellIs" dxfId="2762" priority="124" operator="equal">
      <formula>"Menor"</formula>
    </cfRule>
    <cfRule type="cellIs" dxfId="2761" priority="125" operator="equal">
      <formula>"Leve"</formula>
    </cfRule>
  </conditionalFormatting>
  <conditionalFormatting sqref="AC34:AC39">
    <cfRule type="cellIs" dxfId="2760" priority="117" operator="equal">
      <formula>"Extremo"</formula>
    </cfRule>
    <cfRule type="cellIs" dxfId="2759" priority="118" operator="equal">
      <formula>"Alto"</formula>
    </cfRule>
    <cfRule type="cellIs" dxfId="2758" priority="119" operator="equal">
      <formula>"Moderado"</formula>
    </cfRule>
    <cfRule type="cellIs" dxfId="2757" priority="120" operator="equal">
      <formula>"Bajo"</formula>
    </cfRule>
  </conditionalFormatting>
  <conditionalFormatting sqref="H40">
    <cfRule type="cellIs" dxfId="2756" priority="112" operator="equal">
      <formula>"Muy Alta"</formula>
    </cfRule>
    <cfRule type="cellIs" dxfId="2755" priority="113" operator="equal">
      <formula>"Alta"</formula>
    </cfRule>
    <cfRule type="cellIs" dxfId="2754" priority="114" operator="equal">
      <formula>"Media"</formula>
    </cfRule>
    <cfRule type="cellIs" dxfId="2753" priority="115" operator="equal">
      <formula>"Baja"</formula>
    </cfRule>
    <cfRule type="cellIs" dxfId="2752" priority="116" operator="equal">
      <formula>"Muy Baja"</formula>
    </cfRule>
  </conditionalFormatting>
  <conditionalFormatting sqref="N40">
    <cfRule type="cellIs" dxfId="2751" priority="108" operator="equal">
      <formula>"Extremo"</formula>
    </cfRule>
    <cfRule type="cellIs" dxfId="2750" priority="109" operator="equal">
      <formula>"Alto"</formula>
    </cfRule>
    <cfRule type="cellIs" dxfId="2749" priority="110" operator="equal">
      <formula>"Moderado"</formula>
    </cfRule>
    <cfRule type="cellIs" dxfId="2748" priority="111" operator="equal">
      <formula>"Bajo"</formula>
    </cfRule>
  </conditionalFormatting>
  <conditionalFormatting sqref="Y40:Y45">
    <cfRule type="cellIs" dxfId="2747" priority="103" operator="equal">
      <formula>"Muy Alta"</formula>
    </cfRule>
    <cfRule type="cellIs" dxfId="2746" priority="104" operator="equal">
      <formula>"Alta"</formula>
    </cfRule>
    <cfRule type="cellIs" dxfId="2745" priority="105" operator="equal">
      <formula>"Media"</formula>
    </cfRule>
    <cfRule type="cellIs" dxfId="2744" priority="106" operator="equal">
      <formula>"Baja"</formula>
    </cfRule>
    <cfRule type="cellIs" dxfId="2743" priority="107" operator="equal">
      <formula>"Muy Baja"</formula>
    </cfRule>
  </conditionalFormatting>
  <conditionalFormatting sqref="AA40:AA45">
    <cfRule type="cellIs" dxfId="2742" priority="98" operator="equal">
      <formula>"Catastrófico"</formula>
    </cfRule>
    <cfRule type="cellIs" dxfId="2741" priority="99" operator="equal">
      <formula>"Mayor"</formula>
    </cfRule>
    <cfRule type="cellIs" dxfId="2740" priority="100" operator="equal">
      <formula>"Moderado"</formula>
    </cfRule>
    <cfRule type="cellIs" dxfId="2739" priority="101" operator="equal">
      <formula>"Menor"</formula>
    </cfRule>
    <cfRule type="cellIs" dxfId="2738" priority="102" operator="equal">
      <formula>"Leve"</formula>
    </cfRule>
  </conditionalFormatting>
  <conditionalFormatting sqref="AC40:AC45">
    <cfRule type="cellIs" dxfId="2737" priority="94" operator="equal">
      <formula>"Extremo"</formula>
    </cfRule>
    <cfRule type="cellIs" dxfId="2736" priority="95" operator="equal">
      <formula>"Alto"</formula>
    </cfRule>
    <cfRule type="cellIs" dxfId="2735" priority="96" operator="equal">
      <formula>"Moderado"</formula>
    </cfRule>
    <cfRule type="cellIs" dxfId="2734" priority="97" operator="equal">
      <formula>"Bajo"</formula>
    </cfRule>
  </conditionalFormatting>
  <conditionalFormatting sqref="H46">
    <cfRule type="cellIs" dxfId="2733" priority="89" operator="equal">
      <formula>"Muy Alta"</formula>
    </cfRule>
    <cfRule type="cellIs" dxfId="2732" priority="90" operator="equal">
      <formula>"Alta"</formula>
    </cfRule>
    <cfRule type="cellIs" dxfId="2731" priority="91" operator="equal">
      <formula>"Media"</formula>
    </cfRule>
    <cfRule type="cellIs" dxfId="2730" priority="92" operator="equal">
      <formula>"Baja"</formula>
    </cfRule>
    <cfRule type="cellIs" dxfId="2729" priority="93" operator="equal">
      <formula>"Muy Baja"</formula>
    </cfRule>
  </conditionalFormatting>
  <conditionalFormatting sqref="N46">
    <cfRule type="cellIs" dxfId="2728" priority="85" operator="equal">
      <formula>"Extremo"</formula>
    </cfRule>
    <cfRule type="cellIs" dxfId="2727" priority="86" operator="equal">
      <formula>"Alto"</formula>
    </cfRule>
    <cfRule type="cellIs" dxfId="2726" priority="87" operator="equal">
      <formula>"Moderado"</formula>
    </cfRule>
    <cfRule type="cellIs" dxfId="2725" priority="88" operator="equal">
      <formula>"Bajo"</formula>
    </cfRule>
  </conditionalFormatting>
  <conditionalFormatting sqref="Y46:Y51">
    <cfRule type="cellIs" dxfId="2724" priority="80" operator="equal">
      <formula>"Muy Alta"</formula>
    </cfRule>
    <cfRule type="cellIs" dxfId="2723" priority="81" operator="equal">
      <formula>"Alta"</formula>
    </cfRule>
    <cfRule type="cellIs" dxfId="2722" priority="82" operator="equal">
      <formula>"Media"</formula>
    </cfRule>
    <cfRule type="cellIs" dxfId="2721" priority="83" operator="equal">
      <formula>"Baja"</formula>
    </cfRule>
    <cfRule type="cellIs" dxfId="2720" priority="84" operator="equal">
      <formula>"Muy Baja"</formula>
    </cfRule>
  </conditionalFormatting>
  <conditionalFormatting sqref="AA46:AA51">
    <cfRule type="cellIs" dxfId="2719" priority="75" operator="equal">
      <formula>"Catastrófico"</formula>
    </cfRule>
    <cfRule type="cellIs" dxfId="2718" priority="76" operator="equal">
      <formula>"Mayor"</formula>
    </cfRule>
    <cfRule type="cellIs" dxfId="2717" priority="77" operator="equal">
      <formula>"Moderado"</formula>
    </cfRule>
    <cfRule type="cellIs" dxfId="2716" priority="78" operator="equal">
      <formula>"Menor"</formula>
    </cfRule>
    <cfRule type="cellIs" dxfId="2715" priority="79" operator="equal">
      <formula>"Leve"</formula>
    </cfRule>
  </conditionalFormatting>
  <conditionalFormatting sqref="AC46:AC51">
    <cfRule type="cellIs" dxfId="2714" priority="71" operator="equal">
      <formula>"Extremo"</formula>
    </cfRule>
    <cfRule type="cellIs" dxfId="2713" priority="72" operator="equal">
      <formula>"Alto"</formula>
    </cfRule>
    <cfRule type="cellIs" dxfId="2712" priority="73" operator="equal">
      <formula>"Moderado"</formula>
    </cfRule>
    <cfRule type="cellIs" dxfId="2711" priority="74" operator="equal">
      <formula>"Bajo"</formula>
    </cfRule>
  </conditionalFormatting>
  <conditionalFormatting sqref="H52">
    <cfRule type="cellIs" dxfId="2710" priority="66" operator="equal">
      <formula>"Muy Alta"</formula>
    </cfRule>
    <cfRule type="cellIs" dxfId="2709" priority="67" operator="equal">
      <formula>"Alta"</formula>
    </cfRule>
    <cfRule type="cellIs" dxfId="2708" priority="68" operator="equal">
      <formula>"Media"</formula>
    </cfRule>
    <cfRule type="cellIs" dxfId="2707" priority="69" operator="equal">
      <formula>"Baja"</formula>
    </cfRule>
    <cfRule type="cellIs" dxfId="2706" priority="70" operator="equal">
      <formula>"Muy Baja"</formula>
    </cfRule>
  </conditionalFormatting>
  <conditionalFormatting sqref="N52">
    <cfRule type="cellIs" dxfId="2705" priority="62" operator="equal">
      <formula>"Extremo"</formula>
    </cfRule>
    <cfRule type="cellIs" dxfId="2704" priority="63" operator="equal">
      <formula>"Alto"</formula>
    </cfRule>
    <cfRule type="cellIs" dxfId="2703" priority="64" operator="equal">
      <formula>"Moderado"</formula>
    </cfRule>
    <cfRule type="cellIs" dxfId="2702" priority="65" operator="equal">
      <formula>"Bajo"</formula>
    </cfRule>
  </conditionalFormatting>
  <conditionalFormatting sqref="Y52:Y57">
    <cfRule type="cellIs" dxfId="2701" priority="57" operator="equal">
      <formula>"Muy Alta"</formula>
    </cfRule>
    <cfRule type="cellIs" dxfId="2700" priority="58" operator="equal">
      <formula>"Alta"</formula>
    </cfRule>
    <cfRule type="cellIs" dxfId="2699" priority="59" operator="equal">
      <formula>"Media"</formula>
    </cfRule>
    <cfRule type="cellIs" dxfId="2698" priority="60" operator="equal">
      <formula>"Baja"</formula>
    </cfRule>
    <cfRule type="cellIs" dxfId="2697" priority="61" operator="equal">
      <formula>"Muy Baja"</formula>
    </cfRule>
  </conditionalFormatting>
  <conditionalFormatting sqref="AA52:AA57">
    <cfRule type="cellIs" dxfId="2696" priority="52" operator="equal">
      <formula>"Catastrófico"</formula>
    </cfRule>
    <cfRule type="cellIs" dxfId="2695" priority="53" operator="equal">
      <formula>"Mayor"</formula>
    </cfRule>
    <cfRule type="cellIs" dxfId="2694" priority="54" operator="equal">
      <formula>"Moderado"</formula>
    </cfRule>
    <cfRule type="cellIs" dxfId="2693" priority="55" operator="equal">
      <formula>"Menor"</formula>
    </cfRule>
    <cfRule type="cellIs" dxfId="2692" priority="56" operator="equal">
      <formula>"Leve"</formula>
    </cfRule>
  </conditionalFormatting>
  <conditionalFormatting sqref="AC52:AC57">
    <cfRule type="cellIs" dxfId="2691" priority="48" operator="equal">
      <formula>"Extremo"</formula>
    </cfRule>
    <cfRule type="cellIs" dxfId="2690" priority="49" operator="equal">
      <formula>"Alto"</formula>
    </cfRule>
    <cfRule type="cellIs" dxfId="2689" priority="50" operator="equal">
      <formula>"Moderado"</formula>
    </cfRule>
    <cfRule type="cellIs" dxfId="2688" priority="51" operator="equal">
      <formula>"Bajo"</formula>
    </cfRule>
  </conditionalFormatting>
  <conditionalFormatting sqref="N58">
    <cfRule type="cellIs" dxfId="2687" priority="39" operator="equal">
      <formula>"Extremo"</formula>
    </cfRule>
    <cfRule type="cellIs" dxfId="2686" priority="40" operator="equal">
      <formula>"Alto"</formula>
    </cfRule>
    <cfRule type="cellIs" dxfId="2685" priority="41" operator="equal">
      <formula>"Moderado"</formula>
    </cfRule>
    <cfRule type="cellIs" dxfId="2684" priority="42" operator="equal">
      <formula>"Bajo"</formula>
    </cfRule>
  </conditionalFormatting>
  <conditionalFormatting sqref="Y58:Y63">
    <cfRule type="cellIs" dxfId="2683" priority="34" operator="equal">
      <formula>"Muy Alta"</formula>
    </cfRule>
    <cfRule type="cellIs" dxfId="2682" priority="35" operator="equal">
      <formula>"Alta"</formula>
    </cfRule>
    <cfRule type="cellIs" dxfId="2681" priority="36" operator="equal">
      <formula>"Media"</formula>
    </cfRule>
    <cfRule type="cellIs" dxfId="2680" priority="37" operator="equal">
      <formula>"Baja"</formula>
    </cfRule>
    <cfRule type="cellIs" dxfId="2679" priority="38" operator="equal">
      <formula>"Muy Baja"</formula>
    </cfRule>
  </conditionalFormatting>
  <conditionalFormatting sqref="AA58:AA63">
    <cfRule type="cellIs" dxfId="2678" priority="29" operator="equal">
      <formula>"Catastrófico"</formula>
    </cfRule>
    <cfRule type="cellIs" dxfId="2677" priority="30" operator="equal">
      <formula>"Mayor"</formula>
    </cfRule>
    <cfRule type="cellIs" dxfId="2676" priority="31" operator="equal">
      <formula>"Moderado"</formula>
    </cfRule>
    <cfRule type="cellIs" dxfId="2675" priority="32" operator="equal">
      <formula>"Menor"</formula>
    </cfRule>
    <cfRule type="cellIs" dxfId="2674" priority="33" operator="equal">
      <formula>"Leve"</formula>
    </cfRule>
  </conditionalFormatting>
  <conditionalFormatting sqref="AC58:AC63">
    <cfRule type="cellIs" dxfId="2673" priority="25" operator="equal">
      <formula>"Extremo"</formula>
    </cfRule>
    <cfRule type="cellIs" dxfId="2672" priority="26" operator="equal">
      <formula>"Alto"</formula>
    </cfRule>
    <cfRule type="cellIs" dxfId="2671" priority="27" operator="equal">
      <formula>"Moderado"</formula>
    </cfRule>
    <cfRule type="cellIs" dxfId="2670" priority="28" operator="equal">
      <formula>"Bajo"</formula>
    </cfRule>
  </conditionalFormatting>
  <conditionalFormatting sqref="H64">
    <cfRule type="cellIs" dxfId="2669" priority="20" operator="equal">
      <formula>"Muy Alta"</formula>
    </cfRule>
    <cfRule type="cellIs" dxfId="2668" priority="21" operator="equal">
      <formula>"Alta"</formula>
    </cfRule>
    <cfRule type="cellIs" dxfId="2667" priority="22" operator="equal">
      <formula>"Media"</formula>
    </cfRule>
    <cfRule type="cellIs" dxfId="2666" priority="23" operator="equal">
      <formula>"Baja"</formula>
    </cfRule>
    <cfRule type="cellIs" dxfId="2665" priority="24" operator="equal">
      <formula>"Muy Baja"</formula>
    </cfRule>
  </conditionalFormatting>
  <conditionalFormatting sqref="N64">
    <cfRule type="cellIs" dxfId="2664" priority="16" operator="equal">
      <formula>"Extremo"</formula>
    </cfRule>
    <cfRule type="cellIs" dxfId="2663" priority="17" operator="equal">
      <formula>"Alto"</formula>
    </cfRule>
    <cfRule type="cellIs" dxfId="2662" priority="18" operator="equal">
      <formula>"Moderado"</formula>
    </cfRule>
    <cfRule type="cellIs" dxfId="2661" priority="19" operator="equal">
      <formula>"Bajo"</formula>
    </cfRule>
  </conditionalFormatting>
  <conditionalFormatting sqref="Y64:Y69">
    <cfRule type="cellIs" dxfId="2660" priority="11" operator="equal">
      <formula>"Muy Alta"</formula>
    </cfRule>
    <cfRule type="cellIs" dxfId="2659" priority="12" operator="equal">
      <formula>"Alta"</formula>
    </cfRule>
    <cfRule type="cellIs" dxfId="2658" priority="13" operator="equal">
      <formula>"Media"</formula>
    </cfRule>
    <cfRule type="cellIs" dxfId="2657" priority="14" operator="equal">
      <formula>"Baja"</formula>
    </cfRule>
    <cfRule type="cellIs" dxfId="2656" priority="15" operator="equal">
      <formula>"Muy Baja"</formula>
    </cfRule>
  </conditionalFormatting>
  <conditionalFormatting sqref="AA64:AA69">
    <cfRule type="cellIs" dxfId="2655" priority="6" operator="equal">
      <formula>"Catastrófico"</formula>
    </cfRule>
    <cfRule type="cellIs" dxfId="2654" priority="7" operator="equal">
      <formula>"Mayor"</formula>
    </cfRule>
    <cfRule type="cellIs" dxfId="2653" priority="8" operator="equal">
      <formula>"Moderado"</formula>
    </cfRule>
    <cfRule type="cellIs" dxfId="2652" priority="9" operator="equal">
      <formula>"Menor"</formula>
    </cfRule>
    <cfRule type="cellIs" dxfId="2651" priority="10" operator="equal">
      <formula>"Leve"</formula>
    </cfRule>
  </conditionalFormatting>
  <conditionalFormatting sqref="AC64:AC69">
    <cfRule type="cellIs" dxfId="2650" priority="2" operator="equal">
      <formula>"Extremo"</formula>
    </cfRule>
    <cfRule type="cellIs" dxfId="2649" priority="3" operator="equal">
      <formula>"Alto"</formula>
    </cfRule>
    <cfRule type="cellIs" dxfId="2648" priority="4" operator="equal">
      <formula>"Moderado"</formula>
    </cfRule>
    <cfRule type="cellIs" dxfId="2647" priority="5" operator="equal">
      <formula>"Bajo"</formula>
    </cfRule>
  </conditionalFormatting>
  <conditionalFormatting sqref="K10:K69">
    <cfRule type="containsText" dxfId="2646"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2" manualBreakCount="2">
    <brk id="15" max="35" man="1"/>
    <brk id="21"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Tratamiento'!#REF!,AD10='https://supervigilanciagovco-my.sharepoint.com/personal/krivera_supervigilancia_gov_co/Documents/Documentos - copia/2023/PLAN DE RIESGOS/RIESGOS DE GESTION 2023/[MATRIZ RIESGOS DE GESTIÓN FINANCIERA.xlsx]Opciones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FINANCIERA.xlsx]Tabla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FINANCIERA.xlsx]Opciones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FINANCIERA.xlsx]Tabla Valoración controles'!#REF!</xm:f>
          </x14:formula1>
          <xm:sqref>R10:S69 U10:W69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Q7" zoomScaleNormal="90" zoomScaleSheetLayoutView="90" workbookViewId="0">
      <selection activeCell="AE10" sqref="AE10"/>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285156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165</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166</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167</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168</v>
      </c>
      <c r="D10" s="83" t="s">
        <v>169</v>
      </c>
      <c r="E10" s="86" t="s">
        <v>170</v>
      </c>
      <c r="F10" s="83" t="s">
        <v>49</v>
      </c>
      <c r="G10" s="89">
        <v>247</v>
      </c>
      <c r="H10" s="92" t="str">
        <f>IF(G10&lt;=0,"",IF(G10&lt;=2,"Muy Baja",IF(G10&lt;=24,"Baja",IF(G10&lt;=500,"Media",IF(G10&lt;=5000,"Alta","Muy Alta")))))</f>
        <v>Media</v>
      </c>
      <c r="I10" s="77">
        <f>IF(H10="","",IF(H10="Muy Baja",0.2,IF(H10="Baja",0.4,IF(H10="Media",0.6,IF(H10="Alta",0.8,IF(H10="Muy Alta",1,))))))</f>
        <v>0.6</v>
      </c>
      <c r="J10" s="95" t="s">
        <v>171</v>
      </c>
      <c r="K10" s="77" t="str">
        <f>IF(NOT(ISERROR(MATCH(J10,'[6]Tabla Impacto'!$B$221:$B$223,0))),'[6]Tabla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92" t="str">
        <f>IF(OR(K10='[6]Tabla Impacto'!$C$11,K10='[6]Tabla Impacto'!$D$11),"Leve",IF(OR(K10='[6]Tabla Impacto'!$C$12,K10='[6]Tabla Impacto'!$D$12),"Menor",IF(OR(K10='[6]Tabla Impacto'!$C$13,K10='[6]Tabla Impacto'!$D$13),"Moderado",IF(OR(K10='[6]Tabla Impacto'!$C$14,K10='[6]Tabla Impacto'!$D$14),"Mayor",IF(OR(K10='[6]Tabla Impacto'!$C$15,K10='[6]Tabla Impacto'!$D$15),"Catastrófico","")))))</f>
        <v>Menor</v>
      </c>
      <c r="M10" s="77">
        <f>IF(L10="","",IF(L10="Leve",0.2,IF(L10="Menor",0.4,IF(L10="Moderado",0.6,IF(L10="Mayor",0.8,IF(L10="Catastrófico",1,))))))</f>
        <v>0.4</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
        <v>1</v>
      </c>
      <c r="P10" s="10" t="s">
        <v>172</v>
      </c>
      <c r="Q10" s="11" t="str">
        <f>IF(OR(R10="Preventivo",R10="Detectivo"),"Probabilidad",IF(R10="Correctivo","Impacto",""))</f>
        <v>Probabilidad</v>
      </c>
      <c r="R10" s="12" t="s">
        <v>84</v>
      </c>
      <c r="S10" s="12" t="s">
        <v>53</v>
      </c>
      <c r="T10" s="13" t="str">
        <f>IF(AND(R10="Preventivo",S10="Automático"),"50%",IF(AND(R10="Preventivo",S10="Manual"),"40%",IF(AND(R10="Detectivo",S10="Automático"),"40%",IF(AND(R10="Detectivo",S10="Manual"),"30%",IF(AND(R10="Correctivo",S10="Automático"),"35%",IF(AND(R10="Correctivo",S10="Manual"),"25%",""))))))</f>
        <v>30%</v>
      </c>
      <c r="U10" s="12" t="s">
        <v>54</v>
      </c>
      <c r="V10" s="12" t="s">
        <v>55</v>
      </c>
      <c r="W10" s="12" t="s">
        <v>56</v>
      </c>
      <c r="X10" s="14">
        <f>IFERROR(IF(Q10="Probabilidad",(I10-(+I10*T10)),IF(Q10="Impacto",I10,"")),"")</f>
        <v>0.42</v>
      </c>
      <c r="Y10" s="15" t="str">
        <f>IFERROR(IF(X10="","",IF(X10&lt;=0.2,"Muy Baja",IF(X10&lt;=0.4,"Baja",IF(X10&lt;=0.6,"Media",IF(X10&lt;=0.8,"Alta","Muy Alta"))))),"")</f>
        <v>Media</v>
      </c>
      <c r="Z10" s="16">
        <f>+X10</f>
        <v>0.42</v>
      </c>
      <c r="AA10" s="15" t="str">
        <f>IFERROR(IF(AB10="","",IF(AB10&lt;=0.2,"Leve",IF(AB10&lt;=0.4,"Menor",IF(AB10&lt;=0.6,"Moderado",IF(AB10&lt;=0.8,"Mayor","Catastrófico"))))),"")</f>
        <v>Menor</v>
      </c>
      <c r="AB10" s="16">
        <f>IFERROR(IF(Q10="Impacto",(M10-(+M10*T10)),IF(Q10="Probabilidad",M10,"")),"")</f>
        <v>0.4</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173</v>
      </c>
      <c r="AF10" s="19" t="s">
        <v>174</v>
      </c>
      <c r="AG10" s="20" t="s">
        <v>175</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c r="Q11" s="11" t="str">
        <f>IF(OR(R11="Preventivo",R11="Detectivo"),"Probabilidad",IF(R11="Correctivo","Impacto",""))</f>
        <v/>
      </c>
      <c r="R11" s="12"/>
      <c r="S11" s="12"/>
      <c r="T11" s="13" t="str">
        <f t="shared" ref="T11:T15" si="0">IF(AND(R11="Preventivo",S11="Automático"),"50%",IF(AND(R11="Preventivo",S11="Manual"),"40%",IF(AND(R11="Detectivo",S11="Automático"),"40%",IF(AND(R11="Detectivo",S11="Manual"),"30%",IF(AND(R11="Correctivo",S11="Automático"),"35%",IF(AND(R11="Correctivo",S11="Manual"),"25%",""))))))</f>
        <v/>
      </c>
      <c r="U11" s="12"/>
      <c r="V11" s="12"/>
      <c r="W11" s="12"/>
      <c r="X11" s="14" t="str">
        <f>IFERROR(IF(AND(Q10="Probabilidad",Q11="Probabilidad"),(Z10-(+Z10*T11)),IF(Q11="Probabilidad",(I10-(+I10*T11)),IF(Q11="Impacto",Z10,""))),"")</f>
        <v/>
      </c>
      <c r="Y11" s="15" t="str">
        <f t="shared" ref="Y11:Y69" si="1">IFERROR(IF(X11="","",IF(X11&lt;=0.2,"Muy Baja",IF(X11&lt;=0.4,"Baja",IF(X11&lt;=0.6,"Media",IF(X11&lt;=0.8,"Alta","Muy Alta"))))),"")</f>
        <v/>
      </c>
      <c r="Z11" s="16" t="str">
        <f t="shared" ref="Z11:Z15" si="2">+X11</f>
        <v/>
      </c>
      <c r="AA11" s="15" t="str">
        <f t="shared" ref="AA11:AA69" si="3">IFERROR(IF(AB11="","",IF(AB11&lt;=0.2,"Leve",IF(AB11&lt;=0.4,"Menor",IF(AB11&lt;=0.6,"Moderado",IF(AB11&lt;=0.8,"Mayor","Catastrófico"))))),"")</f>
        <v/>
      </c>
      <c r="AB11" s="16" t="str">
        <f>IFERROR(IF(AND(Q10="Impacto",Q11="Impacto"),(AB10-(+AB10*T11)),IF(Q11="Impacto",($M$10-(+$M$10*T11)),IF(Q11="Probabilidad",AB10,""))),"")</f>
        <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8"/>
      <c r="AE11" s="19"/>
      <c r="AF11" s="19"/>
      <c r="AG11" s="24"/>
      <c r="AH11" s="20"/>
      <c r="AI11" s="19"/>
      <c r="AJ11" s="2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10"/>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19"/>
      <c r="AG12" s="24"/>
      <c r="AH12" s="20"/>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19"/>
      <c r="AG13" s="24"/>
      <c r="AH13" s="20"/>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19"/>
      <c r="AG14" s="24"/>
      <c r="AH14" s="20"/>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19"/>
      <c r="AG15" s="24"/>
      <c r="AH15" s="20"/>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176</v>
      </c>
      <c r="D16" s="83" t="s">
        <v>177</v>
      </c>
      <c r="E16" s="86" t="s">
        <v>178</v>
      </c>
      <c r="F16" s="83" t="s">
        <v>49</v>
      </c>
      <c r="G16" s="89">
        <v>179</v>
      </c>
      <c r="H16" s="92" t="str">
        <f>IF(G16&lt;=0,"",IF(G16&lt;=2,"Muy Baja",IF(G16&lt;=24,"Baja",IF(G16&lt;=500,"Media",IF(G16&lt;=5000,"Alta","Muy Alta")))))</f>
        <v>Media</v>
      </c>
      <c r="I16" s="77">
        <f>IF(H16="","",IF(H16="Muy Baja",0.2,IF(H16="Baja",0.4,IF(H16="Media",0.6,IF(H16="Alta",0.8,IF(H16="Muy Alta",1,))))))</f>
        <v>0.6</v>
      </c>
      <c r="J16" s="95" t="s">
        <v>171</v>
      </c>
      <c r="K16" s="77" t="str">
        <f>IF(NOT(ISERROR(MATCH(J16,'[6]Tabla Impacto'!$B$221:$B$223,0))),'[6]Tabla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92" t="str">
        <f>IF(OR(K16='[6]Tabla Impacto'!$C$11,K16='[6]Tabla Impacto'!$D$11),"Leve",IF(OR(K16='[6]Tabla Impacto'!$C$12,K16='[6]Tabla Impacto'!$D$12),"Menor",IF(OR(K16='[6]Tabla Impacto'!$C$13,K16='[6]Tabla Impacto'!$D$13),"Moderado",IF(OR(K16='[6]Tabla Impacto'!$C$14,K16='[6]Tabla Impacto'!$D$14),"Mayor",IF(OR(K16='[6]Tabla Impacto'!$C$15,K16='[6]Tabla Impacto'!$D$15),"Catastrófico","")))))</f>
        <v>Menor</v>
      </c>
      <c r="M16" s="77">
        <f>IF(L16="","",IF(L16="Leve",0.2,IF(L16="Menor",0.4,IF(L16="Moderado",0.6,IF(L16="Mayor",0.8,IF(L16="Catastrófico",1,))))))</f>
        <v>0.4</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9">
        <v>1</v>
      </c>
      <c r="P16" s="10" t="s">
        <v>179</v>
      </c>
      <c r="Q16" s="11" t="str">
        <f>IF(OR(R16="Preventivo",R16="Detectivo"),"Probabilidad",IF(R16="Correctivo","Impacto",""))</f>
        <v>Probabilidad</v>
      </c>
      <c r="R16" s="12" t="s">
        <v>84</v>
      </c>
      <c r="S16" s="12" t="s">
        <v>53</v>
      </c>
      <c r="T16" s="13" t="str">
        <f>IF(AND(R16="Preventivo",S16="Automático"),"50%",IF(AND(R16="Preventivo",S16="Manual"),"40%",IF(AND(R16="Detectivo",S16="Automático"),"40%",IF(AND(R16="Detectivo",S16="Manual"),"30%",IF(AND(R16="Correctivo",S16="Automático"),"35%",IF(AND(R16="Correctivo",S16="Manual"),"25%",""))))))</f>
        <v>30%</v>
      </c>
      <c r="U16" s="12" t="s">
        <v>54</v>
      </c>
      <c r="V16" s="12" t="s">
        <v>55</v>
      </c>
      <c r="W16" s="12" t="s">
        <v>56</v>
      </c>
      <c r="X16" s="14">
        <f>IFERROR(IF(Q16="Probabilidad",(I16-(+I16*T16)),IF(Q16="Impacto",I16,"")),"")</f>
        <v>0.42</v>
      </c>
      <c r="Y16" s="15" t="str">
        <f>IFERROR(IF(X16="","",IF(X16&lt;=0.2,"Muy Baja",IF(X16&lt;=0.4,"Baja",IF(X16&lt;=0.6,"Media",IF(X16&lt;=0.8,"Alta","Muy Alta"))))),"")</f>
        <v>Media</v>
      </c>
      <c r="Z16" s="16">
        <f>+X16</f>
        <v>0.42</v>
      </c>
      <c r="AA16" s="15" t="str">
        <f>IFERROR(IF(AB16="","",IF(AB16&lt;=0.2,"Leve",IF(AB16&lt;=0.4,"Menor",IF(AB16&lt;=0.6,"Moderado",IF(AB16&lt;=0.8,"Mayor","Catastrófico"))))),"")</f>
        <v>Menor</v>
      </c>
      <c r="AB16" s="16">
        <f>IFERROR(IF(Q16="Impacto",(M16-(+M16*T16)),IF(Q16="Probabilidad",M16,"")),"")</f>
        <v>0.4</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180</v>
      </c>
      <c r="AF16" s="19" t="s">
        <v>174</v>
      </c>
      <c r="AG16" s="20" t="s">
        <v>175</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19"/>
      <c r="AF17" s="21"/>
      <c r="AG17" s="24"/>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IF(NOT(ISERROR(MATCH(J22,'[6]Tabla Impacto'!$B$221:$B$223,0))),'[6]Tabla Impacto'!$F$223&amp;"Por favor no seleccionar los criterios de impacto(Afectación Económica o presupuestal y Pérdida Reputacional)",J22)</f>
        <v>0</v>
      </c>
      <c r="L22" s="92" t="str">
        <f>IF(OR(K22='[6]Tabla Impacto'!$C$11,K22='[6]Tabla Impacto'!$D$11),"Leve",IF(OR(K22='[6]Tabla Impacto'!$C$12,K22='[6]Tabla Impacto'!$D$12),"Menor",IF(OR(K22='[6]Tabla Impacto'!$C$13,K22='[6]Tabla Impacto'!$D$13),"Moderado",IF(OR(K22='[6]Tabla Impacto'!$C$14,K22='[6]Tabla Impacto'!$D$14),"Mayor",IF(OR(K22='[6]Tabla Impacto'!$C$15,K22='[6]Tabla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IF(NOT(ISERROR(MATCH(J28,'[6]Tabla Impacto'!$B$221:$B$223,0))),'[6]Tabla Impacto'!$F$223&amp;"Por favor no seleccionar los criterios de impacto(Afectación Económica o presupuestal y Pérdida Reputacional)",J28)</f>
        <v>0</v>
      </c>
      <c r="L28" s="92" t="str">
        <f>IF(OR(K28='[6]Tabla Impacto'!$C$11,K28='[6]Tabla Impacto'!$D$11),"Leve",IF(OR(K28='[6]Tabla Impacto'!$C$12,K28='[6]Tabla Impacto'!$D$12),"Menor",IF(OR(K28='[6]Tabla Impacto'!$C$13,K28='[6]Tabla Impacto'!$D$13),"Moderado",IF(OR(K28='[6]Tabla Impacto'!$C$14,K28='[6]Tabla Impacto'!$D$14),"Mayor",IF(OR(K28='[6]Tabla Impacto'!$C$15,K28='[6]Tabla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IF(NOT(ISERROR(MATCH(J34,'[6]Tabla Impacto'!$B$221:$B$223,0))),'[6]Tabla Impacto'!$F$223&amp;"Por favor no seleccionar los criterios de impacto(Afectación Económica o presupuestal y Pérdida Reputacional)",J34)</f>
        <v>0</v>
      </c>
      <c r="L34" s="92" t="str">
        <f>IF(OR(K34='[6]Tabla Impacto'!$C$11,K34='[6]Tabla Impacto'!$D$11),"Leve",IF(OR(K34='[6]Tabla Impacto'!$C$12,K34='[6]Tabla Impacto'!$D$12),"Menor",IF(OR(K34='[6]Tabla Impacto'!$C$13,K34='[6]Tabla Impacto'!$D$13),"Moderado",IF(OR(K34='[6]Tabla Impacto'!$C$14,K34='[6]Tabla Impacto'!$D$14),"Mayor",IF(OR(K34='[6]Tabla Impacto'!$C$15,K34='[6]Tabla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IF(NOT(ISERROR(MATCH(J40,'[6]Tabla Impacto'!$B$221:$B$223,0))),'[6]Tabla Impacto'!$F$223&amp;"Por favor no seleccionar los criterios de impacto(Afectación Económica o presupuestal y Pérdida Reputacional)",J40)</f>
        <v>0</v>
      </c>
      <c r="L40" s="92" t="str">
        <f>IF(OR(K40='[6]Tabla Impacto'!$C$11,K40='[6]Tabla Impacto'!$D$11),"Leve",IF(OR(K40='[6]Tabla Impacto'!$C$12,K40='[6]Tabla Impacto'!$D$12),"Menor",IF(OR(K40='[6]Tabla Impacto'!$C$13,K40='[6]Tabla Impacto'!$D$13),"Moderado",IF(OR(K40='[6]Tabla Impacto'!$C$14,K40='[6]Tabla Impacto'!$D$14),"Mayor",IF(OR(K40='[6]Tabla Impacto'!$C$15,K40='[6]Tabla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IF(NOT(ISERROR(MATCH(J46,'[6]Tabla Impacto'!$B$221:$B$223,0))),'[6]Tabla Impacto'!$F$223&amp;"Por favor no seleccionar los criterios de impacto(Afectación Económica o presupuestal y Pérdida Reputacional)",J46)</f>
        <v>0</v>
      </c>
      <c r="L46" s="92" t="str">
        <f>IF(OR(K46='[6]Tabla Impacto'!$C$11,K46='[6]Tabla Impacto'!$D$11),"Leve",IF(OR(K46='[6]Tabla Impacto'!$C$12,K46='[6]Tabla Impacto'!$D$12),"Menor",IF(OR(K46='[6]Tabla Impacto'!$C$13,K46='[6]Tabla Impacto'!$D$13),"Moderado",IF(OR(K46='[6]Tabla Impacto'!$C$14,K46='[6]Tabla Impacto'!$D$14),"Mayor",IF(OR(K46='[6]Tabla Impacto'!$C$15,K46='[6]Tabla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IF(NOT(ISERROR(MATCH(J52,'[6]Tabla Impacto'!$B$221:$B$223,0))),'[6]Tabla Impacto'!$F$223&amp;"Por favor no seleccionar los criterios de impacto(Afectación Económica o presupuestal y Pérdida Reputacional)",J52)</f>
        <v>0</v>
      </c>
      <c r="L52" s="92" t="str">
        <f>IF(OR(K52='[6]Tabla Impacto'!$C$11,K52='[6]Tabla Impacto'!$D$11),"Leve",IF(OR(K52='[6]Tabla Impacto'!$C$12,K52='[6]Tabla Impacto'!$D$12),"Menor",IF(OR(K52='[6]Tabla Impacto'!$C$13,K52='[6]Tabla Impacto'!$D$13),"Moderado",IF(OR(K52='[6]Tabla Impacto'!$C$14,K52='[6]Tabla Impacto'!$D$14),"Mayor",IF(OR(K52='[6]Tabla Impacto'!$C$15,K52='[6]Tabla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IF(NOT(ISERROR(MATCH(J58,'[6]Tabla Impacto'!$B$221:$B$223,0))),'[6]Tabla Impacto'!$F$223&amp;"Por favor no seleccionar los criterios de impacto(Afectación Económica o presupuestal y Pérdida Reputacional)",J58)</f>
        <v>0</v>
      </c>
      <c r="L58" s="92" t="str">
        <f>IF(OR(K58='[6]Tabla Impacto'!$C$11,K58='[6]Tabla Impacto'!$D$11),"Leve",IF(OR(K58='[6]Tabla Impacto'!$C$12,K58='[6]Tabla Impacto'!$D$12),"Menor",IF(OR(K58='[6]Tabla Impacto'!$C$13,K58='[6]Tabla Impacto'!$D$13),"Moderado",IF(OR(K58='[6]Tabla Impacto'!$C$14,K58='[6]Tabla Impacto'!$D$14),"Mayor",IF(OR(K58='[6]Tabla Impacto'!$C$15,K58='[6]Tabla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IF(NOT(ISERROR(MATCH(J64,'[6]Tabla Impacto'!$B$221:$B$223,0))),'[6]Tabla Impacto'!$F$223&amp;"Por favor no seleccionar los criterios de impacto(Afectación Económica o presupuestal y Pérdida Reputacional)",J64)</f>
        <v>0</v>
      </c>
      <c r="L64" s="92" t="str">
        <f>IF(OR(K64='[6]Tabla Impacto'!$C$11,K64='[6]Tabla Impacto'!$D$11),"Leve",IF(OR(K64='[6]Tabla Impacto'!$C$12,K64='[6]Tabla Impacto'!$D$12),"Menor",IF(OR(K64='[6]Tabla Impacto'!$C$13,K64='[6]Tabla Impacto'!$D$13),"Moderado",IF(OR(K64='[6]Tabla Impacto'!$C$14,K64='[6]Tabla Impacto'!$D$14),"Mayor",IF(OR(K64='[6]Tabla Impacto'!$C$15,K64='[6]Tabla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2645" priority="227" operator="equal">
      <formula>"Muy Alta"</formula>
    </cfRule>
    <cfRule type="cellIs" dxfId="2644" priority="228" operator="equal">
      <formula>"Alta"</formula>
    </cfRule>
    <cfRule type="cellIs" dxfId="2643" priority="229" operator="equal">
      <formula>"Media"</formula>
    </cfRule>
    <cfRule type="cellIs" dxfId="2642" priority="230" operator="equal">
      <formula>"Baja"</formula>
    </cfRule>
    <cfRule type="cellIs" dxfId="2641" priority="231" operator="equal">
      <formula>"Muy Baja"</formula>
    </cfRule>
  </conditionalFormatting>
  <conditionalFormatting sqref="L10 L16 L22 L28 L34 L40 L46 L52 L58 L64">
    <cfRule type="cellIs" dxfId="2640" priority="222" operator="equal">
      <formula>"Catastrófico"</formula>
    </cfRule>
    <cfRule type="cellIs" dxfId="2639" priority="223" operator="equal">
      <formula>"Mayor"</formula>
    </cfRule>
    <cfRule type="cellIs" dxfId="2638" priority="224" operator="equal">
      <formula>"Moderado"</formula>
    </cfRule>
    <cfRule type="cellIs" dxfId="2637" priority="225" operator="equal">
      <formula>"Menor"</formula>
    </cfRule>
    <cfRule type="cellIs" dxfId="2636" priority="226" operator="equal">
      <formula>"Leve"</formula>
    </cfRule>
  </conditionalFormatting>
  <conditionalFormatting sqref="N10">
    <cfRule type="cellIs" dxfId="2635" priority="218" operator="equal">
      <formula>"Extremo"</formula>
    </cfRule>
    <cfRule type="cellIs" dxfId="2634" priority="219" operator="equal">
      <formula>"Alto"</formula>
    </cfRule>
    <cfRule type="cellIs" dxfId="2633" priority="220" operator="equal">
      <formula>"Moderado"</formula>
    </cfRule>
    <cfRule type="cellIs" dxfId="2632" priority="221" operator="equal">
      <formula>"Bajo"</formula>
    </cfRule>
  </conditionalFormatting>
  <conditionalFormatting sqref="Y10:Y15">
    <cfRule type="cellIs" dxfId="2631" priority="213" operator="equal">
      <formula>"Muy Alta"</formula>
    </cfRule>
    <cfRule type="cellIs" dxfId="2630" priority="214" operator="equal">
      <formula>"Alta"</formula>
    </cfRule>
    <cfRule type="cellIs" dxfId="2629" priority="215" operator="equal">
      <formula>"Media"</formula>
    </cfRule>
    <cfRule type="cellIs" dxfId="2628" priority="216" operator="equal">
      <formula>"Baja"</formula>
    </cfRule>
    <cfRule type="cellIs" dxfId="2627" priority="217" operator="equal">
      <formula>"Muy Baja"</formula>
    </cfRule>
  </conditionalFormatting>
  <conditionalFormatting sqref="AA10:AA15">
    <cfRule type="cellIs" dxfId="2626" priority="208" operator="equal">
      <formula>"Catastrófico"</formula>
    </cfRule>
    <cfRule type="cellIs" dxfId="2625" priority="209" operator="equal">
      <formula>"Mayor"</formula>
    </cfRule>
    <cfRule type="cellIs" dxfId="2624" priority="210" operator="equal">
      <formula>"Moderado"</formula>
    </cfRule>
    <cfRule type="cellIs" dxfId="2623" priority="211" operator="equal">
      <formula>"Menor"</formula>
    </cfRule>
    <cfRule type="cellIs" dxfId="2622" priority="212" operator="equal">
      <formula>"Leve"</formula>
    </cfRule>
  </conditionalFormatting>
  <conditionalFormatting sqref="AC10:AC15">
    <cfRule type="cellIs" dxfId="2621" priority="204" operator="equal">
      <formula>"Extremo"</formula>
    </cfRule>
    <cfRule type="cellIs" dxfId="2620" priority="205" operator="equal">
      <formula>"Alto"</formula>
    </cfRule>
    <cfRule type="cellIs" dxfId="2619" priority="206" operator="equal">
      <formula>"Moderado"</formula>
    </cfRule>
    <cfRule type="cellIs" dxfId="2618" priority="207" operator="equal">
      <formula>"Bajo"</formula>
    </cfRule>
  </conditionalFormatting>
  <conditionalFormatting sqref="H58">
    <cfRule type="cellIs" dxfId="2617" priority="43" operator="equal">
      <formula>"Muy Alta"</formula>
    </cfRule>
    <cfRule type="cellIs" dxfId="2616" priority="44" operator="equal">
      <formula>"Alta"</formula>
    </cfRule>
    <cfRule type="cellIs" dxfId="2615" priority="45" operator="equal">
      <formula>"Media"</formula>
    </cfRule>
    <cfRule type="cellIs" dxfId="2614" priority="46" operator="equal">
      <formula>"Baja"</formula>
    </cfRule>
    <cfRule type="cellIs" dxfId="2613" priority="47" operator="equal">
      <formula>"Muy Baja"</formula>
    </cfRule>
  </conditionalFormatting>
  <conditionalFormatting sqref="N16">
    <cfRule type="cellIs" dxfId="2612" priority="200" operator="equal">
      <formula>"Extremo"</formula>
    </cfRule>
    <cfRule type="cellIs" dxfId="2611" priority="201" operator="equal">
      <formula>"Alto"</formula>
    </cfRule>
    <cfRule type="cellIs" dxfId="2610" priority="202" operator="equal">
      <formula>"Moderado"</formula>
    </cfRule>
    <cfRule type="cellIs" dxfId="2609" priority="203" operator="equal">
      <formula>"Bajo"</formula>
    </cfRule>
  </conditionalFormatting>
  <conditionalFormatting sqref="Y16:Y21">
    <cfRule type="cellIs" dxfId="2608" priority="195" operator="equal">
      <formula>"Muy Alta"</formula>
    </cfRule>
    <cfRule type="cellIs" dxfId="2607" priority="196" operator="equal">
      <formula>"Alta"</formula>
    </cfRule>
    <cfRule type="cellIs" dxfId="2606" priority="197" operator="equal">
      <formula>"Media"</formula>
    </cfRule>
    <cfRule type="cellIs" dxfId="2605" priority="198" operator="equal">
      <formula>"Baja"</formula>
    </cfRule>
    <cfRule type="cellIs" dxfId="2604" priority="199" operator="equal">
      <formula>"Muy Baja"</formula>
    </cfRule>
  </conditionalFormatting>
  <conditionalFormatting sqref="AA16:AA21">
    <cfRule type="cellIs" dxfId="2603" priority="190" operator="equal">
      <formula>"Catastrófico"</formula>
    </cfRule>
    <cfRule type="cellIs" dxfId="2602" priority="191" operator="equal">
      <formula>"Mayor"</formula>
    </cfRule>
    <cfRule type="cellIs" dxfId="2601" priority="192" operator="equal">
      <formula>"Moderado"</formula>
    </cfRule>
    <cfRule type="cellIs" dxfId="2600" priority="193" operator="equal">
      <formula>"Menor"</formula>
    </cfRule>
    <cfRule type="cellIs" dxfId="2599" priority="194" operator="equal">
      <formula>"Leve"</formula>
    </cfRule>
  </conditionalFormatting>
  <conditionalFormatting sqref="AC16:AC21">
    <cfRule type="cellIs" dxfId="2598" priority="186" operator="equal">
      <formula>"Extremo"</formula>
    </cfRule>
    <cfRule type="cellIs" dxfId="2597" priority="187" operator="equal">
      <formula>"Alto"</formula>
    </cfRule>
    <cfRule type="cellIs" dxfId="2596" priority="188" operator="equal">
      <formula>"Moderado"</formula>
    </cfRule>
    <cfRule type="cellIs" dxfId="2595" priority="189" operator="equal">
      <formula>"Bajo"</formula>
    </cfRule>
  </conditionalFormatting>
  <conditionalFormatting sqref="H22">
    <cfRule type="cellIs" dxfId="2594" priority="181" operator="equal">
      <formula>"Muy Alta"</formula>
    </cfRule>
    <cfRule type="cellIs" dxfId="2593" priority="182" operator="equal">
      <formula>"Alta"</formula>
    </cfRule>
    <cfRule type="cellIs" dxfId="2592" priority="183" operator="equal">
      <formula>"Media"</formula>
    </cfRule>
    <cfRule type="cellIs" dxfId="2591" priority="184" operator="equal">
      <formula>"Baja"</formula>
    </cfRule>
    <cfRule type="cellIs" dxfId="2590" priority="185" operator="equal">
      <formula>"Muy Baja"</formula>
    </cfRule>
  </conditionalFormatting>
  <conditionalFormatting sqref="N22">
    <cfRule type="cellIs" dxfId="2589" priority="177" operator="equal">
      <formula>"Extremo"</formula>
    </cfRule>
    <cfRule type="cellIs" dxfId="2588" priority="178" operator="equal">
      <formula>"Alto"</formula>
    </cfRule>
    <cfRule type="cellIs" dxfId="2587" priority="179" operator="equal">
      <formula>"Moderado"</formula>
    </cfRule>
    <cfRule type="cellIs" dxfId="2586" priority="180" operator="equal">
      <formula>"Bajo"</formula>
    </cfRule>
  </conditionalFormatting>
  <conditionalFormatting sqref="Y22:Y27">
    <cfRule type="cellIs" dxfId="2585" priority="172" operator="equal">
      <formula>"Muy Alta"</formula>
    </cfRule>
    <cfRule type="cellIs" dxfId="2584" priority="173" operator="equal">
      <formula>"Alta"</formula>
    </cfRule>
    <cfRule type="cellIs" dxfId="2583" priority="174" operator="equal">
      <formula>"Media"</formula>
    </cfRule>
    <cfRule type="cellIs" dxfId="2582" priority="175" operator="equal">
      <formula>"Baja"</formula>
    </cfRule>
    <cfRule type="cellIs" dxfId="2581" priority="176" operator="equal">
      <formula>"Muy Baja"</formula>
    </cfRule>
  </conditionalFormatting>
  <conditionalFormatting sqref="AA22:AA27">
    <cfRule type="cellIs" dxfId="2580" priority="167" operator="equal">
      <formula>"Catastrófico"</formula>
    </cfRule>
    <cfRule type="cellIs" dxfId="2579" priority="168" operator="equal">
      <formula>"Mayor"</formula>
    </cfRule>
    <cfRule type="cellIs" dxfId="2578" priority="169" operator="equal">
      <formula>"Moderado"</formula>
    </cfRule>
    <cfRule type="cellIs" dxfId="2577" priority="170" operator="equal">
      <formula>"Menor"</formula>
    </cfRule>
    <cfRule type="cellIs" dxfId="2576" priority="171" operator="equal">
      <formula>"Leve"</formula>
    </cfRule>
  </conditionalFormatting>
  <conditionalFormatting sqref="AC22:AC27">
    <cfRule type="cellIs" dxfId="2575" priority="163" operator="equal">
      <formula>"Extremo"</formula>
    </cfRule>
    <cfRule type="cellIs" dxfId="2574" priority="164" operator="equal">
      <formula>"Alto"</formula>
    </cfRule>
    <cfRule type="cellIs" dxfId="2573" priority="165" operator="equal">
      <formula>"Moderado"</formula>
    </cfRule>
    <cfRule type="cellIs" dxfId="2572" priority="166" operator="equal">
      <formula>"Bajo"</formula>
    </cfRule>
  </conditionalFormatting>
  <conditionalFormatting sqref="H28">
    <cfRule type="cellIs" dxfId="2571" priority="158" operator="equal">
      <formula>"Muy Alta"</formula>
    </cfRule>
    <cfRule type="cellIs" dxfId="2570" priority="159" operator="equal">
      <formula>"Alta"</formula>
    </cfRule>
    <cfRule type="cellIs" dxfId="2569" priority="160" operator="equal">
      <formula>"Media"</formula>
    </cfRule>
    <cfRule type="cellIs" dxfId="2568" priority="161" operator="equal">
      <formula>"Baja"</formula>
    </cfRule>
    <cfRule type="cellIs" dxfId="2567" priority="162" operator="equal">
      <formula>"Muy Baja"</formula>
    </cfRule>
  </conditionalFormatting>
  <conditionalFormatting sqref="N28">
    <cfRule type="cellIs" dxfId="2566" priority="154" operator="equal">
      <formula>"Extremo"</formula>
    </cfRule>
    <cfRule type="cellIs" dxfId="2565" priority="155" operator="equal">
      <formula>"Alto"</formula>
    </cfRule>
    <cfRule type="cellIs" dxfId="2564" priority="156" operator="equal">
      <formula>"Moderado"</formula>
    </cfRule>
    <cfRule type="cellIs" dxfId="2563" priority="157" operator="equal">
      <formula>"Bajo"</formula>
    </cfRule>
  </conditionalFormatting>
  <conditionalFormatting sqref="Y28:Y33">
    <cfRule type="cellIs" dxfId="2562" priority="149" operator="equal">
      <formula>"Muy Alta"</formula>
    </cfRule>
    <cfRule type="cellIs" dxfId="2561" priority="150" operator="equal">
      <formula>"Alta"</formula>
    </cfRule>
    <cfRule type="cellIs" dxfId="2560" priority="151" operator="equal">
      <formula>"Media"</formula>
    </cfRule>
    <cfRule type="cellIs" dxfId="2559" priority="152" operator="equal">
      <formula>"Baja"</formula>
    </cfRule>
    <cfRule type="cellIs" dxfId="2558" priority="153" operator="equal">
      <formula>"Muy Baja"</formula>
    </cfRule>
  </conditionalFormatting>
  <conditionalFormatting sqref="AA28:AA33">
    <cfRule type="cellIs" dxfId="2557" priority="144" operator="equal">
      <formula>"Catastrófico"</formula>
    </cfRule>
    <cfRule type="cellIs" dxfId="2556" priority="145" operator="equal">
      <formula>"Mayor"</formula>
    </cfRule>
    <cfRule type="cellIs" dxfId="2555" priority="146" operator="equal">
      <formula>"Moderado"</formula>
    </cfRule>
    <cfRule type="cellIs" dxfId="2554" priority="147" operator="equal">
      <formula>"Menor"</formula>
    </cfRule>
    <cfRule type="cellIs" dxfId="2553" priority="148" operator="equal">
      <formula>"Leve"</formula>
    </cfRule>
  </conditionalFormatting>
  <conditionalFormatting sqref="AC28:AC33">
    <cfRule type="cellIs" dxfId="2552" priority="140" operator="equal">
      <formula>"Extremo"</formula>
    </cfRule>
    <cfRule type="cellIs" dxfId="2551" priority="141" operator="equal">
      <formula>"Alto"</formula>
    </cfRule>
    <cfRule type="cellIs" dxfId="2550" priority="142" operator="equal">
      <formula>"Moderado"</formula>
    </cfRule>
    <cfRule type="cellIs" dxfId="2549" priority="143" operator="equal">
      <formula>"Bajo"</formula>
    </cfRule>
  </conditionalFormatting>
  <conditionalFormatting sqref="H34">
    <cfRule type="cellIs" dxfId="2548" priority="135" operator="equal">
      <formula>"Muy Alta"</formula>
    </cfRule>
    <cfRule type="cellIs" dxfId="2547" priority="136" operator="equal">
      <formula>"Alta"</formula>
    </cfRule>
    <cfRule type="cellIs" dxfId="2546" priority="137" operator="equal">
      <formula>"Media"</formula>
    </cfRule>
    <cfRule type="cellIs" dxfId="2545" priority="138" operator="equal">
      <formula>"Baja"</formula>
    </cfRule>
    <cfRule type="cellIs" dxfId="2544" priority="139" operator="equal">
      <formula>"Muy Baja"</formula>
    </cfRule>
  </conditionalFormatting>
  <conditionalFormatting sqref="N34">
    <cfRule type="cellIs" dxfId="2543" priority="131" operator="equal">
      <formula>"Extremo"</formula>
    </cfRule>
    <cfRule type="cellIs" dxfId="2542" priority="132" operator="equal">
      <formula>"Alto"</formula>
    </cfRule>
    <cfRule type="cellIs" dxfId="2541" priority="133" operator="equal">
      <formula>"Moderado"</formula>
    </cfRule>
    <cfRule type="cellIs" dxfId="2540" priority="134" operator="equal">
      <formula>"Bajo"</formula>
    </cfRule>
  </conditionalFormatting>
  <conditionalFormatting sqref="Y34:Y39">
    <cfRule type="cellIs" dxfId="2539" priority="126" operator="equal">
      <formula>"Muy Alta"</formula>
    </cfRule>
    <cfRule type="cellIs" dxfId="2538" priority="127" operator="equal">
      <formula>"Alta"</formula>
    </cfRule>
    <cfRule type="cellIs" dxfId="2537" priority="128" operator="equal">
      <formula>"Media"</formula>
    </cfRule>
    <cfRule type="cellIs" dxfId="2536" priority="129" operator="equal">
      <formula>"Baja"</formula>
    </cfRule>
    <cfRule type="cellIs" dxfId="2535" priority="130" operator="equal">
      <formula>"Muy Baja"</formula>
    </cfRule>
  </conditionalFormatting>
  <conditionalFormatting sqref="AA34:AA39">
    <cfRule type="cellIs" dxfId="2534" priority="121" operator="equal">
      <formula>"Catastrófico"</formula>
    </cfRule>
    <cfRule type="cellIs" dxfId="2533" priority="122" operator="equal">
      <formula>"Mayor"</formula>
    </cfRule>
    <cfRule type="cellIs" dxfId="2532" priority="123" operator="equal">
      <formula>"Moderado"</formula>
    </cfRule>
    <cfRule type="cellIs" dxfId="2531" priority="124" operator="equal">
      <formula>"Menor"</formula>
    </cfRule>
    <cfRule type="cellIs" dxfId="2530" priority="125" operator="equal">
      <formula>"Leve"</formula>
    </cfRule>
  </conditionalFormatting>
  <conditionalFormatting sqref="AC34:AC39">
    <cfRule type="cellIs" dxfId="2529" priority="117" operator="equal">
      <formula>"Extremo"</formula>
    </cfRule>
    <cfRule type="cellIs" dxfId="2528" priority="118" operator="equal">
      <formula>"Alto"</formula>
    </cfRule>
    <cfRule type="cellIs" dxfId="2527" priority="119" operator="equal">
      <formula>"Moderado"</formula>
    </cfRule>
    <cfRule type="cellIs" dxfId="2526" priority="120" operator="equal">
      <formula>"Bajo"</formula>
    </cfRule>
  </conditionalFormatting>
  <conditionalFormatting sqref="H40">
    <cfRule type="cellIs" dxfId="2525" priority="112" operator="equal">
      <formula>"Muy Alta"</formula>
    </cfRule>
    <cfRule type="cellIs" dxfId="2524" priority="113" operator="equal">
      <formula>"Alta"</formula>
    </cfRule>
    <cfRule type="cellIs" dxfId="2523" priority="114" operator="equal">
      <formula>"Media"</formula>
    </cfRule>
    <cfRule type="cellIs" dxfId="2522" priority="115" operator="equal">
      <formula>"Baja"</formula>
    </cfRule>
    <cfRule type="cellIs" dxfId="2521" priority="116" operator="equal">
      <formula>"Muy Baja"</formula>
    </cfRule>
  </conditionalFormatting>
  <conditionalFormatting sqref="N40">
    <cfRule type="cellIs" dxfId="2520" priority="108" operator="equal">
      <formula>"Extremo"</formula>
    </cfRule>
    <cfRule type="cellIs" dxfId="2519" priority="109" operator="equal">
      <formula>"Alto"</formula>
    </cfRule>
    <cfRule type="cellIs" dxfId="2518" priority="110" operator="equal">
      <formula>"Moderado"</formula>
    </cfRule>
    <cfRule type="cellIs" dxfId="2517" priority="111" operator="equal">
      <formula>"Bajo"</formula>
    </cfRule>
  </conditionalFormatting>
  <conditionalFormatting sqref="Y40:Y45">
    <cfRule type="cellIs" dxfId="2516" priority="103" operator="equal">
      <formula>"Muy Alta"</formula>
    </cfRule>
    <cfRule type="cellIs" dxfId="2515" priority="104" operator="equal">
      <formula>"Alta"</formula>
    </cfRule>
    <cfRule type="cellIs" dxfId="2514" priority="105" operator="equal">
      <formula>"Media"</formula>
    </cfRule>
    <cfRule type="cellIs" dxfId="2513" priority="106" operator="equal">
      <formula>"Baja"</formula>
    </cfRule>
    <cfRule type="cellIs" dxfId="2512" priority="107" operator="equal">
      <formula>"Muy Baja"</formula>
    </cfRule>
  </conditionalFormatting>
  <conditionalFormatting sqref="AA40:AA45">
    <cfRule type="cellIs" dxfId="2511" priority="98" operator="equal">
      <formula>"Catastrófico"</formula>
    </cfRule>
    <cfRule type="cellIs" dxfId="2510" priority="99" operator="equal">
      <formula>"Mayor"</formula>
    </cfRule>
    <cfRule type="cellIs" dxfId="2509" priority="100" operator="equal">
      <formula>"Moderado"</formula>
    </cfRule>
    <cfRule type="cellIs" dxfId="2508" priority="101" operator="equal">
      <formula>"Menor"</formula>
    </cfRule>
    <cfRule type="cellIs" dxfId="2507" priority="102" operator="equal">
      <formula>"Leve"</formula>
    </cfRule>
  </conditionalFormatting>
  <conditionalFormatting sqref="AC40:AC45">
    <cfRule type="cellIs" dxfId="2506" priority="94" operator="equal">
      <formula>"Extremo"</formula>
    </cfRule>
    <cfRule type="cellIs" dxfId="2505" priority="95" operator="equal">
      <formula>"Alto"</formula>
    </cfRule>
    <cfRule type="cellIs" dxfId="2504" priority="96" operator="equal">
      <formula>"Moderado"</formula>
    </cfRule>
    <cfRule type="cellIs" dxfId="2503" priority="97" operator="equal">
      <formula>"Bajo"</formula>
    </cfRule>
  </conditionalFormatting>
  <conditionalFormatting sqref="H46">
    <cfRule type="cellIs" dxfId="2502" priority="89" operator="equal">
      <formula>"Muy Alta"</formula>
    </cfRule>
    <cfRule type="cellIs" dxfId="2501" priority="90" operator="equal">
      <formula>"Alta"</formula>
    </cfRule>
    <cfRule type="cellIs" dxfId="2500" priority="91" operator="equal">
      <formula>"Media"</formula>
    </cfRule>
    <cfRule type="cellIs" dxfId="2499" priority="92" operator="equal">
      <formula>"Baja"</formula>
    </cfRule>
    <cfRule type="cellIs" dxfId="2498" priority="93" operator="equal">
      <formula>"Muy Baja"</formula>
    </cfRule>
  </conditionalFormatting>
  <conditionalFormatting sqref="N46">
    <cfRule type="cellIs" dxfId="2497" priority="85" operator="equal">
      <formula>"Extremo"</formula>
    </cfRule>
    <cfRule type="cellIs" dxfId="2496" priority="86" operator="equal">
      <formula>"Alto"</formula>
    </cfRule>
    <cfRule type="cellIs" dxfId="2495" priority="87" operator="equal">
      <formula>"Moderado"</formula>
    </cfRule>
    <cfRule type="cellIs" dxfId="2494" priority="88" operator="equal">
      <formula>"Bajo"</formula>
    </cfRule>
  </conditionalFormatting>
  <conditionalFormatting sqref="Y46:Y51">
    <cfRule type="cellIs" dxfId="2493" priority="80" operator="equal">
      <formula>"Muy Alta"</formula>
    </cfRule>
    <cfRule type="cellIs" dxfId="2492" priority="81" operator="equal">
      <formula>"Alta"</formula>
    </cfRule>
    <cfRule type="cellIs" dxfId="2491" priority="82" operator="equal">
      <formula>"Media"</formula>
    </cfRule>
    <cfRule type="cellIs" dxfId="2490" priority="83" operator="equal">
      <formula>"Baja"</formula>
    </cfRule>
    <cfRule type="cellIs" dxfId="2489" priority="84" operator="equal">
      <formula>"Muy Baja"</formula>
    </cfRule>
  </conditionalFormatting>
  <conditionalFormatting sqref="AA46:AA51">
    <cfRule type="cellIs" dxfId="2488" priority="75" operator="equal">
      <formula>"Catastrófico"</formula>
    </cfRule>
    <cfRule type="cellIs" dxfId="2487" priority="76" operator="equal">
      <formula>"Mayor"</formula>
    </cfRule>
    <cfRule type="cellIs" dxfId="2486" priority="77" operator="equal">
      <formula>"Moderado"</formula>
    </cfRule>
    <cfRule type="cellIs" dxfId="2485" priority="78" operator="equal">
      <formula>"Menor"</formula>
    </cfRule>
    <cfRule type="cellIs" dxfId="2484" priority="79" operator="equal">
      <formula>"Leve"</formula>
    </cfRule>
  </conditionalFormatting>
  <conditionalFormatting sqref="AC46:AC51">
    <cfRule type="cellIs" dxfId="2483" priority="71" operator="equal">
      <formula>"Extremo"</formula>
    </cfRule>
    <cfRule type="cellIs" dxfId="2482" priority="72" operator="equal">
      <formula>"Alto"</formula>
    </cfRule>
    <cfRule type="cellIs" dxfId="2481" priority="73" operator="equal">
      <formula>"Moderado"</formula>
    </cfRule>
    <cfRule type="cellIs" dxfId="2480" priority="74" operator="equal">
      <formula>"Bajo"</formula>
    </cfRule>
  </conditionalFormatting>
  <conditionalFormatting sqref="H52">
    <cfRule type="cellIs" dxfId="2479" priority="66" operator="equal">
      <formula>"Muy Alta"</formula>
    </cfRule>
    <cfRule type="cellIs" dxfId="2478" priority="67" operator="equal">
      <formula>"Alta"</formula>
    </cfRule>
    <cfRule type="cellIs" dxfId="2477" priority="68" operator="equal">
      <formula>"Media"</formula>
    </cfRule>
    <cfRule type="cellIs" dxfId="2476" priority="69" operator="equal">
      <formula>"Baja"</formula>
    </cfRule>
    <cfRule type="cellIs" dxfId="2475" priority="70" operator="equal">
      <formula>"Muy Baja"</formula>
    </cfRule>
  </conditionalFormatting>
  <conditionalFormatting sqref="N52">
    <cfRule type="cellIs" dxfId="2474" priority="62" operator="equal">
      <formula>"Extremo"</formula>
    </cfRule>
    <cfRule type="cellIs" dxfId="2473" priority="63" operator="equal">
      <formula>"Alto"</formula>
    </cfRule>
    <cfRule type="cellIs" dxfId="2472" priority="64" operator="equal">
      <formula>"Moderado"</formula>
    </cfRule>
    <cfRule type="cellIs" dxfId="2471" priority="65" operator="equal">
      <formula>"Bajo"</formula>
    </cfRule>
  </conditionalFormatting>
  <conditionalFormatting sqref="Y52:Y57">
    <cfRule type="cellIs" dxfId="2470" priority="57" operator="equal">
      <formula>"Muy Alta"</formula>
    </cfRule>
    <cfRule type="cellIs" dxfId="2469" priority="58" operator="equal">
      <formula>"Alta"</formula>
    </cfRule>
    <cfRule type="cellIs" dxfId="2468" priority="59" operator="equal">
      <formula>"Media"</formula>
    </cfRule>
    <cfRule type="cellIs" dxfId="2467" priority="60" operator="equal">
      <formula>"Baja"</formula>
    </cfRule>
    <cfRule type="cellIs" dxfId="2466" priority="61" operator="equal">
      <formula>"Muy Baja"</formula>
    </cfRule>
  </conditionalFormatting>
  <conditionalFormatting sqref="AA52:AA57">
    <cfRule type="cellIs" dxfId="2465" priority="52" operator="equal">
      <formula>"Catastrófico"</formula>
    </cfRule>
    <cfRule type="cellIs" dxfId="2464" priority="53" operator="equal">
      <formula>"Mayor"</formula>
    </cfRule>
    <cfRule type="cellIs" dxfId="2463" priority="54" operator="equal">
      <formula>"Moderado"</formula>
    </cfRule>
    <cfRule type="cellIs" dxfId="2462" priority="55" operator="equal">
      <formula>"Menor"</formula>
    </cfRule>
    <cfRule type="cellIs" dxfId="2461" priority="56" operator="equal">
      <formula>"Leve"</formula>
    </cfRule>
  </conditionalFormatting>
  <conditionalFormatting sqref="AC52:AC57">
    <cfRule type="cellIs" dxfId="2460" priority="48" operator="equal">
      <formula>"Extremo"</formula>
    </cfRule>
    <cfRule type="cellIs" dxfId="2459" priority="49" operator="equal">
      <formula>"Alto"</formula>
    </cfRule>
    <cfRule type="cellIs" dxfId="2458" priority="50" operator="equal">
      <formula>"Moderado"</formula>
    </cfRule>
    <cfRule type="cellIs" dxfId="2457" priority="51" operator="equal">
      <formula>"Bajo"</formula>
    </cfRule>
  </conditionalFormatting>
  <conditionalFormatting sqref="N58">
    <cfRule type="cellIs" dxfId="2456" priority="39" operator="equal">
      <formula>"Extremo"</formula>
    </cfRule>
    <cfRule type="cellIs" dxfId="2455" priority="40" operator="equal">
      <formula>"Alto"</formula>
    </cfRule>
    <cfRule type="cellIs" dxfId="2454" priority="41" operator="equal">
      <formula>"Moderado"</formula>
    </cfRule>
    <cfRule type="cellIs" dxfId="2453" priority="42" operator="equal">
      <formula>"Bajo"</formula>
    </cfRule>
  </conditionalFormatting>
  <conditionalFormatting sqref="Y58:Y63">
    <cfRule type="cellIs" dxfId="2452" priority="34" operator="equal">
      <formula>"Muy Alta"</formula>
    </cfRule>
    <cfRule type="cellIs" dxfId="2451" priority="35" operator="equal">
      <formula>"Alta"</formula>
    </cfRule>
    <cfRule type="cellIs" dxfId="2450" priority="36" operator="equal">
      <formula>"Media"</formula>
    </cfRule>
    <cfRule type="cellIs" dxfId="2449" priority="37" operator="equal">
      <formula>"Baja"</formula>
    </cfRule>
    <cfRule type="cellIs" dxfId="2448" priority="38" operator="equal">
      <formula>"Muy Baja"</formula>
    </cfRule>
  </conditionalFormatting>
  <conditionalFormatting sqref="AA58:AA63">
    <cfRule type="cellIs" dxfId="2447" priority="29" operator="equal">
      <formula>"Catastrófico"</formula>
    </cfRule>
    <cfRule type="cellIs" dxfId="2446" priority="30" operator="equal">
      <formula>"Mayor"</formula>
    </cfRule>
    <cfRule type="cellIs" dxfId="2445" priority="31" operator="equal">
      <formula>"Moderado"</formula>
    </cfRule>
    <cfRule type="cellIs" dxfId="2444" priority="32" operator="equal">
      <formula>"Menor"</formula>
    </cfRule>
    <cfRule type="cellIs" dxfId="2443" priority="33" operator="equal">
      <formula>"Leve"</formula>
    </cfRule>
  </conditionalFormatting>
  <conditionalFormatting sqref="AC58:AC63">
    <cfRule type="cellIs" dxfId="2442" priority="25" operator="equal">
      <formula>"Extremo"</formula>
    </cfRule>
    <cfRule type="cellIs" dxfId="2441" priority="26" operator="equal">
      <formula>"Alto"</formula>
    </cfRule>
    <cfRule type="cellIs" dxfId="2440" priority="27" operator="equal">
      <formula>"Moderado"</formula>
    </cfRule>
    <cfRule type="cellIs" dxfId="2439" priority="28" operator="equal">
      <formula>"Bajo"</formula>
    </cfRule>
  </conditionalFormatting>
  <conditionalFormatting sqref="H64">
    <cfRule type="cellIs" dxfId="2438" priority="20" operator="equal">
      <formula>"Muy Alta"</formula>
    </cfRule>
    <cfRule type="cellIs" dxfId="2437" priority="21" operator="equal">
      <formula>"Alta"</formula>
    </cfRule>
    <cfRule type="cellIs" dxfId="2436" priority="22" operator="equal">
      <formula>"Media"</formula>
    </cfRule>
    <cfRule type="cellIs" dxfId="2435" priority="23" operator="equal">
      <formula>"Baja"</formula>
    </cfRule>
    <cfRule type="cellIs" dxfId="2434" priority="24" operator="equal">
      <formula>"Muy Baja"</formula>
    </cfRule>
  </conditionalFormatting>
  <conditionalFormatting sqref="N64">
    <cfRule type="cellIs" dxfId="2433" priority="16" operator="equal">
      <formula>"Extremo"</formula>
    </cfRule>
    <cfRule type="cellIs" dxfId="2432" priority="17" operator="equal">
      <formula>"Alto"</formula>
    </cfRule>
    <cfRule type="cellIs" dxfId="2431" priority="18" operator="equal">
      <formula>"Moderado"</formula>
    </cfRule>
    <cfRule type="cellIs" dxfId="2430" priority="19" operator="equal">
      <formula>"Bajo"</formula>
    </cfRule>
  </conditionalFormatting>
  <conditionalFormatting sqref="Y64:Y69">
    <cfRule type="cellIs" dxfId="2429" priority="11" operator="equal">
      <formula>"Muy Alta"</formula>
    </cfRule>
    <cfRule type="cellIs" dxfId="2428" priority="12" operator="equal">
      <formula>"Alta"</formula>
    </cfRule>
    <cfRule type="cellIs" dxfId="2427" priority="13" operator="equal">
      <formula>"Media"</formula>
    </cfRule>
    <cfRule type="cellIs" dxfId="2426" priority="14" operator="equal">
      <formula>"Baja"</formula>
    </cfRule>
    <cfRule type="cellIs" dxfId="2425" priority="15" operator="equal">
      <formula>"Muy Baja"</formula>
    </cfRule>
  </conditionalFormatting>
  <conditionalFormatting sqref="AA64:AA69">
    <cfRule type="cellIs" dxfId="2424" priority="6" operator="equal">
      <formula>"Catastrófico"</formula>
    </cfRule>
    <cfRule type="cellIs" dxfId="2423" priority="7" operator="equal">
      <formula>"Mayor"</formula>
    </cfRule>
    <cfRule type="cellIs" dxfId="2422" priority="8" operator="equal">
      <formula>"Moderado"</formula>
    </cfRule>
    <cfRule type="cellIs" dxfId="2421" priority="9" operator="equal">
      <formula>"Menor"</formula>
    </cfRule>
    <cfRule type="cellIs" dxfId="2420" priority="10" operator="equal">
      <formula>"Leve"</formula>
    </cfRule>
  </conditionalFormatting>
  <conditionalFormatting sqref="AC64:AC69">
    <cfRule type="cellIs" dxfId="2419" priority="2" operator="equal">
      <formula>"Extremo"</formula>
    </cfRule>
    <cfRule type="cellIs" dxfId="2418" priority="3" operator="equal">
      <formula>"Alto"</formula>
    </cfRule>
    <cfRule type="cellIs" dxfId="2417" priority="4" operator="equal">
      <formula>"Moderado"</formula>
    </cfRule>
    <cfRule type="cellIs" dxfId="2416" priority="5" operator="equal">
      <formula>"Bajo"</formula>
    </cfRule>
  </conditionalFormatting>
  <conditionalFormatting sqref="K10:K69">
    <cfRule type="containsText" dxfId="2415"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Tratamiento'!#REF!,AD10='https://supervigilanciagovco-my.sharepoint.com/personal/krivera_supervigilancia_gov_co/Documents/Documentos - copia/2023/PLAN DE RIESGOS/RIESGOS DE GESTION 2023/[MATRIZ RIESGOS DE GESTIÓN DISCIPLINARIOS.xlsx]Opciones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DISCIPLINARIOS.xlsx]Tabla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DISCIPLINARIOS.xlsx]Opciones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GESTIÓN DISCIPLINARIOS.xlsx]Tabla Valoración controles'!#REF!</xm:f>
          </x14:formula1>
          <xm:sqref>R10:S69 U10:W69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H26" zoomScale="60" zoomScaleNormal="90" zoomScaleSheetLayoutView="90" zoomScalePageLayoutView="60" workbookViewId="0">
      <selection activeCell="AE30" sqref="AE30"/>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181</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182</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183</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184</v>
      </c>
      <c r="D10" s="83" t="s">
        <v>185</v>
      </c>
      <c r="E10" s="86" t="s">
        <v>186</v>
      </c>
      <c r="F10" s="83" t="s">
        <v>49</v>
      </c>
      <c r="G10" s="89">
        <v>702</v>
      </c>
      <c r="H10" s="92" t="str">
        <f>IF(G10&lt;=0,"",IF(G10&lt;=2,"Muy Baja",IF(G10&lt;=24,"Baja",IF(G10&lt;=500,"Media",IF(G10&lt;=5000,"Alta","Muy Alta")))))</f>
        <v>Alta</v>
      </c>
      <c r="I10" s="77">
        <f>IF(H10="","",IF(H10="Muy Baja",0.2,IF(H10="Baja",0.4,IF(H10="Media",0.6,IF(H10="Alta",0.8,IF(H10="Muy Alta",1,))))))</f>
        <v>0.8</v>
      </c>
      <c r="J10" s="95" t="s">
        <v>50</v>
      </c>
      <c r="K10" s="77" t="str">
        <f>IF(NOT(ISERROR(MATCH(J10,'[7]Tabla Impacto'!$B$221:$B$223,0))),'[7]Tabla Impacto'!$F$223&amp;"Por favor no seleccionar los criterios de impacto(Afectación Económica o presupuestal y Pérdida Reputacional)",J10)</f>
        <v xml:space="preserve">     El riesgo afecta la imagen de la entidad con algunos usuarios de relevancia frente al logro de los objetivos</v>
      </c>
      <c r="L10" s="92" t="str">
        <f>IF(OR(K10='[7]Tabla Impacto'!$C$11,K10='[7]Tabla Impacto'!$D$11),"Leve",IF(OR(K10='[7]Tabla Impacto'!$C$12,K10='[7]Tabla Impacto'!$D$12),"Menor",IF(OR(K10='[7]Tabla Impacto'!$C$13,K10='[7]Tabla Impacto'!$D$13),"Moderado",IF(OR(K10='[7]Tabla Impacto'!$C$14,K10='[7]Tabla Impacto'!$D$14),"Mayor",IF(OR(K10='[7]Tabla Impacto'!$C$15,K10='[7]Tabla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187</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54</v>
      </c>
      <c r="V10" s="12" t="s">
        <v>55</v>
      </c>
      <c r="W10" s="12" t="s">
        <v>56</v>
      </c>
      <c r="X10" s="14">
        <f>IFERROR(IF(Q10="Probabilidad",(I10-(+I10*T10)),IF(Q10="Impacto",I10,"")),"")</f>
        <v>0.48</v>
      </c>
      <c r="Y10" s="15" t="str">
        <f>IFERROR(IF(X10="","",IF(X10&lt;=0.2,"Muy Baja",IF(X10&lt;=0.4,"Baja",IF(X10&lt;=0.6,"Media",IF(X10&lt;=0.8,"Alta","Muy Alta"))))),"")</f>
        <v>Media</v>
      </c>
      <c r="Z10" s="16">
        <f>+X10</f>
        <v>0.48</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188</v>
      </c>
      <c r="AF10" s="21" t="s">
        <v>189</v>
      </c>
      <c r="AG10" s="20">
        <v>45107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190</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0.28799999999999998</v>
      </c>
      <c r="Y11" s="15" t="str">
        <f t="shared" ref="Y11:Y69" si="1">IFERROR(IF(X11="","",IF(X11&lt;=0.2,"Muy Baja",IF(X11&lt;=0.4,"Baja",IF(X11&lt;=0.6,"Media",IF(X11&lt;=0.8,"Alta","Muy Alta"))))),"")</f>
        <v>Baja</v>
      </c>
      <c r="Z11" s="16">
        <f t="shared" ref="Z11:Z15" si="2">+X11</f>
        <v>0.28799999999999998</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19" t="s">
        <v>191</v>
      </c>
      <c r="AF11" s="21" t="s">
        <v>189</v>
      </c>
      <c r="AG11" s="20" t="s">
        <v>113</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0"/>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0"/>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192</v>
      </c>
      <c r="D16" s="83" t="s">
        <v>193</v>
      </c>
      <c r="E16" s="86" t="s">
        <v>194</v>
      </c>
      <c r="F16" s="83" t="s">
        <v>49</v>
      </c>
      <c r="G16" s="89">
        <v>702</v>
      </c>
      <c r="H16" s="92" t="str">
        <f>IF(G16&lt;=0,"",IF(G16&lt;=2,"Muy Baja",IF(G16&lt;=24,"Baja",IF(G16&lt;=500,"Media",IF(G16&lt;=5000,"Alta","Muy Alta")))))</f>
        <v>Alta</v>
      </c>
      <c r="I16" s="77">
        <f>IF(H16="","",IF(H16="Muy Baja",0.2,IF(H16="Baja",0.4,IF(H16="Media",0.6,IF(H16="Alta",0.8,IF(H16="Muy Alta",1,))))))</f>
        <v>0.8</v>
      </c>
      <c r="J16" s="95" t="s">
        <v>50</v>
      </c>
      <c r="K16" s="77" t="str">
        <f>IF(NOT(ISERROR(MATCH(J16,'[7]Tabla Impacto'!$B$221:$B$223,0))),'[7]Tabla Impacto'!$F$223&amp;"Por favor no seleccionar los criterios de impacto(Afectación Económica o presupuestal y Pérdida Reputacional)",J16)</f>
        <v xml:space="preserve">     El riesgo afecta la imagen de la entidad con algunos usuarios de relevancia frente al logro de los objetivos</v>
      </c>
      <c r="L16" s="92" t="str">
        <f>IF(OR(K16='[7]Tabla Impacto'!$C$11,K16='[7]Tabla Impacto'!$D$11),"Leve",IF(OR(K16='[7]Tabla Impacto'!$C$12,K16='[7]Tabla Impacto'!$D$12),"Menor",IF(OR(K16='[7]Tabla Impacto'!$C$13,K16='[7]Tabla Impacto'!$D$13),"Moderado",IF(OR(K16='[7]Tabla Impacto'!$C$14,K16='[7]Tabla Impacto'!$D$14),"Mayor",IF(OR(K16='[7]Tabla Impacto'!$C$15,K16='[7]Tabla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
        <v>1</v>
      </c>
      <c r="P16" s="38" t="s">
        <v>195</v>
      </c>
      <c r="Q16" s="11" t="str">
        <f>IF(OR(R16="Preventivo",R16="Detectivo"),"Probabilidad",IF(R16="Correctivo","Impacto",""))</f>
        <v>Probabilidad</v>
      </c>
      <c r="R16" s="12" t="s">
        <v>52</v>
      </c>
      <c r="S16" s="12" t="s">
        <v>53</v>
      </c>
      <c r="T16" s="13" t="str">
        <f>IF(AND(R16="Preventivo",S16="Automático"),"50%",IF(AND(R16="Preventivo",S16="Manual"),"40%",IF(AND(R16="Detectivo",S16="Automático"),"40%",IF(AND(R16="Detectivo",S16="Manual"),"30%",IF(AND(R16="Correctivo",S16="Automático"),"35%",IF(AND(R16="Correctivo",S16="Manual"),"25%",""))))))</f>
        <v>40%</v>
      </c>
      <c r="U16" s="12" t="s">
        <v>54</v>
      </c>
      <c r="V16" s="12" t="s">
        <v>55</v>
      </c>
      <c r="W16" s="12" t="s">
        <v>56</v>
      </c>
      <c r="X16" s="14">
        <f>IFERROR(IF(Q16="Probabilidad",(I16-(+I16*T16)),IF(Q16="Impacto",I16,"")),"")</f>
        <v>0.48</v>
      </c>
      <c r="Y16" s="15" t="str">
        <f>IFERROR(IF(X16="","",IF(X16&lt;=0.2,"Muy Baja",IF(X16&lt;=0.4,"Baja",IF(X16&lt;=0.6,"Media",IF(X16&lt;=0.8,"Alta","Muy Alta"))))),"")</f>
        <v>Media</v>
      </c>
      <c r="Z16" s="16">
        <f>+X16</f>
        <v>0.48</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196</v>
      </c>
      <c r="AF16" s="21" t="s">
        <v>189</v>
      </c>
      <c r="AG16" s="20" t="s">
        <v>63</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197</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0.28799999999999998</v>
      </c>
      <c r="Y17" s="15" t="str">
        <f t="shared" si="1"/>
        <v>Baja</v>
      </c>
      <c r="Z17" s="16">
        <f t="shared" ref="Z17:Z21" si="9">+X17</f>
        <v>0.28799999999999998</v>
      </c>
      <c r="AA17" s="15" t="str">
        <f t="shared" si="3"/>
        <v>Moderado</v>
      </c>
      <c r="AB17" s="16">
        <f>IFERROR(IF(AND(Q16="Impacto",Q17="Impacto"),(AB10-(+AB10*T17)),IF(Q17="Impacto",($M$16-(+$M$16*T17)),IF(Q17="Probabilidad",AB10,""))),"")</f>
        <v>0.6</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8" t="s">
        <v>69</v>
      </c>
      <c r="AE17" s="19" t="s">
        <v>191</v>
      </c>
      <c r="AF17" s="21" t="s">
        <v>189</v>
      </c>
      <c r="AG17" s="20" t="s">
        <v>113</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0"/>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t="s">
        <v>64</v>
      </c>
      <c r="C22" s="83" t="s">
        <v>198</v>
      </c>
      <c r="D22" s="83" t="s">
        <v>199</v>
      </c>
      <c r="E22" s="86" t="s">
        <v>200</v>
      </c>
      <c r="F22" s="83" t="s">
        <v>49</v>
      </c>
      <c r="G22" s="89">
        <v>702</v>
      </c>
      <c r="H22" s="92" t="str">
        <f>IF(G22&lt;=0,"",IF(G22&lt;=2,"Muy Baja",IF(G22&lt;=24,"Baja",IF(G22&lt;=500,"Media",IF(G22&lt;=5000,"Alta","Muy Alta")))))</f>
        <v>Alta</v>
      </c>
      <c r="I22" s="77">
        <f>IF(H22="","",IF(H22="Muy Baja",0.2,IF(H22="Baja",0.4,IF(H22="Media",0.6,IF(H22="Alta",0.8,IF(H22="Muy Alta",1,))))))</f>
        <v>0.8</v>
      </c>
      <c r="J22" s="95" t="s">
        <v>50</v>
      </c>
      <c r="K22" s="77" t="str">
        <f>IF(NOT(ISERROR(MATCH(J22,'[7]Tabla Impacto'!$B$221:$B$223,0))),'[7]Tabla Impacto'!$F$223&amp;"Por favor no seleccionar los criterios de impacto(Afectación Económica o presupuestal y Pérdida Reputacional)",J22)</f>
        <v xml:space="preserve">     El riesgo afecta la imagen de la entidad con algunos usuarios de relevancia frente al logro de los objetivos</v>
      </c>
      <c r="L22" s="92" t="str">
        <f>IF(OR(K22='[7]Tabla Impacto'!$C$11,K22='[7]Tabla Impacto'!$D$11),"Leve",IF(OR(K22='[7]Tabla Impacto'!$C$12,K22='[7]Tabla Impacto'!$D$12),"Menor",IF(OR(K22='[7]Tabla Impacto'!$C$13,K22='[7]Tabla Impacto'!$D$13),"Moderado",IF(OR(K22='[7]Tabla Impacto'!$C$14,K22='[7]Tabla Impacto'!$D$14),"Mayor",IF(OR(K22='[7]Tabla Impacto'!$C$15,K22='[7]Tabla Impacto'!$D$15),"Catastrófico","")))))</f>
        <v>Moderado</v>
      </c>
      <c r="M22" s="77">
        <f>IF(L22="","",IF(L22="Leve",0.2,IF(L22="Menor",0.4,IF(L22="Moderado",0.6,IF(L22="Mayor",0.8,IF(L22="Catastrófico",1,))))))</f>
        <v>0.6</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9">
        <v>1</v>
      </c>
      <c r="P22" s="38" t="s">
        <v>201</v>
      </c>
      <c r="Q22" s="11" t="str">
        <f>IF(OR(R22="Preventivo",R22="Detectivo"),"Probabilidad",IF(R22="Correctivo","Impacto",""))</f>
        <v>Probabilidad</v>
      </c>
      <c r="R22" s="12" t="s">
        <v>52</v>
      </c>
      <c r="S22" s="12" t="s">
        <v>53</v>
      </c>
      <c r="T22" s="13" t="str">
        <f>IF(AND(R22="Preventivo",S22="Automático"),"50%",IF(AND(R22="Preventivo",S22="Manual"),"40%",IF(AND(R22="Detectivo",S22="Automático"),"40%",IF(AND(R22="Detectivo",S22="Manual"),"30%",IF(AND(R22="Correctivo",S22="Automático"),"35%",IF(AND(R22="Correctivo",S22="Manual"),"25%",""))))))</f>
        <v>40%</v>
      </c>
      <c r="U22" s="12" t="s">
        <v>54</v>
      </c>
      <c r="V22" s="12" t="s">
        <v>55</v>
      </c>
      <c r="W22" s="12" t="s">
        <v>56</v>
      </c>
      <c r="X22" s="14">
        <f>IFERROR(IF(Q22="Probabilidad",(I22-(+I22*T22)),IF(Q22="Impacto",I22,"")),"")</f>
        <v>0.48</v>
      </c>
      <c r="Y22" s="15" t="str">
        <f>IFERROR(IF(X22="","",IF(X22&lt;=0.2,"Muy Baja",IF(X22&lt;=0.4,"Baja",IF(X22&lt;=0.6,"Media",IF(X22&lt;=0.8,"Alta","Muy Alta"))))),"")</f>
        <v>Media</v>
      </c>
      <c r="Z22" s="16">
        <f>+X22</f>
        <v>0.48</v>
      </c>
      <c r="AA22" s="15" t="str">
        <f>IFERROR(IF(AB22="","",IF(AB22&lt;=0.2,"Leve",IF(AB22&lt;=0.4,"Menor",IF(AB22&lt;=0.6,"Moderado",IF(AB22&lt;=0.8,"Mayor","Catastrófico"))))),"")</f>
        <v>Moderado</v>
      </c>
      <c r="AB22" s="16">
        <f>IFERROR(IF(Q22="Impacto",(M22-(+M22*T22)),IF(Q22="Probabilidad",M22,"")),"")</f>
        <v>0.6</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8" t="s">
        <v>69</v>
      </c>
      <c r="AE22" s="19" t="s">
        <v>202</v>
      </c>
      <c r="AF22" s="21" t="s">
        <v>189</v>
      </c>
      <c r="AG22" s="20">
        <v>45138</v>
      </c>
      <c r="AH22" s="20">
        <v>45291</v>
      </c>
      <c r="AI22" s="19" t="s">
        <v>59</v>
      </c>
      <c r="AJ22" s="21"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t="s">
        <v>203</v>
      </c>
      <c r="Q23" s="11" t="str">
        <f>IF(OR(R23="Preventivo",R23="Detectivo"),"Probabilidad",IF(R23="Correctivo","Impacto",""))</f>
        <v>Probabilidad</v>
      </c>
      <c r="R23" s="12" t="s">
        <v>52</v>
      </c>
      <c r="S23" s="12" t="s">
        <v>53</v>
      </c>
      <c r="T23" s="13" t="str">
        <f t="shared" ref="T23:T27" si="16">IF(AND(R23="Preventivo",S23="Automático"),"50%",IF(AND(R23="Preventivo",S23="Manual"),"40%",IF(AND(R23="Detectivo",S23="Automático"),"40%",IF(AND(R23="Detectivo",S23="Manual"),"30%",IF(AND(R23="Correctivo",S23="Automático"),"35%",IF(AND(R23="Correctivo",S23="Manual"),"25%",""))))))</f>
        <v>40%</v>
      </c>
      <c r="U23" s="12" t="s">
        <v>54</v>
      </c>
      <c r="V23" s="12" t="s">
        <v>55</v>
      </c>
      <c r="W23" s="12" t="s">
        <v>56</v>
      </c>
      <c r="X23" s="27">
        <f>IFERROR(IF(AND(Q22="Probabilidad",Q23="Probabilidad"),(Z22-(+Z22*T23)),IF(Q23="Probabilidad",(I22-(+I22*T23)),IF(Q23="Impacto",Z22,""))),"")</f>
        <v>0.28799999999999998</v>
      </c>
      <c r="Y23" s="15" t="str">
        <f t="shared" si="1"/>
        <v>Baja</v>
      </c>
      <c r="Z23" s="16">
        <f t="shared" ref="Z23:Z27" si="17">+X23</f>
        <v>0.28799999999999998</v>
      </c>
      <c r="AA23" s="15" t="str">
        <f t="shared" si="3"/>
        <v>Moderado</v>
      </c>
      <c r="AB23" s="16">
        <f>IFERROR(IF(AND(Q22="Impacto",Q23="Impacto"),(AB16-(+AB16*T23)),IF(Q23="Impacto",($M$22-(+$M$22*T23)),IF(Q23="Probabilidad",AB16,""))),"")</f>
        <v>0.6</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8" t="s">
        <v>69</v>
      </c>
      <c r="AE23" s="10" t="s">
        <v>204</v>
      </c>
      <c r="AF23" s="21" t="s">
        <v>189</v>
      </c>
      <c r="AG23" s="24">
        <v>45322</v>
      </c>
      <c r="AH23" s="20">
        <v>45291</v>
      </c>
      <c r="AI23" s="19" t="s">
        <v>59</v>
      </c>
      <c r="AJ23" s="21"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IF(NOT(ISERROR(MATCH(J28,'[7]Tabla Impacto'!$B$221:$B$223,0))),'[7]Tabla Impacto'!$F$223&amp;"Por favor no seleccionar los criterios de impacto(Afectación Económica o presupuestal y Pérdida Reputacional)",J28)</f>
        <v>0</v>
      </c>
      <c r="L28" s="92" t="str">
        <f>IF(OR(K28='[7]Tabla Impacto'!$C$11,K28='[7]Tabla Impacto'!$D$11),"Leve",IF(OR(K28='[7]Tabla Impacto'!$C$12,K28='[7]Tabla Impacto'!$D$12),"Menor",IF(OR(K28='[7]Tabla Impacto'!$C$13,K28='[7]Tabla Impacto'!$D$13),"Moderado",IF(OR(K28='[7]Tabla Impacto'!$C$14,K28='[7]Tabla Impacto'!$D$14),"Mayor",IF(OR(K28='[7]Tabla Impacto'!$C$15,K28='[7]Tabla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IF(NOT(ISERROR(MATCH(J34,'[7]Tabla Impacto'!$B$221:$B$223,0))),'[7]Tabla Impacto'!$F$223&amp;"Por favor no seleccionar los criterios de impacto(Afectación Económica o presupuestal y Pérdida Reputacional)",J34)</f>
        <v>0</v>
      </c>
      <c r="L34" s="92" t="str">
        <f>IF(OR(K34='[7]Tabla Impacto'!$C$11,K34='[7]Tabla Impacto'!$D$11),"Leve",IF(OR(K34='[7]Tabla Impacto'!$C$12,K34='[7]Tabla Impacto'!$D$12),"Menor",IF(OR(K34='[7]Tabla Impacto'!$C$13,K34='[7]Tabla Impacto'!$D$13),"Moderado",IF(OR(K34='[7]Tabla Impacto'!$C$14,K34='[7]Tabla Impacto'!$D$14),"Mayor",IF(OR(K34='[7]Tabla Impacto'!$C$15,K34='[7]Tabla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IF(NOT(ISERROR(MATCH(J40,'[7]Tabla Impacto'!$B$221:$B$223,0))),'[7]Tabla Impacto'!$F$223&amp;"Por favor no seleccionar los criterios de impacto(Afectación Económica o presupuestal y Pérdida Reputacional)",J40)</f>
        <v>0</v>
      </c>
      <c r="L40" s="92" t="str">
        <f>IF(OR(K40='[7]Tabla Impacto'!$C$11,K40='[7]Tabla Impacto'!$D$11),"Leve",IF(OR(K40='[7]Tabla Impacto'!$C$12,K40='[7]Tabla Impacto'!$D$12),"Menor",IF(OR(K40='[7]Tabla Impacto'!$C$13,K40='[7]Tabla Impacto'!$D$13),"Moderado",IF(OR(K40='[7]Tabla Impacto'!$C$14,K40='[7]Tabla Impacto'!$D$14),"Mayor",IF(OR(K40='[7]Tabla Impacto'!$C$15,K40='[7]Tabla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IF(NOT(ISERROR(MATCH(J46,'[7]Tabla Impacto'!$B$221:$B$223,0))),'[7]Tabla Impacto'!$F$223&amp;"Por favor no seleccionar los criterios de impacto(Afectación Económica o presupuestal y Pérdida Reputacional)",J46)</f>
        <v>0</v>
      </c>
      <c r="L46" s="92" t="str">
        <f>IF(OR(K46='[7]Tabla Impacto'!$C$11,K46='[7]Tabla Impacto'!$D$11),"Leve",IF(OR(K46='[7]Tabla Impacto'!$C$12,K46='[7]Tabla Impacto'!$D$12),"Menor",IF(OR(K46='[7]Tabla Impacto'!$C$13,K46='[7]Tabla Impacto'!$D$13),"Moderado",IF(OR(K46='[7]Tabla Impacto'!$C$14,K46='[7]Tabla Impacto'!$D$14),"Mayor",IF(OR(K46='[7]Tabla Impacto'!$C$15,K46='[7]Tabla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IF(NOT(ISERROR(MATCH(J52,'[7]Tabla Impacto'!$B$221:$B$223,0))),'[7]Tabla Impacto'!$F$223&amp;"Por favor no seleccionar los criterios de impacto(Afectación Económica o presupuestal y Pérdida Reputacional)",J52)</f>
        <v>0</v>
      </c>
      <c r="L52" s="92" t="str">
        <f>IF(OR(K52='[7]Tabla Impacto'!$C$11,K52='[7]Tabla Impacto'!$D$11),"Leve",IF(OR(K52='[7]Tabla Impacto'!$C$12,K52='[7]Tabla Impacto'!$D$12),"Menor",IF(OR(K52='[7]Tabla Impacto'!$C$13,K52='[7]Tabla Impacto'!$D$13),"Moderado",IF(OR(K52='[7]Tabla Impacto'!$C$14,K52='[7]Tabla Impacto'!$D$14),"Mayor",IF(OR(K52='[7]Tabla Impacto'!$C$15,K52='[7]Tabla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IF(NOT(ISERROR(MATCH(J58,'[7]Tabla Impacto'!$B$221:$B$223,0))),'[7]Tabla Impacto'!$F$223&amp;"Por favor no seleccionar los criterios de impacto(Afectación Económica o presupuestal y Pérdida Reputacional)",J58)</f>
        <v>0</v>
      </c>
      <c r="L58" s="92" t="str">
        <f>IF(OR(K58='[7]Tabla Impacto'!$C$11,K58='[7]Tabla Impacto'!$D$11),"Leve",IF(OR(K58='[7]Tabla Impacto'!$C$12,K58='[7]Tabla Impacto'!$D$12),"Menor",IF(OR(K58='[7]Tabla Impacto'!$C$13,K58='[7]Tabla Impacto'!$D$13),"Moderado",IF(OR(K58='[7]Tabla Impacto'!$C$14,K58='[7]Tabla Impacto'!$D$14),"Mayor",IF(OR(K58='[7]Tabla Impacto'!$C$15,K58='[7]Tabla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IF(NOT(ISERROR(MATCH(J64,'[7]Tabla Impacto'!$B$221:$B$223,0))),'[7]Tabla Impacto'!$F$223&amp;"Por favor no seleccionar los criterios de impacto(Afectación Económica o presupuestal y Pérdida Reputacional)",J64)</f>
        <v>0</v>
      </c>
      <c r="L64" s="92" t="str">
        <f>IF(OR(K64='[7]Tabla Impacto'!$C$11,K64='[7]Tabla Impacto'!$D$11),"Leve",IF(OR(K64='[7]Tabla Impacto'!$C$12,K64='[7]Tabla Impacto'!$D$12),"Menor",IF(OR(K64='[7]Tabla Impacto'!$C$13,K64='[7]Tabla Impacto'!$D$13),"Moderado",IF(OR(K64='[7]Tabla Impacto'!$C$14,K64='[7]Tabla Impacto'!$D$14),"Mayor",IF(OR(K64='[7]Tabla Impacto'!$C$15,K64='[7]Tabla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2414" priority="227" operator="equal">
      <formula>"Muy Alta"</formula>
    </cfRule>
    <cfRule type="cellIs" dxfId="2413" priority="228" operator="equal">
      <formula>"Alta"</formula>
    </cfRule>
    <cfRule type="cellIs" dxfId="2412" priority="229" operator="equal">
      <formula>"Media"</formula>
    </cfRule>
    <cfRule type="cellIs" dxfId="2411" priority="230" operator="equal">
      <formula>"Baja"</formula>
    </cfRule>
    <cfRule type="cellIs" dxfId="2410" priority="231" operator="equal">
      <formula>"Muy Baja"</formula>
    </cfRule>
  </conditionalFormatting>
  <conditionalFormatting sqref="L10 L16 L22 L28 L34 L40 L46 L52 L58 L64">
    <cfRule type="cellIs" dxfId="2409" priority="222" operator="equal">
      <formula>"Catastrófico"</formula>
    </cfRule>
    <cfRule type="cellIs" dxfId="2408" priority="223" operator="equal">
      <formula>"Mayor"</formula>
    </cfRule>
    <cfRule type="cellIs" dxfId="2407" priority="224" operator="equal">
      <formula>"Moderado"</formula>
    </cfRule>
    <cfRule type="cellIs" dxfId="2406" priority="225" operator="equal">
      <formula>"Menor"</formula>
    </cfRule>
    <cfRule type="cellIs" dxfId="2405" priority="226" operator="equal">
      <formula>"Leve"</formula>
    </cfRule>
  </conditionalFormatting>
  <conditionalFormatting sqref="N10">
    <cfRule type="cellIs" dxfId="2404" priority="218" operator="equal">
      <formula>"Extremo"</formula>
    </cfRule>
    <cfRule type="cellIs" dxfId="2403" priority="219" operator="equal">
      <formula>"Alto"</formula>
    </cfRule>
    <cfRule type="cellIs" dxfId="2402" priority="220" operator="equal">
      <formula>"Moderado"</formula>
    </cfRule>
    <cfRule type="cellIs" dxfId="2401" priority="221" operator="equal">
      <formula>"Bajo"</formula>
    </cfRule>
  </conditionalFormatting>
  <conditionalFormatting sqref="Y10:Y15">
    <cfRule type="cellIs" dxfId="2400" priority="213" operator="equal">
      <formula>"Muy Alta"</formula>
    </cfRule>
    <cfRule type="cellIs" dxfId="2399" priority="214" operator="equal">
      <formula>"Alta"</formula>
    </cfRule>
    <cfRule type="cellIs" dxfId="2398" priority="215" operator="equal">
      <formula>"Media"</formula>
    </cfRule>
    <cfRule type="cellIs" dxfId="2397" priority="216" operator="equal">
      <formula>"Baja"</formula>
    </cfRule>
    <cfRule type="cellIs" dxfId="2396" priority="217" operator="equal">
      <formula>"Muy Baja"</formula>
    </cfRule>
  </conditionalFormatting>
  <conditionalFormatting sqref="AA10:AA15">
    <cfRule type="cellIs" dxfId="2395" priority="208" operator="equal">
      <formula>"Catastrófico"</formula>
    </cfRule>
    <cfRule type="cellIs" dxfId="2394" priority="209" operator="equal">
      <formula>"Mayor"</formula>
    </cfRule>
    <cfRule type="cellIs" dxfId="2393" priority="210" operator="equal">
      <formula>"Moderado"</formula>
    </cfRule>
    <cfRule type="cellIs" dxfId="2392" priority="211" operator="equal">
      <formula>"Menor"</formula>
    </cfRule>
    <cfRule type="cellIs" dxfId="2391" priority="212" operator="equal">
      <formula>"Leve"</formula>
    </cfRule>
  </conditionalFormatting>
  <conditionalFormatting sqref="AC10:AC15">
    <cfRule type="cellIs" dxfId="2390" priority="204" operator="equal">
      <formula>"Extremo"</formula>
    </cfRule>
    <cfRule type="cellIs" dxfId="2389" priority="205" operator="equal">
      <formula>"Alto"</formula>
    </cfRule>
    <cfRule type="cellIs" dxfId="2388" priority="206" operator="equal">
      <formula>"Moderado"</formula>
    </cfRule>
    <cfRule type="cellIs" dxfId="2387" priority="207" operator="equal">
      <formula>"Bajo"</formula>
    </cfRule>
  </conditionalFormatting>
  <conditionalFormatting sqref="H58">
    <cfRule type="cellIs" dxfId="2386" priority="43" operator="equal">
      <formula>"Muy Alta"</formula>
    </cfRule>
    <cfRule type="cellIs" dxfId="2385" priority="44" operator="equal">
      <formula>"Alta"</formula>
    </cfRule>
    <cfRule type="cellIs" dxfId="2384" priority="45" operator="equal">
      <formula>"Media"</formula>
    </cfRule>
    <cfRule type="cellIs" dxfId="2383" priority="46" operator="equal">
      <formula>"Baja"</formula>
    </cfRule>
    <cfRule type="cellIs" dxfId="2382" priority="47" operator="equal">
      <formula>"Muy Baja"</formula>
    </cfRule>
  </conditionalFormatting>
  <conditionalFormatting sqref="N16">
    <cfRule type="cellIs" dxfId="2381" priority="200" operator="equal">
      <formula>"Extremo"</formula>
    </cfRule>
    <cfRule type="cellIs" dxfId="2380" priority="201" operator="equal">
      <formula>"Alto"</formula>
    </cfRule>
    <cfRule type="cellIs" dxfId="2379" priority="202" operator="equal">
      <formula>"Moderado"</formula>
    </cfRule>
    <cfRule type="cellIs" dxfId="2378" priority="203" operator="equal">
      <formula>"Bajo"</formula>
    </cfRule>
  </conditionalFormatting>
  <conditionalFormatting sqref="Y16:Y21">
    <cfRule type="cellIs" dxfId="2377" priority="195" operator="equal">
      <formula>"Muy Alta"</formula>
    </cfRule>
    <cfRule type="cellIs" dxfId="2376" priority="196" operator="equal">
      <formula>"Alta"</formula>
    </cfRule>
    <cfRule type="cellIs" dxfId="2375" priority="197" operator="equal">
      <formula>"Media"</formula>
    </cfRule>
    <cfRule type="cellIs" dxfId="2374" priority="198" operator="equal">
      <formula>"Baja"</formula>
    </cfRule>
    <cfRule type="cellIs" dxfId="2373" priority="199" operator="equal">
      <formula>"Muy Baja"</formula>
    </cfRule>
  </conditionalFormatting>
  <conditionalFormatting sqref="AA16:AA21">
    <cfRule type="cellIs" dxfId="2372" priority="190" operator="equal">
      <formula>"Catastrófico"</formula>
    </cfRule>
    <cfRule type="cellIs" dxfId="2371" priority="191" operator="equal">
      <formula>"Mayor"</formula>
    </cfRule>
    <cfRule type="cellIs" dxfId="2370" priority="192" operator="equal">
      <formula>"Moderado"</formula>
    </cfRule>
    <cfRule type="cellIs" dxfId="2369" priority="193" operator="equal">
      <formula>"Menor"</formula>
    </cfRule>
    <cfRule type="cellIs" dxfId="2368" priority="194" operator="equal">
      <formula>"Leve"</formula>
    </cfRule>
  </conditionalFormatting>
  <conditionalFormatting sqref="AC16:AC21">
    <cfRule type="cellIs" dxfId="2367" priority="186" operator="equal">
      <formula>"Extremo"</formula>
    </cfRule>
    <cfRule type="cellIs" dxfId="2366" priority="187" operator="equal">
      <formula>"Alto"</formula>
    </cfRule>
    <cfRule type="cellIs" dxfId="2365" priority="188" operator="equal">
      <formula>"Moderado"</formula>
    </cfRule>
    <cfRule type="cellIs" dxfId="2364" priority="189" operator="equal">
      <formula>"Bajo"</formula>
    </cfRule>
  </conditionalFormatting>
  <conditionalFormatting sqref="H22">
    <cfRule type="cellIs" dxfId="2363" priority="181" operator="equal">
      <formula>"Muy Alta"</formula>
    </cfRule>
    <cfRule type="cellIs" dxfId="2362" priority="182" operator="equal">
      <formula>"Alta"</formula>
    </cfRule>
    <cfRule type="cellIs" dxfId="2361" priority="183" operator="equal">
      <formula>"Media"</formula>
    </cfRule>
    <cfRule type="cellIs" dxfId="2360" priority="184" operator="equal">
      <formula>"Baja"</formula>
    </cfRule>
    <cfRule type="cellIs" dxfId="2359" priority="185" operator="equal">
      <formula>"Muy Baja"</formula>
    </cfRule>
  </conditionalFormatting>
  <conditionalFormatting sqref="N22">
    <cfRule type="cellIs" dxfId="2358" priority="177" operator="equal">
      <formula>"Extremo"</formula>
    </cfRule>
    <cfRule type="cellIs" dxfId="2357" priority="178" operator="equal">
      <formula>"Alto"</formula>
    </cfRule>
    <cfRule type="cellIs" dxfId="2356" priority="179" operator="equal">
      <formula>"Moderado"</formula>
    </cfRule>
    <cfRule type="cellIs" dxfId="2355" priority="180" operator="equal">
      <formula>"Bajo"</formula>
    </cfRule>
  </conditionalFormatting>
  <conditionalFormatting sqref="Y22:Y27">
    <cfRule type="cellIs" dxfId="2354" priority="172" operator="equal">
      <formula>"Muy Alta"</formula>
    </cfRule>
    <cfRule type="cellIs" dxfId="2353" priority="173" operator="equal">
      <formula>"Alta"</formula>
    </cfRule>
    <cfRule type="cellIs" dxfId="2352" priority="174" operator="equal">
      <formula>"Media"</formula>
    </cfRule>
    <cfRule type="cellIs" dxfId="2351" priority="175" operator="equal">
      <formula>"Baja"</formula>
    </cfRule>
    <cfRule type="cellIs" dxfId="2350" priority="176" operator="equal">
      <formula>"Muy Baja"</formula>
    </cfRule>
  </conditionalFormatting>
  <conditionalFormatting sqref="AA22:AA27">
    <cfRule type="cellIs" dxfId="2349" priority="167" operator="equal">
      <formula>"Catastrófico"</formula>
    </cfRule>
    <cfRule type="cellIs" dxfId="2348" priority="168" operator="equal">
      <formula>"Mayor"</formula>
    </cfRule>
    <cfRule type="cellIs" dxfId="2347" priority="169" operator="equal">
      <formula>"Moderado"</formula>
    </cfRule>
    <cfRule type="cellIs" dxfId="2346" priority="170" operator="equal">
      <formula>"Menor"</formula>
    </cfRule>
    <cfRule type="cellIs" dxfId="2345" priority="171" operator="equal">
      <formula>"Leve"</formula>
    </cfRule>
  </conditionalFormatting>
  <conditionalFormatting sqref="AC22:AC27">
    <cfRule type="cellIs" dxfId="2344" priority="163" operator="equal">
      <formula>"Extremo"</formula>
    </cfRule>
    <cfRule type="cellIs" dxfId="2343" priority="164" operator="equal">
      <formula>"Alto"</formula>
    </cfRule>
    <cfRule type="cellIs" dxfId="2342" priority="165" operator="equal">
      <formula>"Moderado"</formula>
    </cfRule>
    <cfRule type="cellIs" dxfId="2341" priority="166" operator="equal">
      <formula>"Bajo"</formula>
    </cfRule>
  </conditionalFormatting>
  <conditionalFormatting sqref="H28">
    <cfRule type="cellIs" dxfId="2340" priority="158" operator="equal">
      <formula>"Muy Alta"</formula>
    </cfRule>
    <cfRule type="cellIs" dxfId="2339" priority="159" operator="equal">
      <formula>"Alta"</formula>
    </cfRule>
    <cfRule type="cellIs" dxfId="2338" priority="160" operator="equal">
      <formula>"Media"</formula>
    </cfRule>
    <cfRule type="cellIs" dxfId="2337" priority="161" operator="equal">
      <formula>"Baja"</formula>
    </cfRule>
    <cfRule type="cellIs" dxfId="2336" priority="162" operator="equal">
      <formula>"Muy Baja"</formula>
    </cfRule>
  </conditionalFormatting>
  <conditionalFormatting sqref="N28">
    <cfRule type="cellIs" dxfId="2335" priority="154" operator="equal">
      <formula>"Extremo"</formula>
    </cfRule>
    <cfRule type="cellIs" dxfId="2334" priority="155" operator="equal">
      <formula>"Alto"</formula>
    </cfRule>
    <cfRule type="cellIs" dxfId="2333" priority="156" operator="equal">
      <formula>"Moderado"</formula>
    </cfRule>
    <cfRule type="cellIs" dxfId="2332" priority="157" operator="equal">
      <formula>"Bajo"</formula>
    </cfRule>
  </conditionalFormatting>
  <conditionalFormatting sqref="Y28:Y33">
    <cfRule type="cellIs" dxfId="2331" priority="149" operator="equal">
      <formula>"Muy Alta"</formula>
    </cfRule>
    <cfRule type="cellIs" dxfId="2330" priority="150" operator="equal">
      <formula>"Alta"</formula>
    </cfRule>
    <cfRule type="cellIs" dxfId="2329" priority="151" operator="equal">
      <formula>"Media"</formula>
    </cfRule>
    <cfRule type="cellIs" dxfId="2328" priority="152" operator="equal">
      <formula>"Baja"</formula>
    </cfRule>
    <cfRule type="cellIs" dxfId="2327" priority="153" operator="equal">
      <formula>"Muy Baja"</formula>
    </cfRule>
  </conditionalFormatting>
  <conditionalFormatting sqref="AA28:AA33">
    <cfRule type="cellIs" dxfId="2326" priority="144" operator="equal">
      <formula>"Catastrófico"</formula>
    </cfRule>
    <cfRule type="cellIs" dxfId="2325" priority="145" operator="equal">
      <formula>"Mayor"</formula>
    </cfRule>
    <cfRule type="cellIs" dxfId="2324" priority="146" operator="equal">
      <formula>"Moderado"</formula>
    </cfRule>
    <cfRule type="cellIs" dxfId="2323" priority="147" operator="equal">
      <formula>"Menor"</formula>
    </cfRule>
    <cfRule type="cellIs" dxfId="2322" priority="148" operator="equal">
      <formula>"Leve"</formula>
    </cfRule>
  </conditionalFormatting>
  <conditionalFormatting sqref="AC28:AC33">
    <cfRule type="cellIs" dxfId="2321" priority="140" operator="equal">
      <formula>"Extremo"</formula>
    </cfRule>
    <cfRule type="cellIs" dxfId="2320" priority="141" operator="equal">
      <formula>"Alto"</formula>
    </cfRule>
    <cfRule type="cellIs" dxfId="2319" priority="142" operator="equal">
      <formula>"Moderado"</formula>
    </cfRule>
    <cfRule type="cellIs" dxfId="2318" priority="143" operator="equal">
      <formula>"Bajo"</formula>
    </cfRule>
  </conditionalFormatting>
  <conditionalFormatting sqref="H34">
    <cfRule type="cellIs" dxfId="2317" priority="135" operator="equal">
      <formula>"Muy Alta"</formula>
    </cfRule>
    <cfRule type="cellIs" dxfId="2316" priority="136" operator="equal">
      <formula>"Alta"</formula>
    </cfRule>
    <cfRule type="cellIs" dxfId="2315" priority="137" operator="equal">
      <formula>"Media"</formula>
    </cfRule>
    <cfRule type="cellIs" dxfId="2314" priority="138" operator="equal">
      <formula>"Baja"</formula>
    </cfRule>
    <cfRule type="cellIs" dxfId="2313" priority="139" operator="equal">
      <formula>"Muy Baja"</formula>
    </cfRule>
  </conditionalFormatting>
  <conditionalFormatting sqref="N34">
    <cfRule type="cellIs" dxfId="2312" priority="131" operator="equal">
      <formula>"Extremo"</formula>
    </cfRule>
    <cfRule type="cellIs" dxfId="2311" priority="132" operator="equal">
      <formula>"Alto"</formula>
    </cfRule>
    <cfRule type="cellIs" dxfId="2310" priority="133" operator="equal">
      <formula>"Moderado"</formula>
    </cfRule>
    <cfRule type="cellIs" dxfId="2309" priority="134" operator="equal">
      <formula>"Bajo"</formula>
    </cfRule>
  </conditionalFormatting>
  <conditionalFormatting sqref="Y34:Y39">
    <cfRule type="cellIs" dxfId="2308" priority="126" operator="equal">
      <formula>"Muy Alta"</formula>
    </cfRule>
    <cfRule type="cellIs" dxfId="2307" priority="127" operator="equal">
      <formula>"Alta"</formula>
    </cfRule>
    <cfRule type="cellIs" dxfId="2306" priority="128" operator="equal">
      <formula>"Media"</formula>
    </cfRule>
    <cfRule type="cellIs" dxfId="2305" priority="129" operator="equal">
      <formula>"Baja"</formula>
    </cfRule>
    <cfRule type="cellIs" dxfId="2304" priority="130" operator="equal">
      <formula>"Muy Baja"</formula>
    </cfRule>
  </conditionalFormatting>
  <conditionalFormatting sqref="AA34:AA39">
    <cfRule type="cellIs" dxfId="2303" priority="121" operator="equal">
      <formula>"Catastrófico"</formula>
    </cfRule>
    <cfRule type="cellIs" dxfId="2302" priority="122" operator="equal">
      <formula>"Mayor"</formula>
    </cfRule>
    <cfRule type="cellIs" dxfId="2301" priority="123" operator="equal">
      <formula>"Moderado"</formula>
    </cfRule>
    <cfRule type="cellIs" dxfId="2300" priority="124" operator="equal">
      <formula>"Menor"</formula>
    </cfRule>
    <cfRule type="cellIs" dxfId="2299" priority="125" operator="equal">
      <formula>"Leve"</formula>
    </cfRule>
  </conditionalFormatting>
  <conditionalFormatting sqref="AC34:AC39">
    <cfRule type="cellIs" dxfId="2298" priority="117" operator="equal">
      <formula>"Extremo"</formula>
    </cfRule>
    <cfRule type="cellIs" dxfId="2297" priority="118" operator="equal">
      <formula>"Alto"</formula>
    </cfRule>
    <cfRule type="cellIs" dxfId="2296" priority="119" operator="equal">
      <formula>"Moderado"</formula>
    </cfRule>
    <cfRule type="cellIs" dxfId="2295" priority="120" operator="equal">
      <formula>"Bajo"</formula>
    </cfRule>
  </conditionalFormatting>
  <conditionalFormatting sqref="H40">
    <cfRule type="cellIs" dxfId="2294" priority="112" operator="equal">
      <formula>"Muy Alta"</formula>
    </cfRule>
    <cfRule type="cellIs" dxfId="2293" priority="113" operator="equal">
      <formula>"Alta"</formula>
    </cfRule>
    <cfRule type="cellIs" dxfId="2292" priority="114" operator="equal">
      <formula>"Media"</formula>
    </cfRule>
    <cfRule type="cellIs" dxfId="2291" priority="115" operator="equal">
      <formula>"Baja"</formula>
    </cfRule>
    <cfRule type="cellIs" dxfId="2290" priority="116" operator="equal">
      <formula>"Muy Baja"</formula>
    </cfRule>
  </conditionalFormatting>
  <conditionalFormatting sqref="N40">
    <cfRule type="cellIs" dxfId="2289" priority="108" operator="equal">
      <formula>"Extremo"</formula>
    </cfRule>
    <cfRule type="cellIs" dxfId="2288" priority="109" operator="equal">
      <formula>"Alto"</formula>
    </cfRule>
    <cfRule type="cellIs" dxfId="2287" priority="110" operator="equal">
      <formula>"Moderado"</formula>
    </cfRule>
    <cfRule type="cellIs" dxfId="2286" priority="111" operator="equal">
      <formula>"Bajo"</formula>
    </cfRule>
  </conditionalFormatting>
  <conditionalFormatting sqref="Y40:Y45">
    <cfRule type="cellIs" dxfId="2285" priority="103" operator="equal">
      <formula>"Muy Alta"</formula>
    </cfRule>
    <cfRule type="cellIs" dxfId="2284" priority="104" operator="equal">
      <formula>"Alta"</formula>
    </cfRule>
    <cfRule type="cellIs" dxfId="2283" priority="105" operator="equal">
      <formula>"Media"</formula>
    </cfRule>
    <cfRule type="cellIs" dxfId="2282" priority="106" operator="equal">
      <formula>"Baja"</formula>
    </cfRule>
    <cfRule type="cellIs" dxfId="2281" priority="107" operator="equal">
      <formula>"Muy Baja"</formula>
    </cfRule>
  </conditionalFormatting>
  <conditionalFormatting sqref="AA40:AA45">
    <cfRule type="cellIs" dxfId="2280" priority="98" operator="equal">
      <formula>"Catastrófico"</formula>
    </cfRule>
    <cfRule type="cellIs" dxfId="2279" priority="99" operator="equal">
      <formula>"Mayor"</formula>
    </cfRule>
    <cfRule type="cellIs" dxfId="2278" priority="100" operator="equal">
      <formula>"Moderado"</formula>
    </cfRule>
    <cfRule type="cellIs" dxfId="2277" priority="101" operator="equal">
      <formula>"Menor"</formula>
    </cfRule>
    <cfRule type="cellIs" dxfId="2276" priority="102" operator="equal">
      <formula>"Leve"</formula>
    </cfRule>
  </conditionalFormatting>
  <conditionalFormatting sqref="AC40:AC45">
    <cfRule type="cellIs" dxfId="2275" priority="94" operator="equal">
      <formula>"Extremo"</formula>
    </cfRule>
    <cfRule type="cellIs" dxfId="2274" priority="95" operator="equal">
      <formula>"Alto"</formula>
    </cfRule>
    <cfRule type="cellIs" dxfId="2273" priority="96" operator="equal">
      <formula>"Moderado"</formula>
    </cfRule>
    <cfRule type="cellIs" dxfId="2272" priority="97" operator="equal">
      <formula>"Bajo"</formula>
    </cfRule>
  </conditionalFormatting>
  <conditionalFormatting sqref="H46">
    <cfRule type="cellIs" dxfId="2271" priority="89" operator="equal">
      <formula>"Muy Alta"</formula>
    </cfRule>
    <cfRule type="cellIs" dxfId="2270" priority="90" operator="equal">
      <formula>"Alta"</formula>
    </cfRule>
    <cfRule type="cellIs" dxfId="2269" priority="91" operator="equal">
      <formula>"Media"</formula>
    </cfRule>
    <cfRule type="cellIs" dxfId="2268" priority="92" operator="equal">
      <formula>"Baja"</formula>
    </cfRule>
    <cfRule type="cellIs" dxfId="2267" priority="93" operator="equal">
      <formula>"Muy Baja"</formula>
    </cfRule>
  </conditionalFormatting>
  <conditionalFormatting sqref="N46">
    <cfRule type="cellIs" dxfId="2266" priority="85" operator="equal">
      <formula>"Extremo"</formula>
    </cfRule>
    <cfRule type="cellIs" dxfId="2265" priority="86" operator="equal">
      <formula>"Alto"</formula>
    </cfRule>
    <cfRule type="cellIs" dxfId="2264" priority="87" operator="equal">
      <formula>"Moderado"</formula>
    </cfRule>
    <cfRule type="cellIs" dxfId="2263" priority="88" operator="equal">
      <formula>"Bajo"</formula>
    </cfRule>
  </conditionalFormatting>
  <conditionalFormatting sqref="Y46:Y51">
    <cfRule type="cellIs" dxfId="2262" priority="80" operator="equal">
      <formula>"Muy Alta"</formula>
    </cfRule>
    <cfRule type="cellIs" dxfId="2261" priority="81" operator="equal">
      <formula>"Alta"</formula>
    </cfRule>
    <cfRule type="cellIs" dxfId="2260" priority="82" operator="equal">
      <formula>"Media"</formula>
    </cfRule>
    <cfRule type="cellIs" dxfId="2259" priority="83" operator="equal">
      <formula>"Baja"</formula>
    </cfRule>
    <cfRule type="cellIs" dxfId="2258" priority="84" operator="equal">
      <formula>"Muy Baja"</formula>
    </cfRule>
  </conditionalFormatting>
  <conditionalFormatting sqref="AA46:AA51">
    <cfRule type="cellIs" dxfId="2257" priority="75" operator="equal">
      <formula>"Catastrófico"</formula>
    </cfRule>
    <cfRule type="cellIs" dxfId="2256" priority="76" operator="equal">
      <formula>"Mayor"</formula>
    </cfRule>
    <cfRule type="cellIs" dxfId="2255" priority="77" operator="equal">
      <formula>"Moderado"</formula>
    </cfRule>
    <cfRule type="cellIs" dxfId="2254" priority="78" operator="equal">
      <formula>"Menor"</formula>
    </cfRule>
    <cfRule type="cellIs" dxfId="2253" priority="79" operator="equal">
      <formula>"Leve"</formula>
    </cfRule>
  </conditionalFormatting>
  <conditionalFormatting sqref="AC46:AC51">
    <cfRule type="cellIs" dxfId="2252" priority="71" operator="equal">
      <formula>"Extremo"</formula>
    </cfRule>
    <cfRule type="cellIs" dxfId="2251" priority="72" operator="equal">
      <formula>"Alto"</formula>
    </cfRule>
    <cfRule type="cellIs" dxfId="2250" priority="73" operator="equal">
      <formula>"Moderado"</formula>
    </cfRule>
    <cfRule type="cellIs" dxfId="2249" priority="74" operator="equal">
      <formula>"Bajo"</formula>
    </cfRule>
  </conditionalFormatting>
  <conditionalFormatting sqref="H52">
    <cfRule type="cellIs" dxfId="2248" priority="66" operator="equal">
      <formula>"Muy Alta"</formula>
    </cfRule>
    <cfRule type="cellIs" dxfId="2247" priority="67" operator="equal">
      <formula>"Alta"</formula>
    </cfRule>
    <cfRule type="cellIs" dxfId="2246" priority="68" operator="equal">
      <formula>"Media"</formula>
    </cfRule>
    <cfRule type="cellIs" dxfId="2245" priority="69" operator="equal">
      <formula>"Baja"</formula>
    </cfRule>
    <cfRule type="cellIs" dxfId="2244" priority="70" operator="equal">
      <formula>"Muy Baja"</formula>
    </cfRule>
  </conditionalFormatting>
  <conditionalFormatting sqref="N52">
    <cfRule type="cellIs" dxfId="2243" priority="62" operator="equal">
      <formula>"Extremo"</formula>
    </cfRule>
    <cfRule type="cellIs" dxfId="2242" priority="63" operator="equal">
      <formula>"Alto"</formula>
    </cfRule>
    <cfRule type="cellIs" dxfId="2241" priority="64" operator="equal">
      <formula>"Moderado"</formula>
    </cfRule>
    <cfRule type="cellIs" dxfId="2240" priority="65" operator="equal">
      <formula>"Bajo"</formula>
    </cfRule>
  </conditionalFormatting>
  <conditionalFormatting sqref="Y52:Y57">
    <cfRule type="cellIs" dxfId="2239" priority="57" operator="equal">
      <formula>"Muy Alta"</formula>
    </cfRule>
    <cfRule type="cellIs" dxfId="2238" priority="58" operator="equal">
      <formula>"Alta"</formula>
    </cfRule>
    <cfRule type="cellIs" dxfId="2237" priority="59" operator="equal">
      <formula>"Media"</formula>
    </cfRule>
    <cfRule type="cellIs" dxfId="2236" priority="60" operator="equal">
      <formula>"Baja"</formula>
    </cfRule>
    <cfRule type="cellIs" dxfId="2235" priority="61" operator="equal">
      <formula>"Muy Baja"</formula>
    </cfRule>
  </conditionalFormatting>
  <conditionalFormatting sqref="AA52:AA57">
    <cfRule type="cellIs" dxfId="2234" priority="52" operator="equal">
      <formula>"Catastrófico"</formula>
    </cfRule>
    <cfRule type="cellIs" dxfId="2233" priority="53" operator="equal">
      <formula>"Mayor"</formula>
    </cfRule>
    <cfRule type="cellIs" dxfId="2232" priority="54" operator="equal">
      <formula>"Moderado"</formula>
    </cfRule>
    <cfRule type="cellIs" dxfId="2231" priority="55" operator="equal">
      <formula>"Menor"</formula>
    </cfRule>
    <cfRule type="cellIs" dxfId="2230" priority="56" operator="equal">
      <formula>"Leve"</formula>
    </cfRule>
  </conditionalFormatting>
  <conditionalFormatting sqref="AC52:AC57">
    <cfRule type="cellIs" dxfId="2229" priority="48" operator="equal">
      <formula>"Extremo"</formula>
    </cfRule>
    <cfRule type="cellIs" dxfId="2228" priority="49" operator="equal">
      <formula>"Alto"</formula>
    </cfRule>
    <cfRule type="cellIs" dxfId="2227" priority="50" operator="equal">
      <formula>"Moderado"</formula>
    </cfRule>
    <cfRule type="cellIs" dxfId="2226" priority="51" operator="equal">
      <formula>"Bajo"</formula>
    </cfRule>
  </conditionalFormatting>
  <conditionalFormatting sqref="N58">
    <cfRule type="cellIs" dxfId="2225" priority="39" operator="equal">
      <formula>"Extremo"</formula>
    </cfRule>
    <cfRule type="cellIs" dxfId="2224" priority="40" operator="equal">
      <formula>"Alto"</formula>
    </cfRule>
    <cfRule type="cellIs" dxfId="2223" priority="41" operator="equal">
      <formula>"Moderado"</formula>
    </cfRule>
    <cfRule type="cellIs" dxfId="2222" priority="42" operator="equal">
      <formula>"Bajo"</formula>
    </cfRule>
  </conditionalFormatting>
  <conditionalFormatting sqref="Y58:Y63">
    <cfRule type="cellIs" dxfId="2221" priority="34" operator="equal">
      <formula>"Muy Alta"</formula>
    </cfRule>
    <cfRule type="cellIs" dxfId="2220" priority="35" operator="equal">
      <formula>"Alta"</formula>
    </cfRule>
    <cfRule type="cellIs" dxfId="2219" priority="36" operator="equal">
      <formula>"Media"</formula>
    </cfRule>
    <cfRule type="cellIs" dxfId="2218" priority="37" operator="equal">
      <formula>"Baja"</formula>
    </cfRule>
    <cfRule type="cellIs" dxfId="2217" priority="38" operator="equal">
      <formula>"Muy Baja"</formula>
    </cfRule>
  </conditionalFormatting>
  <conditionalFormatting sqref="AA58:AA63">
    <cfRule type="cellIs" dxfId="2216" priority="29" operator="equal">
      <formula>"Catastrófico"</formula>
    </cfRule>
    <cfRule type="cellIs" dxfId="2215" priority="30" operator="equal">
      <formula>"Mayor"</formula>
    </cfRule>
    <cfRule type="cellIs" dxfId="2214" priority="31" operator="equal">
      <formula>"Moderado"</formula>
    </cfRule>
    <cfRule type="cellIs" dxfId="2213" priority="32" operator="equal">
      <formula>"Menor"</formula>
    </cfRule>
    <cfRule type="cellIs" dxfId="2212" priority="33" operator="equal">
      <formula>"Leve"</formula>
    </cfRule>
  </conditionalFormatting>
  <conditionalFormatting sqref="AC58:AC63">
    <cfRule type="cellIs" dxfId="2211" priority="25" operator="equal">
      <formula>"Extremo"</formula>
    </cfRule>
    <cfRule type="cellIs" dxfId="2210" priority="26" operator="equal">
      <formula>"Alto"</formula>
    </cfRule>
    <cfRule type="cellIs" dxfId="2209" priority="27" operator="equal">
      <formula>"Moderado"</formula>
    </cfRule>
    <cfRule type="cellIs" dxfId="2208" priority="28" operator="equal">
      <formula>"Bajo"</formula>
    </cfRule>
  </conditionalFormatting>
  <conditionalFormatting sqref="H64">
    <cfRule type="cellIs" dxfId="2207" priority="20" operator="equal">
      <formula>"Muy Alta"</formula>
    </cfRule>
    <cfRule type="cellIs" dxfId="2206" priority="21" operator="equal">
      <formula>"Alta"</formula>
    </cfRule>
    <cfRule type="cellIs" dxfId="2205" priority="22" operator="equal">
      <formula>"Media"</formula>
    </cfRule>
    <cfRule type="cellIs" dxfId="2204" priority="23" operator="equal">
      <formula>"Baja"</formula>
    </cfRule>
    <cfRule type="cellIs" dxfId="2203" priority="24" operator="equal">
      <formula>"Muy Baja"</formula>
    </cfRule>
  </conditionalFormatting>
  <conditionalFormatting sqref="N64">
    <cfRule type="cellIs" dxfId="2202" priority="16" operator="equal">
      <formula>"Extremo"</formula>
    </cfRule>
    <cfRule type="cellIs" dxfId="2201" priority="17" operator="equal">
      <formula>"Alto"</formula>
    </cfRule>
    <cfRule type="cellIs" dxfId="2200" priority="18" operator="equal">
      <formula>"Moderado"</formula>
    </cfRule>
    <cfRule type="cellIs" dxfId="2199" priority="19" operator="equal">
      <formula>"Bajo"</formula>
    </cfRule>
  </conditionalFormatting>
  <conditionalFormatting sqref="Y64:Y69">
    <cfRule type="cellIs" dxfId="2198" priority="11" operator="equal">
      <formula>"Muy Alta"</formula>
    </cfRule>
    <cfRule type="cellIs" dxfId="2197" priority="12" operator="equal">
      <formula>"Alta"</formula>
    </cfRule>
    <cfRule type="cellIs" dxfId="2196" priority="13" operator="equal">
      <formula>"Media"</formula>
    </cfRule>
    <cfRule type="cellIs" dxfId="2195" priority="14" operator="equal">
      <formula>"Baja"</formula>
    </cfRule>
    <cfRule type="cellIs" dxfId="2194" priority="15" operator="equal">
      <formula>"Muy Baja"</formula>
    </cfRule>
  </conditionalFormatting>
  <conditionalFormatting sqref="AA64:AA69">
    <cfRule type="cellIs" dxfId="2193" priority="6" operator="equal">
      <formula>"Catastrófico"</formula>
    </cfRule>
    <cfRule type="cellIs" dxfId="2192" priority="7" operator="equal">
      <formula>"Mayor"</formula>
    </cfRule>
    <cfRule type="cellIs" dxfId="2191" priority="8" operator="equal">
      <formula>"Moderado"</formula>
    </cfRule>
    <cfRule type="cellIs" dxfId="2190" priority="9" operator="equal">
      <formula>"Menor"</formula>
    </cfRule>
    <cfRule type="cellIs" dxfId="2189" priority="10" operator="equal">
      <formula>"Leve"</formula>
    </cfRule>
  </conditionalFormatting>
  <conditionalFormatting sqref="AC64:AC69">
    <cfRule type="cellIs" dxfId="2188" priority="2" operator="equal">
      <formula>"Extremo"</formula>
    </cfRule>
    <cfRule type="cellIs" dxfId="2187" priority="3" operator="equal">
      <formula>"Alto"</formula>
    </cfRule>
    <cfRule type="cellIs" dxfId="2186" priority="4" operator="equal">
      <formula>"Moderado"</formula>
    </cfRule>
    <cfRule type="cellIs" dxfId="2185" priority="5" operator="equal">
      <formula>"Bajo"</formula>
    </cfRule>
  </conditionalFormatting>
  <conditionalFormatting sqref="K10:K69">
    <cfRule type="containsText" dxfId="2184"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Tratamiento'!#REF!,AD10='https://supervigilanciagovco-my.sharepoint.com/personal/krivera_supervigilancia_gov_co/Documents/Documentos - copia/2023/PLAN DE RIESGOS/RIESGOS DE GESTION 2023/[MATRIZ RIESGOS DE GESTION CONTRATACIÓN.xlsx]Opciones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CONTRATACIÓN.xlsx]Tabla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CONTRATACIÓN.xlsx]Opciones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CONTRATACIÓN.xlsx]Tabla Valoración controles'!#REF!</xm:f>
          </x14:formula1>
          <xm:sqref>R10:S69 U10:W69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I25" zoomScale="70" zoomScaleNormal="90" zoomScaleSheetLayoutView="90" zoomScalePageLayoutView="70" workbookViewId="0">
      <selection activeCell="AE26" sqref="AE26"/>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205</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206</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207</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208</v>
      </c>
      <c r="D10" s="83" t="s">
        <v>209</v>
      </c>
      <c r="E10" s="86" t="s">
        <v>210</v>
      </c>
      <c r="F10" s="83" t="s">
        <v>49</v>
      </c>
      <c r="G10" s="89">
        <v>43079</v>
      </c>
      <c r="H10" s="92" t="str">
        <f>IF(G10&lt;=0,"",IF(G10&lt;=2,"Muy Baja",IF(G10&lt;=24,"Baja",IF(G10&lt;=500,"Media",IF(G10&lt;=5000,"Alta","Muy Alta")))))</f>
        <v>Muy Alta</v>
      </c>
      <c r="I10" s="77">
        <f>IF(H10="","",IF(H10="Muy Baja",0.2,IF(H10="Baja",0.4,IF(H10="Media",0.6,IF(H10="Alta",0.8,IF(H10="Muy Alta",1,))))))</f>
        <v>1</v>
      </c>
      <c r="J10" s="95" t="s">
        <v>82</v>
      </c>
      <c r="K10" s="77" t="str">
        <f>IF(NOT(ISERROR(MATCH(J10,'[8]Tabla Impacto'!$B$221:$B$223,0))),'[8]Tabla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92" t="str">
        <f>IF(OR(K10='[8]Tabla Impacto'!$C$11,K10='[8]Tabla Impacto'!$D$11),"Leve",IF(OR(K10='[8]Tabla Impacto'!$C$12,K10='[8]Tabla Impacto'!$D$12),"Menor",IF(OR(K10='[8]Tabla Impacto'!$C$13,K10='[8]Tabla Impacto'!$D$13),"Moderado",IF(OR(K10='[8]Tabla Impacto'!$C$14,K10='[8]Tabla Impacto'!$D$14),"Mayor",IF(OR(K10='[8]Tabla Impacto'!$C$15,K10='[8]Tabla Impacto'!$D$15),"Catastrófico","")))))</f>
        <v>Mayor</v>
      </c>
      <c r="M10" s="77">
        <f>IF(L10="","",IF(L10="Leve",0.2,IF(L10="Menor",0.4,IF(L10="Moderado",0.6,IF(L10="Mayor",0.8,IF(L10="Catastrófico",1,))))))</f>
        <v>0.8</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
        <v>1</v>
      </c>
      <c r="P10" s="10" t="s">
        <v>211</v>
      </c>
      <c r="Q10" s="11" t="str">
        <f>IF(OR(R10="Preventivo",R10="Detectivo"),"Probabilidad",IF(R10="Correctivo","Impacto",""))</f>
        <v>Probabilidad</v>
      </c>
      <c r="R10" s="12" t="s">
        <v>52</v>
      </c>
      <c r="S10" s="12" t="s">
        <v>53</v>
      </c>
      <c r="T10" s="13" t="str">
        <f>IF(AND(R10="Preventivo",S10="Automático"),"50%",IF(AND(R10="Preventivo",S10="Manual"),"40%",IF(AND(R10="Detectivo",S10="Automático"),"40%",IF(AND(R10="Detectivo",S10="Manual"),"30%",IF(AND(R10="Correctivo",S10="Automático"),"35%",IF(AND(R10="Correctivo",S10="Manual"),"25%",""))))))</f>
        <v>40%</v>
      </c>
      <c r="U10" s="12" t="s">
        <v>145</v>
      </c>
      <c r="V10" s="12" t="s">
        <v>212</v>
      </c>
      <c r="W10" s="12" t="s">
        <v>56</v>
      </c>
      <c r="X10" s="14">
        <f>IFERROR(IF(Q10="Probabilidad",(I10-(+I10*T10)),IF(Q10="Impacto",I10,"")),"")</f>
        <v>0.6</v>
      </c>
      <c r="Y10" s="15" t="str">
        <f>IFERROR(IF(X10="","",IF(X10&lt;=0.2,"Muy Baja",IF(X10&lt;=0.4,"Baja",IF(X10&lt;=0.6,"Media",IF(X10&lt;=0.8,"Alta","Muy Alta"))))),"")</f>
        <v>Media</v>
      </c>
      <c r="Z10" s="16">
        <f>+X10</f>
        <v>0.6</v>
      </c>
      <c r="AA10" s="15" t="str">
        <f>IFERROR(IF(AB10="","",IF(AB10&lt;=0.2,"Leve",IF(AB10&lt;=0.4,"Menor",IF(AB10&lt;=0.6,"Moderado",IF(AB10&lt;=0.8,"Mayor","Catastrófico"))))),"")</f>
        <v>Mayor</v>
      </c>
      <c r="AB10" s="16">
        <f>IFERROR(IF(Q10="Impacto",(M10-(+M10*T10)),IF(Q10="Probabilidad",M10,"")),"")</f>
        <v>0.8</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8" t="s">
        <v>69</v>
      </c>
      <c r="AE10" s="19" t="s">
        <v>213</v>
      </c>
      <c r="AF10" s="21" t="s">
        <v>214</v>
      </c>
      <c r="AG10" s="20" t="s">
        <v>113</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215</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145</v>
      </c>
      <c r="V11" s="12" t="s">
        <v>212</v>
      </c>
      <c r="W11" s="12" t="s">
        <v>56</v>
      </c>
      <c r="X11" s="14">
        <f>IFERROR(IF(AND(Q10="Probabilidad",Q11="Probabilidad"),(Z10-(+Z10*T11)),IF(Q11="Probabilidad",(I10-(+I10*T11)),IF(Q11="Impacto",Z10,""))),"")</f>
        <v>0.36</v>
      </c>
      <c r="Y11" s="15" t="str">
        <f t="shared" ref="Y11:Y69" si="1">IFERROR(IF(X11="","",IF(X11&lt;=0.2,"Muy Baja",IF(X11&lt;=0.4,"Baja",IF(X11&lt;=0.6,"Media",IF(X11&lt;=0.8,"Alta","Muy Alta"))))),"")</f>
        <v>Baja</v>
      </c>
      <c r="Z11" s="16">
        <f t="shared" ref="Z11:Z15" si="2">+X11</f>
        <v>0.36</v>
      </c>
      <c r="AA11" s="15" t="str">
        <f t="shared" ref="AA11:AA69" si="3">IFERROR(IF(AB11="","",IF(AB11&lt;=0.2,"Leve",IF(AB11&lt;=0.4,"Menor",IF(AB11&lt;=0.6,"Moderado",IF(AB11&lt;=0.8,"Mayor","Catastrófico"))))),"")</f>
        <v>Mayor</v>
      </c>
      <c r="AB11" s="16">
        <f>IFERROR(IF(AND(Q10="Impacto",Q11="Impacto"),(AB10-(+AB10*T11)),IF(Q11="Impacto",($M$10-(+$M$10*T11)),IF(Q11="Probabilidad",AB10,""))),"")</f>
        <v>0.8</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8" t="s">
        <v>69</v>
      </c>
      <c r="AE11" s="19" t="s">
        <v>216</v>
      </c>
      <c r="AF11" s="21" t="s">
        <v>214</v>
      </c>
      <c r="AG11" s="20" t="s">
        <v>71</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c r="Q12" s="11" t="str">
        <f>IF(OR(R12="Preventivo",R12="Detectivo"),"Probabilidad",IF(R12="Correctivo","Impacto",""))</f>
        <v/>
      </c>
      <c r="R12" s="12"/>
      <c r="S12" s="12"/>
      <c r="T12" s="13" t="str">
        <f t="shared" si="0"/>
        <v/>
      </c>
      <c r="U12" s="12"/>
      <c r="V12" s="12"/>
      <c r="W12" s="12"/>
      <c r="X12" s="14" t="str">
        <f>IFERROR(IF(AND(Q11="Probabilidad",Q12="Probabilidad"),(Z11-(+Z11*T12)),IF(AND(Q11="Impacto",Q12="Probabilidad"),(Z10-(+Z10*T12)),IF(Q12="Impacto",Z11,""))),"")</f>
        <v/>
      </c>
      <c r="Y12" s="15" t="str">
        <f t="shared" si="1"/>
        <v/>
      </c>
      <c r="Z12" s="16" t="str">
        <f t="shared" si="2"/>
        <v/>
      </c>
      <c r="AA12" s="15" t="str">
        <f t="shared" si="3"/>
        <v/>
      </c>
      <c r="AB12" s="16" t="str">
        <f>IFERROR(IF(AND(Q11="Impacto",Q12="Impacto"),(AB11-(+AB11*T12)),IF(AND(Q11="Probabilidad",Q12="Impacto"),(AB10-(+AB10*T12)),IF(Q12="Probabilidad",AB11,""))),"")</f>
        <v/>
      </c>
      <c r="AC12" s="17" t="str">
        <f t="shared" si="4"/>
        <v/>
      </c>
      <c r="AD12" s="18"/>
      <c r="AE12" s="19"/>
      <c r="AF12" s="21"/>
      <c r="AG12" s="20"/>
      <c r="AH12" s="24"/>
      <c r="AI12" s="19"/>
      <c r="AJ12" s="2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c r="C16" s="83"/>
      <c r="D16" s="83"/>
      <c r="E16" s="86"/>
      <c r="F16" s="83"/>
      <c r="G16" s="89"/>
      <c r="H16" s="92" t="str">
        <f>IF(G16&lt;=0,"",IF(G16&lt;=2,"Muy Baja",IF(G16&lt;=24,"Baja",IF(G16&lt;=500,"Media",IF(G16&lt;=5000,"Alta","Muy Alta")))))</f>
        <v/>
      </c>
      <c r="I16" s="77" t="str">
        <f>IF(H16="","",IF(H16="Muy Baja",0.2,IF(H16="Baja",0.4,IF(H16="Media",0.6,IF(H16="Alta",0.8,IF(H16="Muy Alta",1,))))))</f>
        <v/>
      </c>
      <c r="J16" s="95"/>
      <c r="K16" s="77">
        <f>IF(NOT(ISERROR(MATCH(J16,'[8]Tabla Impacto'!$B$221:$B$223,0))),'[8]Tabla Impacto'!$F$223&amp;"Por favor no seleccionar los criterios de impacto(Afectación Económica o presupuestal y Pérdida Reputacional)",J16)</f>
        <v>0</v>
      </c>
      <c r="L16" s="92" t="str">
        <f>IF(OR(K16='[8]Tabla Impacto'!$C$11,K16='[8]Tabla Impacto'!$D$11),"Leve",IF(OR(K16='[8]Tabla Impacto'!$C$12,K16='[8]Tabla Impacto'!$D$12),"Menor",IF(OR(K16='[8]Tabla Impacto'!$C$13,K16='[8]Tabla Impacto'!$D$13),"Moderado",IF(OR(K16='[8]Tabla Impacto'!$C$14,K16='[8]Tabla Impacto'!$D$14),"Mayor",IF(OR(K16='[8]Tabla Impacto'!$C$15,K16='[8]Tabla Impacto'!$D$15),"Catastrófico","")))))</f>
        <v/>
      </c>
      <c r="M16" s="77" t="str">
        <f>IF(L16="","",IF(L16="Leve",0.2,IF(L16="Menor",0.4,IF(L16="Moderado",0.6,IF(L16="Mayor",0.8,IF(L16="Catastrófico",1,))))))</f>
        <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9">
        <v>1</v>
      </c>
      <c r="P16" s="10"/>
      <c r="Q16" s="11" t="str">
        <f>IF(OR(R16="Preventivo",R16="Detectivo"),"Probabilidad",IF(R16="Correctivo","Impacto",""))</f>
        <v/>
      </c>
      <c r="R16" s="12"/>
      <c r="S16" s="12"/>
      <c r="T16" s="13" t="str">
        <f>IF(AND(R16="Preventivo",S16="Automático"),"50%",IF(AND(R16="Preventivo",S16="Manual"),"40%",IF(AND(R16="Detectivo",S16="Automático"),"40%",IF(AND(R16="Detectivo",S16="Manual"),"30%",IF(AND(R16="Correctivo",S16="Automático"),"35%",IF(AND(R16="Correctivo",S16="Manual"),"25%",""))))))</f>
        <v/>
      </c>
      <c r="U16" s="12"/>
      <c r="V16" s="12"/>
      <c r="W16" s="12"/>
      <c r="X16" s="14" t="str">
        <f>IFERROR(IF(Q16="Probabilidad",(I16-(+I16*T16)),IF(Q16="Impacto",I16,"")),"")</f>
        <v/>
      </c>
      <c r="Y16" s="15" t="str">
        <f>IFERROR(IF(X16="","",IF(X16&lt;=0.2,"Muy Baja",IF(X16&lt;=0.4,"Baja",IF(X16&lt;=0.6,"Media",IF(X16&lt;=0.8,"Alta","Muy Alta"))))),"")</f>
        <v/>
      </c>
      <c r="Z16" s="16" t="str">
        <f>+X16</f>
        <v/>
      </c>
      <c r="AA16" s="15" t="str">
        <f>IFERROR(IF(AB16="","",IF(AB16&lt;=0.2,"Leve",IF(AB16&lt;=0.4,"Menor",IF(AB16&lt;=0.6,"Moderado",IF(AB16&lt;=0.8,"Mayor","Catastrófico"))))),"")</f>
        <v/>
      </c>
      <c r="AB16" s="16" t="str">
        <f>IFERROR(IF(Q16="Impacto",(M16-(+M16*T16)),IF(Q16="Probabilidad",M16,"")),"")</f>
        <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8"/>
      <c r="AE16" s="19"/>
      <c r="AF16" s="21"/>
      <c r="AG16" s="24"/>
      <c r="AH16" s="24"/>
      <c r="AI16" s="19"/>
      <c r="AJ16" s="2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c r="Q17" s="11" t="str">
        <f>IF(OR(R17="Preventivo",R17="Detectivo"),"Probabilidad",IF(R17="Correctivo","Impacto",""))</f>
        <v/>
      </c>
      <c r="R17" s="12"/>
      <c r="S17" s="12"/>
      <c r="T17" s="13" t="str">
        <f t="shared" ref="T17:T21" si="8">IF(AND(R17="Preventivo",S17="Automático"),"50%",IF(AND(R17="Preventivo",S17="Manual"),"40%",IF(AND(R17="Detectivo",S17="Automático"),"40%",IF(AND(R17="Detectivo",S17="Manual"),"30%",IF(AND(R17="Correctivo",S17="Automático"),"35%",IF(AND(R17="Correctivo",S17="Manual"),"25%",""))))))</f>
        <v/>
      </c>
      <c r="U17" s="12"/>
      <c r="V17" s="12"/>
      <c r="W17" s="12"/>
      <c r="X17" s="14" t="str">
        <f>IFERROR(IF(AND(Q16="Probabilidad",Q17="Probabilidad"),(Z16-(+Z16*T17)),IF(Q17="Probabilidad",(I16-(+I16*T17)),IF(Q17="Impacto",Z16,""))),"")</f>
        <v/>
      </c>
      <c r="Y17" s="15" t="str">
        <f t="shared" si="1"/>
        <v/>
      </c>
      <c r="Z17" s="16" t="str">
        <f t="shared" ref="Z17:Z21" si="9">+X17</f>
        <v/>
      </c>
      <c r="AA17" s="15" t="str">
        <f t="shared" si="3"/>
        <v/>
      </c>
      <c r="AB17" s="16" t="str">
        <f>IFERROR(IF(AND(Q16="Impacto",Q17="Impacto"),(AB10-(+AB10*T17)),IF(Q17="Impacto",($M$16-(+$M$16*T17)),IF(Q17="Probabilidad",AB10,""))),"")</f>
        <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8"/>
      <c r="AE17" s="19"/>
      <c r="AF17" s="21"/>
      <c r="AG17" s="24"/>
      <c r="AH17" s="24"/>
      <c r="AI17" s="19"/>
      <c r="AJ17" s="2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IF(NOT(ISERROR(MATCH(J22,'[8]Tabla Impacto'!$B$221:$B$223,0))),'[8]Tabla Impacto'!$F$223&amp;"Por favor no seleccionar los criterios de impacto(Afectación Económica o presupuestal y Pérdida Reputacional)",J22)</f>
        <v>0</v>
      </c>
      <c r="L22" s="92" t="str">
        <f>IF(OR(K22='[8]Tabla Impacto'!$C$11,K22='[8]Tabla Impacto'!$D$11),"Leve",IF(OR(K22='[8]Tabla Impacto'!$C$12,K22='[8]Tabla Impacto'!$D$12),"Menor",IF(OR(K22='[8]Tabla Impacto'!$C$13,K22='[8]Tabla Impacto'!$D$13),"Moderado",IF(OR(K22='[8]Tabla Impacto'!$C$14,K22='[8]Tabla Impacto'!$D$14),"Mayor",IF(OR(K22='[8]Tabla Impacto'!$C$15,K22='[8]Tabla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IF(NOT(ISERROR(MATCH(J28,'[8]Tabla Impacto'!$B$221:$B$223,0))),'[8]Tabla Impacto'!$F$223&amp;"Por favor no seleccionar los criterios de impacto(Afectación Económica o presupuestal y Pérdida Reputacional)",J28)</f>
        <v>0</v>
      </c>
      <c r="L28" s="92" t="str">
        <f>IF(OR(K28='[8]Tabla Impacto'!$C$11,K28='[8]Tabla Impacto'!$D$11),"Leve",IF(OR(K28='[8]Tabla Impacto'!$C$12,K28='[8]Tabla Impacto'!$D$12),"Menor",IF(OR(K28='[8]Tabla Impacto'!$C$13,K28='[8]Tabla Impacto'!$D$13),"Moderado",IF(OR(K28='[8]Tabla Impacto'!$C$14,K28='[8]Tabla Impacto'!$D$14),"Mayor",IF(OR(K28='[8]Tabla Impacto'!$C$15,K28='[8]Tabla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IF(NOT(ISERROR(MATCH(J34,'[8]Tabla Impacto'!$B$221:$B$223,0))),'[8]Tabla Impacto'!$F$223&amp;"Por favor no seleccionar los criterios de impacto(Afectación Económica o presupuestal y Pérdida Reputacional)",J34)</f>
        <v>0</v>
      </c>
      <c r="L34" s="92" t="str">
        <f>IF(OR(K34='[8]Tabla Impacto'!$C$11,K34='[8]Tabla Impacto'!$D$11),"Leve",IF(OR(K34='[8]Tabla Impacto'!$C$12,K34='[8]Tabla Impacto'!$D$12),"Menor",IF(OR(K34='[8]Tabla Impacto'!$C$13,K34='[8]Tabla Impacto'!$D$13),"Moderado",IF(OR(K34='[8]Tabla Impacto'!$C$14,K34='[8]Tabla Impacto'!$D$14),"Mayor",IF(OR(K34='[8]Tabla Impacto'!$C$15,K34='[8]Tabla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IF(NOT(ISERROR(MATCH(J40,'[8]Tabla Impacto'!$B$221:$B$223,0))),'[8]Tabla Impacto'!$F$223&amp;"Por favor no seleccionar los criterios de impacto(Afectación Económica o presupuestal y Pérdida Reputacional)",J40)</f>
        <v>0</v>
      </c>
      <c r="L40" s="92" t="str">
        <f>IF(OR(K40='[8]Tabla Impacto'!$C$11,K40='[8]Tabla Impacto'!$D$11),"Leve",IF(OR(K40='[8]Tabla Impacto'!$C$12,K40='[8]Tabla Impacto'!$D$12),"Menor",IF(OR(K40='[8]Tabla Impacto'!$C$13,K40='[8]Tabla Impacto'!$D$13),"Moderado",IF(OR(K40='[8]Tabla Impacto'!$C$14,K40='[8]Tabla Impacto'!$D$14),"Mayor",IF(OR(K40='[8]Tabla Impacto'!$C$15,K40='[8]Tabla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IF(NOT(ISERROR(MATCH(J46,'[8]Tabla Impacto'!$B$221:$B$223,0))),'[8]Tabla Impacto'!$F$223&amp;"Por favor no seleccionar los criterios de impacto(Afectación Económica o presupuestal y Pérdida Reputacional)",J46)</f>
        <v>0</v>
      </c>
      <c r="L46" s="92" t="str">
        <f>IF(OR(K46='[8]Tabla Impacto'!$C$11,K46='[8]Tabla Impacto'!$D$11),"Leve",IF(OR(K46='[8]Tabla Impacto'!$C$12,K46='[8]Tabla Impacto'!$D$12),"Menor",IF(OR(K46='[8]Tabla Impacto'!$C$13,K46='[8]Tabla Impacto'!$D$13),"Moderado",IF(OR(K46='[8]Tabla Impacto'!$C$14,K46='[8]Tabla Impacto'!$D$14),"Mayor",IF(OR(K46='[8]Tabla Impacto'!$C$15,K46='[8]Tabla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IF(NOT(ISERROR(MATCH(J52,'[8]Tabla Impacto'!$B$221:$B$223,0))),'[8]Tabla Impacto'!$F$223&amp;"Por favor no seleccionar los criterios de impacto(Afectación Económica o presupuestal y Pérdida Reputacional)",J52)</f>
        <v>0</v>
      </c>
      <c r="L52" s="92" t="str">
        <f>IF(OR(K52='[8]Tabla Impacto'!$C$11,K52='[8]Tabla Impacto'!$D$11),"Leve",IF(OR(K52='[8]Tabla Impacto'!$C$12,K52='[8]Tabla Impacto'!$D$12),"Menor",IF(OR(K52='[8]Tabla Impacto'!$C$13,K52='[8]Tabla Impacto'!$D$13),"Moderado",IF(OR(K52='[8]Tabla Impacto'!$C$14,K52='[8]Tabla Impacto'!$D$14),"Mayor",IF(OR(K52='[8]Tabla Impacto'!$C$15,K52='[8]Tabla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IF(NOT(ISERROR(MATCH(J58,'[8]Tabla Impacto'!$B$221:$B$223,0))),'[8]Tabla Impacto'!$F$223&amp;"Por favor no seleccionar los criterios de impacto(Afectación Económica o presupuestal y Pérdida Reputacional)",J58)</f>
        <v>0</v>
      </c>
      <c r="L58" s="92" t="str">
        <f>IF(OR(K58='[8]Tabla Impacto'!$C$11,K58='[8]Tabla Impacto'!$D$11),"Leve",IF(OR(K58='[8]Tabla Impacto'!$C$12,K58='[8]Tabla Impacto'!$D$12),"Menor",IF(OR(K58='[8]Tabla Impacto'!$C$13,K58='[8]Tabla Impacto'!$D$13),"Moderado",IF(OR(K58='[8]Tabla Impacto'!$C$14,K58='[8]Tabla Impacto'!$D$14),"Mayor",IF(OR(K58='[8]Tabla Impacto'!$C$15,K58='[8]Tabla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IF(NOT(ISERROR(MATCH(J64,'[8]Tabla Impacto'!$B$221:$B$223,0))),'[8]Tabla Impacto'!$F$223&amp;"Por favor no seleccionar los criterios de impacto(Afectación Económica o presupuestal y Pérdida Reputacional)",J64)</f>
        <v>0</v>
      </c>
      <c r="L64" s="92" t="str">
        <f>IF(OR(K64='[8]Tabla Impacto'!$C$11,K64='[8]Tabla Impacto'!$D$11),"Leve",IF(OR(K64='[8]Tabla Impacto'!$C$12,K64='[8]Tabla Impacto'!$D$12),"Menor",IF(OR(K64='[8]Tabla Impacto'!$C$13,K64='[8]Tabla Impacto'!$D$13),"Moderado",IF(OR(K64='[8]Tabla Impacto'!$C$14,K64='[8]Tabla Impacto'!$D$14),"Mayor",IF(OR(K64='[8]Tabla Impacto'!$C$15,K64='[8]Tabla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2183" priority="227" operator="equal">
      <formula>"Muy Alta"</formula>
    </cfRule>
    <cfRule type="cellIs" dxfId="2182" priority="228" operator="equal">
      <formula>"Alta"</formula>
    </cfRule>
    <cfRule type="cellIs" dxfId="2181" priority="229" operator="equal">
      <formula>"Media"</formula>
    </cfRule>
    <cfRule type="cellIs" dxfId="2180" priority="230" operator="equal">
      <formula>"Baja"</formula>
    </cfRule>
    <cfRule type="cellIs" dxfId="2179" priority="231" operator="equal">
      <formula>"Muy Baja"</formula>
    </cfRule>
  </conditionalFormatting>
  <conditionalFormatting sqref="L10 L16 L22 L28 L34 L40 L46 L52 L58 L64">
    <cfRule type="cellIs" dxfId="2178" priority="222" operator="equal">
      <formula>"Catastrófico"</formula>
    </cfRule>
    <cfRule type="cellIs" dxfId="2177" priority="223" operator="equal">
      <formula>"Mayor"</formula>
    </cfRule>
    <cfRule type="cellIs" dxfId="2176" priority="224" operator="equal">
      <formula>"Moderado"</formula>
    </cfRule>
    <cfRule type="cellIs" dxfId="2175" priority="225" operator="equal">
      <formula>"Menor"</formula>
    </cfRule>
    <cfRule type="cellIs" dxfId="2174" priority="226" operator="equal">
      <formula>"Leve"</formula>
    </cfRule>
  </conditionalFormatting>
  <conditionalFormatting sqref="N10">
    <cfRule type="cellIs" dxfId="2173" priority="218" operator="equal">
      <formula>"Extremo"</formula>
    </cfRule>
    <cfRule type="cellIs" dxfId="2172" priority="219" operator="equal">
      <formula>"Alto"</formula>
    </cfRule>
    <cfRule type="cellIs" dxfId="2171" priority="220" operator="equal">
      <formula>"Moderado"</formula>
    </cfRule>
    <cfRule type="cellIs" dxfId="2170" priority="221" operator="equal">
      <formula>"Bajo"</formula>
    </cfRule>
  </conditionalFormatting>
  <conditionalFormatting sqref="Y10:Y15">
    <cfRule type="cellIs" dxfId="2169" priority="213" operator="equal">
      <formula>"Muy Alta"</formula>
    </cfRule>
    <cfRule type="cellIs" dxfId="2168" priority="214" operator="equal">
      <formula>"Alta"</formula>
    </cfRule>
    <cfRule type="cellIs" dxfId="2167" priority="215" operator="equal">
      <formula>"Media"</formula>
    </cfRule>
    <cfRule type="cellIs" dxfId="2166" priority="216" operator="equal">
      <formula>"Baja"</formula>
    </cfRule>
    <cfRule type="cellIs" dxfId="2165" priority="217" operator="equal">
      <formula>"Muy Baja"</formula>
    </cfRule>
  </conditionalFormatting>
  <conditionalFormatting sqref="AA10:AA15">
    <cfRule type="cellIs" dxfId="2164" priority="208" operator="equal">
      <formula>"Catastrófico"</formula>
    </cfRule>
    <cfRule type="cellIs" dxfId="2163" priority="209" operator="equal">
      <formula>"Mayor"</formula>
    </cfRule>
    <cfRule type="cellIs" dxfId="2162" priority="210" operator="equal">
      <formula>"Moderado"</formula>
    </cfRule>
    <cfRule type="cellIs" dxfId="2161" priority="211" operator="equal">
      <formula>"Menor"</formula>
    </cfRule>
    <cfRule type="cellIs" dxfId="2160" priority="212" operator="equal">
      <formula>"Leve"</formula>
    </cfRule>
  </conditionalFormatting>
  <conditionalFormatting sqref="AC10:AC15">
    <cfRule type="cellIs" dxfId="2159" priority="204" operator="equal">
      <formula>"Extremo"</formula>
    </cfRule>
    <cfRule type="cellIs" dxfId="2158" priority="205" operator="equal">
      <formula>"Alto"</formula>
    </cfRule>
    <cfRule type="cellIs" dxfId="2157" priority="206" operator="equal">
      <formula>"Moderado"</formula>
    </cfRule>
    <cfRule type="cellIs" dxfId="2156" priority="207" operator="equal">
      <formula>"Bajo"</formula>
    </cfRule>
  </conditionalFormatting>
  <conditionalFormatting sqref="H58">
    <cfRule type="cellIs" dxfId="2155" priority="43" operator="equal">
      <formula>"Muy Alta"</formula>
    </cfRule>
    <cfRule type="cellIs" dxfId="2154" priority="44" operator="equal">
      <formula>"Alta"</formula>
    </cfRule>
    <cfRule type="cellIs" dxfId="2153" priority="45" operator="equal">
      <formula>"Media"</formula>
    </cfRule>
    <cfRule type="cellIs" dxfId="2152" priority="46" operator="equal">
      <formula>"Baja"</formula>
    </cfRule>
    <cfRule type="cellIs" dxfId="2151" priority="47" operator="equal">
      <formula>"Muy Baja"</formula>
    </cfRule>
  </conditionalFormatting>
  <conditionalFormatting sqref="N16">
    <cfRule type="cellIs" dxfId="2150" priority="200" operator="equal">
      <formula>"Extremo"</formula>
    </cfRule>
    <cfRule type="cellIs" dxfId="2149" priority="201" operator="equal">
      <formula>"Alto"</formula>
    </cfRule>
    <cfRule type="cellIs" dxfId="2148" priority="202" operator="equal">
      <formula>"Moderado"</formula>
    </cfRule>
    <cfRule type="cellIs" dxfId="2147" priority="203" operator="equal">
      <formula>"Bajo"</formula>
    </cfRule>
  </conditionalFormatting>
  <conditionalFormatting sqref="Y16:Y21">
    <cfRule type="cellIs" dxfId="2146" priority="195" operator="equal">
      <formula>"Muy Alta"</formula>
    </cfRule>
    <cfRule type="cellIs" dxfId="2145" priority="196" operator="equal">
      <formula>"Alta"</formula>
    </cfRule>
    <cfRule type="cellIs" dxfId="2144" priority="197" operator="equal">
      <formula>"Media"</formula>
    </cfRule>
    <cfRule type="cellIs" dxfId="2143" priority="198" operator="equal">
      <formula>"Baja"</formula>
    </cfRule>
    <cfRule type="cellIs" dxfId="2142" priority="199" operator="equal">
      <formula>"Muy Baja"</formula>
    </cfRule>
  </conditionalFormatting>
  <conditionalFormatting sqref="AA16:AA21">
    <cfRule type="cellIs" dxfId="2141" priority="190" operator="equal">
      <formula>"Catastrófico"</formula>
    </cfRule>
    <cfRule type="cellIs" dxfId="2140" priority="191" operator="equal">
      <formula>"Mayor"</formula>
    </cfRule>
    <cfRule type="cellIs" dxfId="2139" priority="192" operator="equal">
      <formula>"Moderado"</formula>
    </cfRule>
    <cfRule type="cellIs" dxfId="2138" priority="193" operator="equal">
      <formula>"Menor"</formula>
    </cfRule>
    <cfRule type="cellIs" dxfId="2137" priority="194" operator="equal">
      <formula>"Leve"</formula>
    </cfRule>
  </conditionalFormatting>
  <conditionalFormatting sqref="AC16:AC21">
    <cfRule type="cellIs" dxfId="2136" priority="186" operator="equal">
      <formula>"Extremo"</formula>
    </cfRule>
    <cfRule type="cellIs" dxfId="2135" priority="187" operator="equal">
      <formula>"Alto"</formula>
    </cfRule>
    <cfRule type="cellIs" dxfId="2134" priority="188" operator="equal">
      <formula>"Moderado"</formula>
    </cfRule>
    <cfRule type="cellIs" dxfId="2133" priority="189" operator="equal">
      <formula>"Bajo"</formula>
    </cfRule>
  </conditionalFormatting>
  <conditionalFormatting sqref="H22">
    <cfRule type="cellIs" dxfId="2132" priority="181" operator="equal">
      <formula>"Muy Alta"</formula>
    </cfRule>
    <cfRule type="cellIs" dxfId="2131" priority="182" operator="equal">
      <formula>"Alta"</formula>
    </cfRule>
    <cfRule type="cellIs" dxfId="2130" priority="183" operator="equal">
      <formula>"Media"</formula>
    </cfRule>
    <cfRule type="cellIs" dxfId="2129" priority="184" operator="equal">
      <formula>"Baja"</formula>
    </cfRule>
    <cfRule type="cellIs" dxfId="2128" priority="185" operator="equal">
      <formula>"Muy Baja"</formula>
    </cfRule>
  </conditionalFormatting>
  <conditionalFormatting sqref="N22">
    <cfRule type="cellIs" dxfId="2127" priority="177" operator="equal">
      <formula>"Extremo"</formula>
    </cfRule>
    <cfRule type="cellIs" dxfId="2126" priority="178" operator="equal">
      <formula>"Alto"</formula>
    </cfRule>
    <cfRule type="cellIs" dxfId="2125" priority="179" operator="equal">
      <formula>"Moderado"</formula>
    </cfRule>
    <cfRule type="cellIs" dxfId="2124" priority="180" operator="equal">
      <formula>"Bajo"</formula>
    </cfRule>
  </conditionalFormatting>
  <conditionalFormatting sqref="Y22:Y27">
    <cfRule type="cellIs" dxfId="2123" priority="172" operator="equal">
      <formula>"Muy Alta"</formula>
    </cfRule>
    <cfRule type="cellIs" dxfId="2122" priority="173" operator="equal">
      <formula>"Alta"</formula>
    </cfRule>
    <cfRule type="cellIs" dxfId="2121" priority="174" operator="equal">
      <formula>"Media"</formula>
    </cfRule>
    <cfRule type="cellIs" dxfId="2120" priority="175" operator="equal">
      <formula>"Baja"</formula>
    </cfRule>
    <cfRule type="cellIs" dxfId="2119" priority="176" operator="equal">
      <formula>"Muy Baja"</formula>
    </cfRule>
  </conditionalFormatting>
  <conditionalFormatting sqref="AA22:AA27">
    <cfRule type="cellIs" dxfId="2118" priority="167" operator="equal">
      <formula>"Catastrófico"</formula>
    </cfRule>
    <cfRule type="cellIs" dxfId="2117" priority="168" operator="equal">
      <formula>"Mayor"</formula>
    </cfRule>
    <cfRule type="cellIs" dxfId="2116" priority="169" operator="equal">
      <formula>"Moderado"</formula>
    </cfRule>
    <cfRule type="cellIs" dxfId="2115" priority="170" operator="equal">
      <formula>"Menor"</formula>
    </cfRule>
    <cfRule type="cellIs" dxfId="2114" priority="171" operator="equal">
      <formula>"Leve"</formula>
    </cfRule>
  </conditionalFormatting>
  <conditionalFormatting sqref="AC22:AC27">
    <cfRule type="cellIs" dxfId="2113" priority="163" operator="equal">
      <formula>"Extremo"</formula>
    </cfRule>
    <cfRule type="cellIs" dxfId="2112" priority="164" operator="equal">
      <formula>"Alto"</formula>
    </cfRule>
    <cfRule type="cellIs" dxfId="2111" priority="165" operator="equal">
      <formula>"Moderado"</formula>
    </cfRule>
    <cfRule type="cellIs" dxfId="2110" priority="166" operator="equal">
      <formula>"Bajo"</formula>
    </cfRule>
  </conditionalFormatting>
  <conditionalFormatting sqref="H28">
    <cfRule type="cellIs" dxfId="2109" priority="158" operator="equal">
      <formula>"Muy Alta"</formula>
    </cfRule>
    <cfRule type="cellIs" dxfId="2108" priority="159" operator="equal">
      <formula>"Alta"</formula>
    </cfRule>
    <cfRule type="cellIs" dxfId="2107" priority="160" operator="equal">
      <formula>"Media"</formula>
    </cfRule>
    <cfRule type="cellIs" dxfId="2106" priority="161" operator="equal">
      <formula>"Baja"</formula>
    </cfRule>
    <cfRule type="cellIs" dxfId="2105" priority="162" operator="equal">
      <formula>"Muy Baja"</formula>
    </cfRule>
  </conditionalFormatting>
  <conditionalFormatting sqref="N28">
    <cfRule type="cellIs" dxfId="2104" priority="154" operator="equal">
      <formula>"Extremo"</formula>
    </cfRule>
    <cfRule type="cellIs" dxfId="2103" priority="155" operator="equal">
      <formula>"Alto"</formula>
    </cfRule>
    <cfRule type="cellIs" dxfId="2102" priority="156" operator="equal">
      <formula>"Moderado"</formula>
    </cfRule>
    <cfRule type="cellIs" dxfId="2101" priority="157" operator="equal">
      <formula>"Bajo"</formula>
    </cfRule>
  </conditionalFormatting>
  <conditionalFormatting sqref="Y28:Y33">
    <cfRule type="cellIs" dxfId="2100" priority="149" operator="equal">
      <formula>"Muy Alta"</formula>
    </cfRule>
    <cfRule type="cellIs" dxfId="2099" priority="150" operator="equal">
      <formula>"Alta"</formula>
    </cfRule>
    <cfRule type="cellIs" dxfId="2098" priority="151" operator="equal">
      <formula>"Media"</formula>
    </cfRule>
    <cfRule type="cellIs" dxfId="2097" priority="152" operator="equal">
      <formula>"Baja"</formula>
    </cfRule>
    <cfRule type="cellIs" dxfId="2096" priority="153" operator="equal">
      <formula>"Muy Baja"</formula>
    </cfRule>
  </conditionalFormatting>
  <conditionalFormatting sqref="AA28:AA33">
    <cfRule type="cellIs" dxfId="2095" priority="144" operator="equal">
      <formula>"Catastrófico"</formula>
    </cfRule>
    <cfRule type="cellIs" dxfId="2094" priority="145" operator="equal">
      <formula>"Mayor"</formula>
    </cfRule>
    <cfRule type="cellIs" dxfId="2093" priority="146" operator="equal">
      <formula>"Moderado"</formula>
    </cfRule>
    <cfRule type="cellIs" dxfId="2092" priority="147" operator="equal">
      <formula>"Menor"</formula>
    </cfRule>
    <cfRule type="cellIs" dxfId="2091" priority="148" operator="equal">
      <formula>"Leve"</formula>
    </cfRule>
  </conditionalFormatting>
  <conditionalFormatting sqref="AC28:AC33">
    <cfRule type="cellIs" dxfId="2090" priority="140" operator="equal">
      <formula>"Extremo"</formula>
    </cfRule>
    <cfRule type="cellIs" dxfId="2089" priority="141" operator="equal">
      <formula>"Alto"</formula>
    </cfRule>
    <cfRule type="cellIs" dxfId="2088" priority="142" operator="equal">
      <formula>"Moderado"</formula>
    </cfRule>
    <cfRule type="cellIs" dxfId="2087" priority="143" operator="equal">
      <formula>"Bajo"</formula>
    </cfRule>
  </conditionalFormatting>
  <conditionalFormatting sqref="H34">
    <cfRule type="cellIs" dxfId="2086" priority="135" operator="equal">
      <formula>"Muy Alta"</formula>
    </cfRule>
    <cfRule type="cellIs" dxfId="2085" priority="136" operator="equal">
      <formula>"Alta"</formula>
    </cfRule>
    <cfRule type="cellIs" dxfId="2084" priority="137" operator="equal">
      <formula>"Media"</formula>
    </cfRule>
    <cfRule type="cellIs" dxfId="2083" priority="138" operator="equal">
      <formula>"Baja"</formula>
    </cfRule>
    <cfRule type="cellIs" dxfId="2082" priority="139" operator="equal">
      <formula>"Muy Baja"</formula>
    </cfRule>
  </conditionalFormatting>
  <conditionalFormatting sqref="N34">
    <cfRule type="cellIs" dxfId="2081" priority="131" operator="equal">
      <formula>"Extremo"</formula>
    </cfRule>
    <cfRule type="cellIs" dxfId="2080" priority="132" operator="equal">
      <formula>"Alto"</formula>
    </cfRule>
    <cfRule type="cellIs" dxfId="2079" priority="133" operator="equal">
      <formula>"Moderado"</formula>
    </cfRule>
    <cfRule type="cellIs" dxfId="2078" priority="134" operator="equal">
      <formula>"Bajo"</formula>
    </cfRule>
  </conditionalFormatting>
  <conditionalFormatting sqref="Y34:Y39">
    <cfRule type="cellIs" dxfId="2077" priority="126" operator="equal">
      <formula>"Muy Alta"</formula>
    </cfRule>
    <cfRule type="cellIs" dxfId="2076" priority="127" operator="equal">
      <formula>"Alta"</formula>
    </cfRule>
    <cfRule type="cellIs" dxfId="2075" priority="128" operator="equal">
      <formula>"Media"</formula>
    </cfRule>
    <cfRule type="cellIs" dxfId="2074" priority="129" operator="equal">
      <formula>"Baja"</formula>
    </cfRule>
    <cfRule type="cellIs" dxfId="2073" priority="130" operator="equal">
      <formula>"Muy Baja"</formula>
    </cfRule>
  </conditionalFormatting>
  <conditionalFormatting sqref="AA34:AA39">
    <cfRule type="cellIs" dxfId="2072" priority="121" operator="equal">
      <formula>"Catastrófico"</formula>
    </cfRule>
    <cfRule type="cellIs" dxfId="2071" priority="122" operator="equal">
      <formula>"Mayor"</formula>
    </cfRule>
    <cfRule type="cellIs" dxfId="2070" priority="123" operator="equal">
      <formula>"Moderado"</formula>
    </cfRule>
    <cfRule type="cellIs" dxfId="2069" priority="124" operator="equal">
      <formula>"Menor"</formula>
    </cfRule>
    <cfRule type="cellIs" dxfId="2068" priority="125" operator="equal">
      <formula>"Leve"</formula>
    </cfRule>
  </conditionalFormatting>
  <conditionalFormatting sqref="AC34:AC39">
    <cfRule type="cellIs" dxfId="2067" priority="117" operator="equal">
      <formula>"Extremo"</formula>
    </cfRule>
    <cfRule type="cellIs" dxfId="2066" priority="118" operator="equal">
      <formula>"Alto"</formula>
    </cfRule>
    <cfRule type="cellIs" dxfId="2065" priority="119" operator="equal">
      <formula>"Moderado"</formula>
    </cfRule>
    <cfRule type="cellIs" dxfId="2064" priority="120" operator="equal">
      <formula>"Bajo"</formula>
    </cfRule>
  </conditionalFormatting>
  <conditionalFormatting sqref="H40">
    <cfRule type="cellIs" dxfId="2063" priority="112" operator="equal">
      <formula>"Muy Alta"</formula>
    </cfRule>
    <cfRule type="cellIs" dxfId="2062" priority="113" operator="equal">
      <formula>"Alta"</formula>
    </cfRule>
    <cfRule type="cellIs" dxfId="2061" priority="114" operator="equal">
      <formula>"Media"</formula>
    </cfRule>
    <cfRule type="cellIs" dxfId="2060" priority="115" operator="equal">
      <formula>"Baja"</formula>
    </cfRule>
    <cfRule type="cellIs" dxfId="2059" priority="116" operator="equal">
      <formula>"Muy Baja"</formula>
    </cfRule>
  </conditionalFormatting>
  <conditionalFormatting sqref="N40">
    <cfRule type="cellIs" dxfId="2058" priority="108" operator="equal">
      <formula>"Extremo"</formula>
    </cfRule>
    <cfRule type="cellIs" dxfId="2057" priority="109" operator="equal">
      <formula>"Alto"</formula>
    </cfRule>
    <cfRule type="cellIs" dxfId="2056" priority="110" operator="equal">
      <formula>"Moderado"</formula>
    </cfRule>
    <cfRule type="cellIs" dxfId="2055" priority="111" operator="equal">
      <formula>"Bajo"</formula>
    </cfRule>
  </conditionalFormatting>
  <conditionalFormatting sqref="Y40:Y45">
    <cfRule type="cellIs" dxfId="2054" priority="103" operator="equal">
      <formula>"Muy Alta"</formula>
    </cfRule>
    <cfRule type="cellIs" dxfId="2053" priority="104" operator="equal">
      <formula>"Alta"</formula>
    </cfRule>
    <cfRule type="cellIs" dxfId="2052" priority="105" operator="equal">
      <formula>"Media"</formula>
    </cfRule>
    <cfRule type="cellIs" dxfId="2051" priority="106" operator="equal">
      <formula>"Baja"</formula>
    </cfRule>
    <cfRule type="cellIs" dxfId="2050" priority="107" operator="equal">
      <formula>"Muy Baja"</formula>
    </cfRule>
  </conditionalFormatting>
  <conditionalFormatting sqref="AA40:AA45">
    <cfRule type="cellIs" dxfId="2049" priority="98" operator="equal">
      <formula>"Catastrófico"</formula>
    </cfRule>
    <cfRule type="cellIs" dxfId="2048" priority="99" operator="equal">
      <formula>"Mayor"</formula>
    </cfRule>
    <cfRule type="cellIs" dxfId="2047" priority="100" operator="equal">
      <formula>"Moderado"</formula>
    </cfRule>
    <cfRule type="cellIs" dxfId="2046" priority="101" operator="equal">
      <formula>"Menor"</formula>
    </cfRule>
    <cfRule type="cellIs" dxfId="2045" priority="102" operator="equal">
      <formula>"Leve"</formula>
    </cfRule>
  </conditionalFormatting>
  <conditionalFormatting sqref="AC40:AC45">
    <cfRule type="cellIs" dxfId="2044" priority="94" operator="equal">
      <formula>"Extremo"</formula>
    </cfRule>
    <cfRule type="cellIs" dxfId="2043" priority="95" operator="equal">
      <formula>"Alto"</formula>
    </cfRule>
    <cfRule type="cellIs" dxfId="2042" priority="96" operator="equal">
      <formula>"Moderado"</formula>
    </cfRule>
    <cfRule type="cellIs" dxfId="2041" priority="97" operator="equal">
      <formula>"Bajo"</formula>
    </cfRule>
  </conditionalFormatting>
  <conditionalFormatting sqref="H46">
    <cfRule type="cellIs" dxfId="2040" priority="89" operator="equal">
      <formula>"Muy Alta"</formula>
    </cfRule>
    <cfRule type="cellIs" dxfId="2039" priority="90" operator="equal">
      <formula>"Alta"</formula>
    </cfRule>
    <cfRule type="cellIs" dxfId="2038" priority="91" operator="equal">
      <formula>"Media"</formula>
    </cfRule>
    <cfRule type="cellIs" dxfId="2037" priority="92" operator="equal">
      <formula>"Baja"</formula>
    </cfRule>
    <cfRule type="cellIs" dxfId="2036" priority="93" operator="equal">
      <formula>"Muy Baja"</formula>
    </cfRule>
  </conditionalFormatting>
  <conditionalFormatting sqref="N46">
    <cfRule type="cellIs" dxfId="2035" priority="85" operator="equal">
      <formula>"Extremo"</formula>
    </cfRule>
    <cfRule type="cellIs" dxfId="2034" priority="86" operator="equal">
      <formula>"Alto"</formula>
    </cfRule>
    <cfRule type="cellIs" dxfId="2033" priority="87" operator="equal">
      <formula>"Moderado"</formula>
    </cfRule>
    <cfRule type="cellIs" dxfId="2032" priority="88" operator="equal">
      <formula>"Bajo"</formula>
    </cfRule>
  </conditionalFormatting>
  <conditionalFormatting sqref="Y46:Y51">
    <cfRule type="cellIs" dxfId="2031" priority="80" operator="equal">
      <formula>"Muy Alta"</formula>
    </cfRule>
    <cfRule type="cellIs" dxfId="2030" priority="81" operator="equal">
      <formula>"Alta"</formula>
    </cfRule>
    <cfRule type="cellIs" dxfId="2029" priority="82" operator="equal">
      <formula>"Media"</formula>
    </cfRule>
    <cfRule type="cellIs" dxfId="2028" priority="83" operator="equal">
      <formula>"Baja"</formula>
    </cfRule>
    <cfRule type="cellIs" dxfId="2027" priority="84" operator="equal">
      <formula>"Muy Baja"</formula>
    </cfRule>
  </conditionalFormatting>
  <conditionalFormatting sqref="AA46:AA51">
    <cfRule type="cellIs" dxfId="2026" priority="75" operator="equal">
      <formula>"Catastrófico"</formula>
    </cfRule>
    <cfRule type="cellIs" dxfId="2025" priority="76" operator="equal">
      <formula>"Mayor"</formula>
    </cfRule>
    <cfRule type="cellIs" dxfId="2024" priority="77" operator="equal">
      <formula>"Moderado"</formula>
    </cfRule>
    <cfRule type="cellIs" dxfId="2023" priority="78" operator="equal">
      <formula>"Menor"</formula>
    </cfRule>
    <cfRule type="cellIs" dxfId="2022" priority="79" operator="equal">
      <formula>"Leve"</formula>
    </cfRule>
  </conditionalFormatting>
  <conditionalFormatting sqref="AC46:AC51">
    <cfRule type="cellIs" dxfId="2021" priority="71" operator="equal">
      <formula>"Extremo"</formula>
    </cfRule>
    <cfRule type="cellIs" dxfId="2020" priority="72" operator="equal">
      <formula>"Alto"</formula>
    </cfRule>
    <cfRule type="cellIs" dxfId="2019" priority="73" operator="equal">
      <formula>"Moderado"</formula>
    </cfRule>
    <cfRule type="cellIs" dxfId="2018" priority="74" operator="equal">
      <formula>"Bajo"</formula>
    </cfRule>
  </conditionalFormatting>
  <conditionalFormatting sqref="H52">
    <cfRule type="cellIs" dxfId="2017" priority="66" operator="equal">
      <formula>"Muy Alta"</formula>
    </cfRule>
    <cfRule type="cellIs" dxfId="2016" priority="67" operator="equal">
      <formula>"Alta"</formula>
    </cfRule>
    <cfRule type="cellIs" dxfId="2015" priority="68" operator="equal">
      <formula>"Media"</formula>
    </cfRule>
    <cfRule type="cellIs" dxfId="2014" priority="69" operator="equal">
      <formula>"Baja"</formula>
    </cfRule>
    <cfRule type="cellIs" dxfId="2013" priority="70" operator="equal">
      <formula>"Muy Baja"</formula>
    </cfRule>
  </conditionalFormatting>
  <conditionalFormatting sqref="N52">
    <cfRule type="cellIs" dxfId="2012" priority="62" operator="equal">
      <formula>"Extremo"</formula>
    </cfRule>
    <cfRule type="cellIs" dxfId="2011" priority="63" operator="equal">
      <formula>"Alto"</formula>
    </cfRule>
    <cfRule type="cellIs" dxfId="2010" priority="64" operator="equal">
      <formula>"Moderado"</formula>
    </cfRule>
    <cfRule type="cellIs" dxfId="2009" priority="65" operator="equal">
      <formula>"Bajo"</formula>
    </cfRule>
  </conditionalFormatting>
  <conditionalFormatting sqref="Y52:Y57">
    <cfRule type="cellIs" dxfId="2008" priority="57" operator="equal">
      <formula>"Muy Alta"</formula>
    </cfRule>
    <cfRule type="cellIs" dxfId="2007" priority="58" operator="equal">
      <formula>"Alta"</formula>
    </cfRule>
    <cfRule type="cellIs" dxfId="2006" priority="59" operator="equal">
      <formula>"Media"</formula>
    </cfRule>
    <cfRule type="cellIs" dxfId="2005" priority="60" operator="equal">
      <formula>"Baja"</formula>
    </cfRule>
    <cfRule type="cellIs" dxfId="2004" priority="61" operator="equal">
      <formula>"Muy Baja"</formula>
    </cfRule>
  </conditionalFormatting>
  <conditionalFormatting sqref="AA52:AA57">
    <cfRule type="cellIs" dxfId="2003" priority="52" operator="equal">
      <formula>"Catastrófico"</formula>
    </cfRule>
    <cfRule type="cellIs" dxfId="2002" priority="53" operator="equal">
      <formula>"Mayor"</formula>
    </cfRule>
    <cfRule type="cellIs" dxfId="2001" priority="54" operator="equal">
      <formula>"Moderado"</formula>
    </cfRule>
    <cfRule type="cellIs" dxfId="2000" priority="55" operator="equal">
      <formula>"Menor"</formula>
    </cfRule>
    <cfRule type="cellIs" dxfId="1999" priority="56" operator="equal">
      <formula>"Leve"</formula>
    </cfRule>
  </conditionalFormatting>
  <conditionalFormatting sqref="AC52:AC57">
    <cfRule type="cellIs" dxfId="1998" priority="48" operator="equal">
      <formula>"Extremo"</formula>
    </cfRule>
    <cfRule type="cellIs" dxfId="1997" priority="49" operator="equal">
      <formula>"Alto"</formula>
    </cfRule>
    <cfRule type="cellIs" dxfId="1996" priority="50" operator="equal">
      <formula>"Moderado"</formula>
    </cfRule>
    <cfRule type="cellIs" dxfId="1995" priority="51" operator="equal">
      <formula>"Bajo"</formula>
    </cfRule>
  </conditionalFormatting>
  <conditionalFormatting sqref="N58">
    <cfRule type="cellIs" dxfId="1994" priority="39" operator="equal">
      <formula>"Extremo"</formula>
    </cfRule>
    <cfRule type="cellIs" dxfId="1993" priority="40" operator="equal">
      <formula>"Alto"</formula>
    </cfRule>
    <cfRule type="cellIs" dxfId="1992" priority="41" operator="equal">
      <formula>"Moderado"</formula>
    </cfRule>
    <cfRule type="cellIs" dxfId="1991" priority="42" operator="equal">
      <formula>"Bajo"</formula>
    </cfRule>
  </conditionalFormatting>
  <conditionalFormatting sqref="Y58:Y63">
    <cfRule type="cellIs" dxfId="1990" priority="34" operator="equal">
      <formula>"Muy Alta"</formula>
    </cfRule>
    <cfRule type="cellIs" dxfId="1989" priority="35" operator="equal">
      <formula>"Alta"</formula>
    </cfRule>
    <cfRule type="cellIs" dxfId="1988" priority="36" operator="equal">
      <formula>"Media"</formula>
    </cfRule>
    <cfRule type="cellIs" dxfId="1987" priority="37" operator="equal">
      <formula>"Baja"</formula>
    </cfRule>
    <cfRule type="cellIs" dxfId="1986" priority="38" operator="equal">
      <formula>"Muy Baja"</formula>
    </cfRule>
  </conditionalFormatting>
  <conditionalFormatting sqref="AA58:AA63">
    <cfRule type="cellIs" dxfId="1985" priority="29" operator="equal">
      <formula>"Catastrófico"</formula>
    </cfRule>
    <cfRule type="cellIs" dxfId="1984" priority="30" operator="equal">
      <formula>"Mayor"</formula>
    </cfRule>
    <cfRule type="cellIs" dxfId="1983" priority="31" operator="equal">
      <formula>"Moderado"</formula>
    </cfRule>
    <cfRule type="cellIs" dxfId="1982" priority="32" operator="equal">
      <formula>"Menor"</formula>
    </cfRule>
    <cfRule type="cellIs" dxfId="1981" priority="33" operator="equal">
      <formula>"Leve"</formula>
    </cfRule>
  </conditionalFormatting>
  <conditionalFormatting sqref="AC58:AC63">
    <cfRule type="cellIs" dxfId="1980" priority="25" operator="equal">
      <formula>"Extremo"</formula>
    </cfRule>
    <cfRule type="cellIs" dxfId="1979" priority="26" operator="equal">
      <formula>"Alto"</formula>
    </cfRule>
    <cfRule type="cellIs" dxfId="1978" priority="27" operator="equal">
      <formula>"Moderado"</formula>
    </cfRule>
    <cfRule type="cellIs" dxfId="1977" priority="28" operator="equal">
      <formula>"Bajo"</formula>
    </cfRule>
  </conditionalFormatting>
  <conditionalFormatting sqref="H64">
    <cfRule type="cellIs" dxfId="1976" priority="20" operator="equal">
      <formula>"Muy Alta"</formula>
    </cfRule>
    <cfRule type="cellIs" dxfId="1975" priority="21" operator="equal">
      <formula>"Alta"</formula>
    </cfRule>
    <cfRule type="cellIs" dxfId="1974" priority="22" operator="equal">
      <formula>"Media"</formula>
    </cfRule>
    <cfRule type="cellIs" dxfId="1973" priority="23" operator="equal">
      <formula>"Baja"</formula>
    </cfRule>
    <cfRule type="cellIs" dxfId="1972" priority="24" operator="equal">
      <formula>"Muy Baja"</formula>
    </cfRule>
  </conditionalFormatting>
  <conditionalFormatting sqref="N64">
    <cfRule type="cellIs" dxfId="1971" priority="16" operator="equal">
      <formula>"Extremo"</formula>
    </cfRule>
    <cfRule type="cellIs" dxfId="1970" priority="17" operator="equal">
      <formula>"Alto"</formula>
    </cfRule>
    <cfRule type="cellIs" dxfId="1969" priority="18" operator="equal">
      <formula>"Moderado"</formula>
    </cfRule>
    <cfRule type="cellIs" dxfId="1968" priority="19" operator="equal">
      <formula>"Bajo"</formula>
    </cfRule>
  </conditionalFormatting>
  <conditionalFormatting sqref="Y64:Y69">
    <cfRule type="cellIs" dxfId="1967" priority="11" operator="equal">
      <formula>"Muy Alta"</formula>
    </cfRule>
    <cfRule type="cellIs" dxfId="1966" priority="12" operator="equal">
      <formula>"Alta"</formula>
    </cfRule>
    <cfRule type="cellIs" dxfId="1965" priority="13" operator="equal">
      <formula>"Media"</formula>
    </cfRule>
    <cfRule type="cellIs" dxfId="1964" priority="14" operator="equal">
      <formula>"Baja"</formula>
    </cfRule>
    <cfRule type="cellIs" dxfId="1963" priority="15" operator="equal">
      <formula>"Muy Baja"</formula>
    </cfRule>
  </conditionalFormatting>
  <conditionalFormatting sqref="AA64:AA69">
    <cfRule type="cellIs" dxfId="1962" priority="6" operator="equal">
      <formula>"Catastrófico"</formula>
    </cfRule>
    <cfRule type="cellIs" dxfId="1961" priority="7" operator="equal">
      <formula>"Mayor"</formula>
    </cfRule>
    <cfRule type="cellIs" dxfId="1960" priority="8" operator="equal">
      <formula>"Moderado"</formula>
    </cfRule>
    <cfRule type="cellIs" dxfId="1959" priority="9" operator="equal">
      <formula>"Menor"</formula>
    </cfRule>
    <cfRule type="cellIs" dxfId="1958" priority="10" operator="equal">
      <formula>"Leve"</formula>
    </cfRule>
  </conditionalFormatting>
  <conditionalFormatting sqref="AC64:AC69">
    <cfRule type="cellIs" dxfId="1957" priority="2" operator="equal">
      <formula>"Extremo"</formula>
    </cfRule>
    <cfRule type="cellIs" dxfId="1956" priority="3" operator="equal">
      <formula>"Alto"</formula>
    </cfRule>
    <cfRule type="cellIs" dxfId="1955" priority="4" operator="equal">
      <formula>"Moderado"</formula>
    </cfRule>
    <cfRule type="cellIs" dxfId="1954" priority="5" operator="equal">
      <formula>"Bajo"</formula>
    </cfRule>
  </conditionalFormatting>
  <conditionalFormatting sqref="K10:K69">
    <cfRule type="containsText" dxfId="1953"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Tratamiento'!#REF!),ISBLANK(AD10),ISTEXT(AD10))</xm:f>
          </x14:formula1>
          <xm:sqref>AH10:AH23 AH26:AH69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Tratamiento'!#REF!,AD10='https://supervigilanciagovco-my.sharepoint.com/personal/krivera_supervigilancia_gov_co/Documents/Documentos - copia/2023/PLAN DE RIESGOS/RIESGOS DE GESTION 2023/[MATRIZ RIESGOS DE GESTION ALIANZA INTERINSTITUCIONAL.xlsx]Opciones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ALIANZA INTERINSTITUCIONAL.xlsx]Tabla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ALIANZA INTERINSTITUCIONAL.xlsx]Opciones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ALIANZA INTERINSTITUCIONAL.xlsx]Tabla Valoración controles'!#REF!</xm:f>
          </x14:formula1>
          <xm:sqref>R10:S69 U10:W69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72"/>
  <sheetViews>
    <sheetView view="pageLayout" topLeftCell="L17" zoomScale="90" zoomScaleNormal="50" zoomScaleSheetLayoutView="50" zoomScalePageLayoutView="90" workbookViewId="0">
      <selection activeCell="AG17" sqref="AG17"/>
    </sheetView>
  </sheetViews>
  <sheetFormatPr baseColWidth="10" defaultColWidth="11.42578125" defaultRowHeight="16.5" x14ac:dyDescent="0.3"/>
  <cols>
    <col min="1" max="1" width="4" style="29" bestFit="1" customWidth="1"/>
    <col min="2" max="2" width="14.140625" style="29" customWidth="1"/>
    <col min="3" max="3" width="13.140625" style="29" customWidth="1"/>
    <col min="4" max="4" width="16.140625" style="29" customWidth="1"/>
    <col min="5" max="5" width="32.42578125" style="2" customWidth="1"/>
    <col min="6" max="6" width="19" style="3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53"/>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42" t="s">
        <v>1</v>
      </c>
      <c r="B4" s="43"/>
      <c r="C4" s="56" t="s">
        <v>217</v>
      </c>
      <c r="D4" s="57"/>
      <c r="E4" s="57"/>
      <c r="F4" s="57"/>
      <c r="G4" s="57"/>
      <c r="H4" s="57"/>
      <c r="I4" s="57"/>
      <c r="J4" s="57"/>
      <c r="K4" s="57"/>
      <c r="L4" s="57"/>
      <c r="M4" s="57"/>
      <c r="N4" s="58"/>
      <c r="O4" s="59"/>
      <c r="P4" s="59"/>
      <c r="Q4" s="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42" t="s">
        <v>3</v>
      </c>
      <c r="B5" s="43"/>
      <c r="C5" s="56" t="s">
        <v>218</v>
      </c>
      <c r="D5" s="57"/>
      <c r="E5" s="57"/>
      <c r="F5" s="57"/>
      <c r="G5" s="57"/>
      <c r="H5" s="57"/>
      <c r="I5" s="57"/>
      <c r="J5" s="57"/>
      <c r="K5" s="57"/>
      <c r="L5" s="57"/>
      <c r="M5" s="57"/>
      <c r="N5" s="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42" t="s">
        <v>5</v>
      </c>
      <c r="B6" s="43"/>
      <c r="C6" s="44" t="s">
        <v>219</v>
      </c>
      <c r="D6" s="45"/>
      <c r="E6" s="45"/>
      <c r="F6" s="45"/>
      <c r="G6" s="45"/>
      <c r="H6" s="45"/>
      <c r="I6" s="45"/>
      <c r="J6" s="45"/>
      <c r="K6" s="45"/>
      <c r="L6" s="45"/>
      <c r="M6" s="45"/>
      <c r="N6" s="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47" t="s">
        <v>7</v>
      </c>
      <c r="B7" s="48"/>
      <c r="C7" s="48"/>
      <c r="D7" s="48"/>
      <c r="E7" s="48"/>
      <c r="F7" s="48"/>
      <c r="G7" s="49"/>
      <c r="H7" s="47" t="s">
        <v>8</v>
      </c>
      <c r="I7" s="48"/>
      <c r="J7" s="48"/>
      <c r="K7" s="48"/>
      <c r="L7" s="48"/>
      <c r="M7" s="48"/>
      <c r="N7" s="49"/>
      <c r="O7" s="47" t="s">
        <v>9</v>
      </c>
      <c r="P7" s="48"/>
      <c r="Q7" s="48"/>
      <c r="R7" s="48"/>
      <c r="S7" s="48"/>
      <c r="T7" s="48"/>
      <c r="U7" s="48"/>
      <c r="V7" s="48"/>
      <c r="W7" s="49"/>
      <c r="X7" s="47" t="s">
        <v>10</v>
      </c>
      <c r="Y7" s="48"/>
      <c r="Z7" s="48"/>
      <c r="AA7" s="48"/>
      <c r="AB7" s="48"/>
      <c r="AC7" s="48"/>
      <c r="AD7" s="49"/>
      <c r="AE7" s="47" t="s">
        <v>11</v>
      </c>
      <c r="AF7" s="48"/>
      <c r="AG7" s="48"/>
      <c r="AH7" s="48"/>
      <c r="AI7" s="48"/>
      <c r="AJ7" s="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68" t="s">
        <v>12</v>
      </c>
      <c r="B8" s="70" t="s">
        <v>13</v>
      </c>
      <c r="C8" s="61" t="s">
        <v>14</v>
      </c>
      <c r="D8" s="61" t="s">
        <v>15</v>
      </c>
      <c r="E8" s="71" t="s">
        <v>16</v>
      </c>
      <c r="F8" s="60" t="s">
        <v>17</v>
      </c>
      <c r="G8" s="61" t="s">
        <v>18</v>
      </c>
      <c r="H8" s="72" t="s">
        <v>19</v>
      </c>
      <c r="I8" s="64" t="s">
        <v>20</v>
      </c>
      <c r="J8" s="60" t="s">
        <v>21</v>
      </c>
      <c r="K8" s="60" t="s">
        <v>22</v>
      </c>
      <c r="L8" s="62" t="s">
        <v>23</v>
      </c>
      <c r="M8" s="64" t="s">
        <v>20</v>
      </c>
      <c r="N8" s="61" t="s">
        <v>24</v>
      </c>
      <c r="O8" s="66" t="s">
        <v>25</v>
      </c>
      <c r="P8" s="65" t="s">
        <v>26</v>
      </c>
      <c r="Q8" s="60" t="s">
        <v>27</v>
      </c>
      <c r="R8" s="65" t="s">
        <v>28</v>
      </c>
      <c r="S8" s="65"/>
      <c r="T8" s="65"/>
      <c r="U8" s="65"/>
      <c r="V8" s="65"/>
      <c r="W8" s="65"/>
      <c r="X8" s="73" t="s">
        <v>29</v>
      </c>
      <c r="Y8" s="73" t="s">
        <v>30</v>
      </c>
      <c r="Z8" s="73" t="s">
        <v>20</v>
      </c>
      <c r="AA8" s="73" t="s">
        <v>31</v>
      </c>
      <c r="AB8" s="73" t="s">
        <v>20</v>
      </c>
      <c r="AC8" s="73" t="s">
        <v>32</v>
      </c>
      <c r="AD8" s="66" t="s">
        <v>33</v>
      </c>
      <c r="AE8" s="65" t="s">
        <v>11</v>
      </c>
      <c r="AF8" s="65" t="s">
        <v>34</v>
      </c>
      <c r="AG8" s="65" t="s">
        <v>35</v>
      </c>
      <c r="AH8" s="65" t="s">
        <v>36</v>
      </c>
      <c r="AI8" s="65" t="s">
        <v>37</v>
      </c>
      <c r="AJ8" s="65"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8" customFormat="1" ht="94.5" customHeight="1" x14ac:dyDescent="0.25">
      <c r="A9" s="69"/>
      <c r="B9" s="70"/>
      <c r="C9" s="65"/>
      <c r="D9" s="65"/>
      <c r="E9" s="70"/>
      <c r="F9" s="61"/>
      <c r="G9" s="65"/>
      <c r="H9" s="61"/>
      <c r="I9" s="63"/>
      <c r="J9" s="61"/>
      <c r="K9" s="61"/>
      <c r="L9" s="63"/>
      <c r="M9" s="63"/>
      <c r="N9" s="65"/>
      <c r="O9" s="67"/>
      <c r="P9" s="65"/>
      <c r="Q9" s="61"/>
      <c r="R9" s="6" t="s">
        <v>39</v>
      </c>
      <c r="S9" s="6" t="s">
        <v>40</v>
      </c>
      <c r="T9" s="6" t="s">
        <v>41</v>
      </c>
      <c r="U9" s="6" t="s">
        <v>42</v>
      </c>
      <c r="V9" s="6" t="s">
        <v>43</v>
      </c>
      <c r="W9" s="6" t="s">
        <v>44</v>
      </c>
      <c r="X9" s="73"/>
      <c r="Y9" s="73"/>
      <c r="Z9" s="73"/>
      <c r="AA9" s="73"/>
      <c r="AB9" s="73"/>
      <c r="AC9" s="73"/>
      <c r="AD9" s="67"/>
      <c r="AE9" s="65"/>
      <c r="AF9" s="65"/>
      <c r="AG9" s="65"/>
      <c r="AH9" s="65"/>
      <c r="AI9" s="65"/>
      <c r="AJ9" s="65"/>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s="23" customFormat="1" ht="167.25" customHeight="1" x14ac:dyDescent="0.25">
      <c r="A10" s="80">
        <v>1</v>
      </c>
      <c r="B10" s="83" t="s">
        <v>45</v>
      </c>
      <c r="C10" s="83" t="s">
        <v>220</v>
      </c>
      <c r="D10" s="83" t="s">
        <v>221</v>
      </c>
      <c r="E10" s="86" t="s">
        <v>222</v>
      </c>
      <c r="F10" s="83" t="s">
        <v>49</v>
      </c>
      <c r="G10" s="89">
        <v>1</v>
      </c>
      <c r="H10" s="92" t="str">
        <f>IF(G10&lt;=0,"",IF(G10&lt;=2,"Muy Baja",IF(G10&lt;=24,"Baja",IF(G10&lt;=500,"Media",IF(G10&lt;=5000,"Alta","Muy Alta")))))</f>
        <v>Muy Baja</v>
      </c>
      <c r="I10" s="77">
        <f>IF(H10="","",IF(H10="Muy Baja",0.2,IF(H10="Baja",0.4,IF(H10="Media",0.6,IF(H10="Alta",0.8,IF(H10="Muy Alta",1,))))))</f>
        <v>0.2</v>
      </c>
      <c r="J10" s="95" t="s">
        <v>50</v>
      </c>
      <c r="K10" s="77" t="str">
        <f>IF(NOT(ISERROR(MATCH(J10,'[9]Tabla Impacto'!$B$221:$B$223,0))),'[9]Tabla Impacto'!$F$223&amp;"Por favor no seleccionar los criterios de impacto(Afectación Económica o presupuestal y Pérdida Reputacional)",J10)</f>
        <v xml:space="preserve">     El riesgo afecta la imagen de la entidad con algunos usuarios de relevancia frente al logro de los objetivos</v>
      </c>
      <c r="L10" s="92" t="str">
        <f>IF(OR(K10='[9]Tabla Impacto'!$C$11,K10='[9]Tabla Impacto'!$D$11),"Leve",IF(OR(K10='[9]Tabla Impacto'!$C$12,K10='[9]Tabla Impacto'!$D$12),"Menor",IF(OR(K10='[9]Tabla Impacto'!$C$13,K10='[9]Tabla Impacto'!$D$13),"Moderado",IF(OR(K10='[9]Tabla Impacto'!$C$14,K10='[9]Tabla Impacto'!$D$14),"Mayor",IF(OR(K10='[9]Tabla Impacto'!$C$15,K10='[9]Tabla Impacto'!$D$15),"Catastrófico","")))))</f>
        <v>Moderado</v>
      </c>
      <c r="M10" s="77">
        <f>IF(L10="","",IF(L10="Leve",0.2,IF(L10="Menor",0.4,IF(L10="Moderado",0.6,IF(L10="Mayor",0.8,IF(L10="Catastrófico",1,))))))</f>
        <v>0.6</v>
      </c>
      <c r="N10" s="7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
        <v>1</v>
      </c>
      <c r="P10" s="10" t="s">
        <v>223</v>
      </c>
      <c r="Q10" s="11" t="str">
        <f>IF(OR(R10="Preventivo",R10="Detectivo"),"Probabilidad",IF(R10="Correctivo","Impacto",""))</f>
        <v>Probabilidad</v>
      </c>
      <c r="R10" s="12" t="s">
        <v>84</v>
      </c>
      <c r="S10" s="12" t="s">
        <v>53</v>
      </c>
      <c r="T10" s="13" t="str">
        <f>IF(AND(R10="Preventivo",S10="Automático"),"50%",IF(AND(R10="Preventivo",S10="Manual"),"40%",IF(AND(R10="Detectivo",S10="Automático"),"40%",IF(AND(R10="Detectivo",S10="Manual"),"30%",IF(AND(R10="Correctivo",S10="Automático"),"35%",IF(AND(R10="Correctivo",S10="Manual"),"25%",""))))))</f>
        <v>30%</v>
      </c>
      <c r="U10" s="12" t="s">
        <v>54</v>
      </c>
      <c r="V10" s="12" t="s">
        <v>55</v>
      </c>
      <c r="W10" s="12" t="s">
        <v>56</v>
      </c>
      <c r="X10" s="14">
        <f>IFERROR(IF(Q10="Probabilidad",(I10-(+I10*T10)),IF(Q10="Impacto",I10,"")),"")</f>
        <v>0.14000000000000001</v>
      </c>
      <c r="Y10" s="15" t="str">
        <f>IFERROR(IF(X10="","",IF(X10&lt;=0.2,"Muy Baja",IF(X10&lt;=0.4,"Baja",IF(X10&lt;=0.6,"Media",IF(X10&lt;=0.8,"Alta","Muy Alta"))))),"")</f>
        <v>Muy Baja</v>
      </c>
      <c r="Z10" s="16">
        <f>+X10</f>
        <v>0.14000000000000001</v>
      </c>
      <c r="AA10" s="15" t="str">
        <f>IFERROR(IF(AB10="","",IF(AB10&lt;=0.2,"Leve",IF(AB10&lt;=0.4,"Menor",IF(AB10&lt;=0.6,"Moderado",IF(AB10&lt;=0.8,"Mayor","Catastrófico"))))),"")</f>
        <v>Moderado</v>
      </c>
      <c r="AB10" s="16">
        <f>IFERROR(IF(Q10="Impacto",(M10-(+M10*T10)),IF(Q10="Probabilidad",M10,"")),"")</f>
        <v>0.6</v>
      </c>
      <c r="AC10" s="1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 t="s">
        <v>69</v>
      </c>
      <c r="AE10" s="19" t="s">
        <v>224</v>
      </c>
      <c r="AF10" s="19" t="s">
        <v>225</v>
      </c>
      <c r="AG10" s="24">
        <v>45107</v>
      </c>
      <c r="AH10" s="20">
        <v>45291</v>
      </c>
      <c r="AI10" s="19" t="s">
        <v>59</v>
      </c>
      <c r="AJ10" s="21" t="s">
        <v>60</v>
      </c>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row>
    <row r="11" spans="1:68" ht="151.5" customHeight="1" x14ac:dyDescent="0.3">
      <c r="A11" s="81"/>
      <c r="B11" s="84"/>
      <c r="C11" s="84"/>
      <c r="D11" s="84"/>
      <c r="E11" s="87"/>
      <c r="F11" s="84"/>
      <c r="G11" s="90"/>
      <c r="H11" s="93"/>
      <c r="I11" s="78"/>
      <c r="J11" s="96"/>
      <c r="K11" s="78">
        <f ca="1">IF(NOT(ISERROR(MATCH(J11,_xlfn.ANCHORARRAY(E22),0))),I24&amp;"Por favor no seleccionar los criterios de impacto",J11)</f>
        <v>0</v>
      </c>
      <c r="L11" s="93"/>
      <c r="M11" s="78"/>
      <c r="N11" s="75"/>
      <c r="O11" s="9">
        <v>2</v>
      </c>
      <c r="P11" s="10" t="s">
        <v>226</v>
      </c>
      <c r="Q11" s="11" t="str">
        <f>IF(OR(R11="Preventivo",R11="Detectivo"),"Probabilidad",IF(R11="Correctivo","Impacto",""))</f>
        <v>Probabilidad</v>
      </c>
      <c r="R11" s="12" t="s">
        <v>52</v>
      </c>
      <c r="S11" s="12" t="s">
        <v>53</v>
      </c>
      <c r="T11" s="13" t="str">
        <f t="shared" ref="T11:T15" si="0">IF(AND(R11="Preventivo",S11="Automático"),"50%",IF(AND(R11="Preventivo",S11="Manual"),"40%",IF(AND(R11="Detectivo",S11="Automático"),"40%",IF(AND(R11="Detectivo",S11="Manual"),"30%",IF(AND(R11="Correctivo",S11="Automático"),"35%",IF(AND(R11="Correctivo",S11="Manual"),"25%",""))))))</f>
        <v>40%</v>
      </c>
      <c r="U11" s="12" t="s">
        <v>54</v>
      </c>
      <c r="V11" s="12" t="s">
        <v>55</v>
      </c>
      <c r="W11" s="12" t="s">
        <v>56</v>
      </c>
      <c r="X11" s="14">
        <f>IFERROR(IF(AND(Q10="Probabilidad",Q11="Probabilidad"),(Z10-(+Z10*T11)),IF(Q11="Probabilidad",(I10-(+I10*T11)),IF(Q11="Impacto",Z10,""))),"")</f>
        <v>8.4000000000000005E-2</v>
      </c>
      <c r="Y11" s="15" t="str">
        <f t="shared" ref="Y11:Y69" si="1">IFERROR(IF(X11="","",IF(X11&lt;=0.2,"Muy Baja",IF(X11&lt;=0.4,"Baja",IF(X11&lt;=0.6,"Media",IF(X11&lt;=0.8,"Alta","Muy Alta"))))),"")</f>
        <v>Muy Baja</v>
      </c>
      <c r="Z11" s="16">
        <f t="shared" ref="Z11:Z15" si="2">+X11</f>
        <v>8.4000000000000005E-2</v>
      </c>
      <c r="AA11" s="15" t="str">
        <f t="shared" ref="AA11:AA69" si="3">IFERROR(IF(AB11="","",IF(AB11&lt;=0.2,"Leve",IF(AB11&lt;=0.4,"Menor",IF(AB11&lt;=0.6,"Moderado",IF(AB11&lt;=0.8,"Mayor","Catastrófico"))))),"")</f>
        <v>Moderado</v>
      </c>
      <c r="AB11" s="16">
        <f>IFERROR(IF(AND(Q10="Impacto",Q11="Impacto"),(AB10-(+AB10*T11)),IF(Q11="Impacto",($M$10-(+$M$10*T11)),IF(Q11="Probabilidad",AB10,""))),"")</f>
        <v>0.6</v>
      </c>
      <c r="AC11" s="1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8" t="s">
        <v>69</v>
      </c>
      <c r="AE11" s="19" t="s">
        <v>227</v>
      </c>
      <c r="AF11" s="19" t="s">
        <v>225</v>
      </c>
      <c r="AG11" s="20" t="s">
        <v>228</v>
      </c>
      <c r="AH11" s="20">
        <v>45291</v>
      </c>
      <c r="AI11" s="19" t="s">
        <v>59</v>
      </c>
      <c r="AJ11" s="21"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81"/>
      <c r="B12" s="84"/>
      <c r="C12" s="84"/>
      <c r="D12" s="84"/>
      <c r="E12" s="87"/>
      <c r="F12" s="84"/>
      <c r="G12" s="90"/>
      <c r="H12" s="93"/>
      <c r="I12" s="78"/>
      <c r="J12" s="96"/>
      <c r="K12" s="78">
        <f ca="1">IF(NOT(ISERROR(MATCH(J12,_xlfn.ANCHORARRAY(E23),0))),I25&amp;"Por favor no seleccionar los criterios de impacto",J12)</f>
        <v>0</v>
      </c>
      <c r="L12" s="93"/>
      <c r="M12" s="78"/>
      <c r="N12" s="75"/>
      <c r="O12" s="9">
        <v>3</v>
      </c>
      <c r="P12" s="25" t="s">
        <v>229</v>
      </c>
      <c r="Q12" s="11" t="str">
        <f>IF(OR(R12="Preventivo",R12="Detectivo"),"Probabilidad",IF(R12="Correctivo","Impacto",""))</f>
        <v>Probabilidad</v>
      </c>
      <c r="R12" s="12" t="s">
        <v>52</v>
      </c>
      <c r="S12" s="12" t="s">
        <v>53</v>
      </c>
      <c r="T12" s="13" t="str">
        <f t="shared" si="0"/>
        <v>40%</v>
      </c>
      <c r="U12" s="12" t="s">
        <v>54</v>
      </c>
      <c r="V12" s="12" t="s">
        <v>55</v>
      </c>
      <c r="W12" s="12" t="s">
        <v>56</v>
      </c>
      <c r="X12" s="14">
        <f>IFERROR(IF(AND(Q11="Probabilidad",Q12="Probabilidad"),(Z11-(+Z11*T12)),IF(AND(Q11="Impacto",Q12="Probabilidad"),(Z10-(+Z10*T12)),IF(Q12="Impacto",Z11,""))),"")</f>
        <v>5.04E-2</v>
      </c>
      <c r="Y12" s="15" t="str">
        <f t="shared" si="1"/>
        <v>Muy Baja</v>
      </c>
      <c r="Z12" s="16">
        <f t="shared" si="2"/>
        <v>5.04E-2</v>
      </c>
      <c r="AA12" s="15" t="str">
        <f t="shared" si="3"/>
        <v>Moderado</v>
      </c>
      <c r="AB12" s="16">
        <f>IFERROR(IF(AND(Q11="Impacto",Q12="Impacto"),(AB11-(+AB11*T12)),IF(AND(Q11="Probabilidad",Q12="Impacto"),(AB10-(+AB10*T12)),IF(Q12="Probabilidad",AB11,""))),"")</f>
        <v>0.6</v>
      </c>
      <c r="AC12" s="17" t="str">
        <f t="shared" si="4"/>
        <v>Moderado</v>
      </c>
      <c r="AD12" s="18" t="s">
        <v>69</v>
      </c>
      <c r="AE12" s="19" t="s">
        <v>230</v>
      </c>
      <c r="AF12" s="19" t="s">
        <v>225</v>
      </c>
      <c r="AG12" s="24">
        <v>45107</v>
      </c>
      <c r="AH12" s="20">
        <v>45291</v>
      </c>
      <c r="AI12" s="19" t="s">
        <v>59</v>
      </c>
      <c r="AJ12" s="21" t="s">
        <v>60</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81"/>
      <c r="B13" s="84"/>
      <c r="C13" s="84"/>
      <c r="D13" s="84"/>
      <c r="E13" s="87"/>
      <c r="F13" s="84"/>
      <c r="G13" s="90"/>
      <c r="H13" s="93"/>
      <c r="I13" s="78"/>
      <c r="J13" s="96"/>
      <c r="K13" s="78">
        <f ca="1">IF(NOT(ISERROR(MATCH(J13,_xlfn.ANCHORARRAY(E24),0))),I26&amp;"Por favor no seleccionar los criterios de impacto",J13)</f>
        <v>0</v>
      </c>
      <c r="L13" s="93"/>
      <c r="M13" s="78"/>
      <c r="N13" s="75"/>
      <c r="O13" s="9">
        <v>4</v>
      </c>
      <c r="P13" s="10"/>
      <c r="Q13" s="11" t="str">
        <f t="shared" ref="Q13:Q15" si="5">IF(OR(R13="Preventivo",R13="Detectivo"),"Probabilidad",IF(R13="Correctivo","Impacto",""))</f>
        <v/>
      </c>
      <c r="R13" s="12"/>
      <c r="S13" s="12"/>
      <c r="T13" s="13" t="str">
        <f t="shared" si="0"/>
        <v/>
      </c>
      <c r="U13" s="12"/>
      <c r="V13" s="12"/>
      <c r="W13" s="12"/>
      <c r="X13" s="14" t="str">
        <f t="shared" ref="X13:X15" si="6">IFERROR(IF(AND(Q12="Probabilidad",Q13="Probabilidad"),(Z12-(+Z12*T13)),IF(AND(Q12="Impacto",Q13="Probabilidad"),(Z11-(+Z11*T13)),IF(Q13="Impacto",Z12,""))),"")</f>
        <v/>
      </c>
      <c r="Y13" s="15" t="str">
        <f t="shared" si="1"/>
        <v/>
      </c>
      <c r="Z13" s="16" t="str">
        <f t="shared" si="2"/>
        <v/>
      </c>
      <c r="AA13" s="15" t="str">
        <f t="shared" si="3"/>
        <v/>
      </c>
      <c r="AB13" s="16" t="str">
        <f t="shared" ref="AB13:AB15" si="7">IFERROR(IF(AND(Q12="Impacto",Q13="Impacto"),(AB12-(+AB12*T13)),IF(AND(Q12="Probabilidad",Q13="Impacto"),(AB11-(+AB11*T13)),IF(Q13="Probabilidad",AB12,""))),"")</f>
        <v/>
      </c>
      <c r="AC13" s="1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8"/>
      <c r="AE13" s="19"/>
      <c r="AF13" s="21"/>
      <c r="AG13" s="24"/>
      <c r="AH13" s="24"/>
      <c r="AI13" s="19"/>
      <c r="AJ13" s="2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81"/>
      <c r="B14" s="84"/>
      <c r="C14" s="84"/>
      <c r="D14" s="84"/>
      <c r="E14" s="87"/>
      <c r="F14" s="84"/>
      <c r="G14" s="90"/>
      <c r="H14" s="93"/>
      <c r="I14" s="78"/>
      <c r="J14" s="96"/>
      <c r="K14" s="78">
        <f ca="1">IF(NOT(ISERROR(MATCH(J14,_xlfn.ANCHORARRAY(E25),0))),I27&amp;"Por favor no seleccionar los criterios de impacto",J14)</f>
        <v>0</v>
      </c>
      <c r="L14" s="93"/>
      <c r="M14" s="78"/>
      <c r="N14" s="75"/>
      <c r="O14" s="9">
        <v>5</v>
      </c>
      <c r="P14" s="10"/>
      <c r="Q14" s="11" t="str">
        <f t="shared" si="5"/>
        <v/>
      </c>
      <c r="R14" s="12"/>
      <c r="S14" s="12"/>
      <c r="T14" s="13" t="str">
        <f t="shared" si="0"/>
        <v/>
      </c>
      <c r="U14" s="12"/>
      <c r="V14" s="12"/>
      <c r="W14" s="12"/>
      <c r="X14" s="14" t="str">
        <f t="shared" si="6"/>
        <v/>
      </c>
      <c r="Y14" s="15" t="str">
        <f t="shared" si="1"/>
        <v/>
      </c>
      <c r="Z14" s="16" t="str">
        <f t="shared" si="2"/>
        <v/>
      </c>
      <c r="AA14" s="15" t="str">
        <f t="shared" si="3"/>
        <v/>
      </c>
      <c r="AB14" s="16" t="str">
        <f t="shared" si="7"/>
        <v/>
      </c>
      <c r="AC14" s="17" t="str">
        <f t="shared" si="4"/>
        <v/>
      </c>
      <c r="AD14" s="18"/>
      <c r="AE14" s="19"/>
      <c r="AF14" s="21"/>
      <c r="AG14" s="24"/>
      <c r="AH14" s="24"/>
      <c r="AI14" s="19"/>
      <c r="AJ14" s="2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82"/>
      <c r="B15" s="85"/>
      <c r="C15" s="85"/>
      <c r="D15" s="85"/>
      <c r="E15" s="88"/>
      <c r="F15" s="85"/>
      <c r="G15" s="91"/>
      <c r="H15" s="94"/>
      <c r="I15" s="79"/>
      <c r="J15" s="97"/>
      <c r="K15" s="79">
        <f ca="1">IF(NOT(ISERROR(MATCH(J15,_xlfn.ANCHORARRAY(E26),0))),I28&amp;"Por favor no seleccionar los criterios de impacto",J15)</f>
        <v>0</v>
      </c>
      <c r="L15" s="94"/>
      <c r="M15" s="79"/>
      <c r="N15" s="76"/>
      <c r="O15" s="9">
        <v>6</v>
      </c>
      <c r="P15" s="10"/>
      <c r="Q15" s="11" t="str">
        <f t="shared" si="5"/>
        <v/>
      </c>
      <c r="R15" s="12"/>
      <c r="S15" s="12"/>
      <c r="T15" s="13" t="str">
        <f t="shared" si="0"/>
        <v/>
      </c>
      <c r="U15" s="12"/>
      <c r="V15" s="12"/>
      <c r="W15" s="12"/>
      <c r="X15" s="14" t="str">
        <f t="shared" si="6"/>
        <v/>
      </c>
      <c r="Y15" s="15" t="str">
        <f t="shared" si="1"/>
        <v/>
      </c>
      <c r="Z15" s="16" t="str">
        <f t="shared" si="2"/>
        <v/>
      </c>
      <c r="AA15" s="15" t="str">
        <f t="shared" si="3"/>
        <v/>
      </c>
      <c r="AB15" s="16" t="str">
        <f t="shared" si="7"/>
        <v/>
      </c>
      <c r="AC15" s="17" t="str">
        <f t="shared" si="4"/>
        <v/>
      </c>
      <c r="AD15" s="18"/>
      <c r="AE15" s="19"/>
      <c r="AF15" s="21"/>
      <c r="AG15" s="24"/>
      <c r="AH15" s="24"/>
      <c r="AI15" s="19"/>
      <c r="AJ15" s="2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80">
        <v>2</v>
      </c>
      <c r="B16" s="83" t="s">
        <v>45</v>
      </c>
      <c r="C16" s="83" t="s">
        <v>231</v>
      </c>
      <c r="D16" s="83" t="s">
        <v>232</v>
      </c>
      <c r="E16" s="86" t="s">
        <v>233</v>
      </c>
      <c r="F16" s="83" t="s">
        <v>49</v>
      </c>
      <c r="G16" s="89">
        <v>1</v>
      </c>
      <c r="H16" s="92" t="str">
        <f>IF(G16&lt;=0,"",IF(G16&lt;=2,"Muy Baja",IF(G16&lt;=24,"Baja",IF(G16&lt;=500,"Media",IF(G16&lt;=5000,"Alta","Muy Alta")))))</f>
        <v>Muy Baja</v>
      </c>
      <c r="I16" s="77">
        <f>IF(H16="","",IF(H16="Muy Baja",0.2,IF(H16="Baja",0.4,IF(H16="Media",0.6,IF(H16="Alta",0.8,IF(H16="Muy Alta",1,))))))</f>
        <v>0.2</v>
      </c>
      <c r="J16" s="95" t="s">
        <v>50</v>
      </c>
      <c r="K16" s="77" t="str">
        <f>IF(NOT(ISERROR(MATCH(J16,'[9]Tabla Impacto'!$B$221:$B$223,0))),'[9]Tabla Impacto'!$F$223&amp;"Por favor no seleccionar los criterios de impacto(Afectación Económica o presupuestal y Pérdida Reputacional)",J16)</f>
        <v xml:space="preserve">     El riesgo afecta la imagen de la entidad con algunos usuarios de relevancia frente al logro de los objetivos</v>
      </c>
      <c r="L16" s="92" t="str">
        <f>IF(OR(K16='[9]Tabla Impacto'!$C$11,K16='[9]Tabla Impacto'!$D$11),"Leve",IF(OR(K16='[9]Tabla Impacto'!$C$12,K16='[9]Tabla Impacto'!$D$12),"Menor",IF(OR(K16='[9]Tabla Impacto'!$C$13,K16='[9]Tabla Impacto'!$D$13),"Moderado",IF(OR(K16='[9]Tabla Impacto'!$C$14,K16='[9]Tabla Impacto'!$D$14),"Mayor",IF(OR(K16='[9]Tabla Impacto'!$C$15,K16='[9]Tabla Impacto'!$D$15),"Catastrófico","")))))</f>
        <v>Moderado</v>
      </c>
      <c r="M16" s="77">
        <f>IF(L16="","",IF(L16="Leve",0.2,IF(L16="Menor",0.4,IF(L16="Moderado",0.6,IF(L16="Mayor",0.8,IF(L16="Catastrófico",1,))))))</f>
        <v>0.6</v>
      </c>
      <c r="N16" s="7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9">
        <v>1</v>
      </c>
      <c r="P16" s="10" t="s">
        <v>68</v>
      </c>
      <c r="Q16" s="11" t="str">
        <f>IF(OR(R16="Preventivo",R16="Detectivo"),"Probabilidad",IF(R16="Correctivo","Impacto",""))</f>
        <v>Probabilidad</v>
      </c>
      <c r="R16" s="12" t="s">
        <v>84</v>
      </c>
      <c r="S16" s="12" t="s">
        <v>53</v>
      </c>
      <c r="T16" s="13" t="str">
        <f>IF(AND(R16="Preventivo",S16="Automático"),"50%",IF(AND(R16="Preventivo",S16="Manual"),"40%",IF(AND(R16="Detectivo",S16="Automático"),"40%",IF(AND(R16="Detectivo",S16="Manual"),"30%",IF(AND(R16="Correctivo",S16="Automático"),"35%",IF(AND(R16="Correctivo",S16="Manual"),"25%",""))))))</f>
        <v>30%</v>
      </c>
      <c r="U16" s="12" t="s">
        <v>54</v>
      </c>
      <c r="V16" s="12" t="s">
        <v>55</v>
      </c>
      <c r="W16" s="12" t="s">
        <v>56</v>
      </c>
      <c r="X16" s="14">
        <f>IFERROR(IF(Q16="Probabilidad",(I16-(+I16*T16)),IF(Q16="Impacto",I16,"")),"")</f>
        <v>0.14000000000000001</v>
      </c>
      <c r="Y16" s="15" t="str">
        <f>IFERROR(IF(X16="","",IF(X16&lt;=0.2,"Muy Baja",IF(X16&lt;=0.4,"Baja",IF(X16&lt;=0.6,"Media",IF(X16&lt;=0.8,"Alta","Muy Alta"))))),"")</f>
        <v>Muy Baja</v>
      </c>
      <c r="Z16" s="16">
        <f>+X16</f>
        <v>0.14000000000000001</v>
      </c>
      <c r="AA16" s="15" t="str">
        <f>IFERROR(IF(AB16="","",IF(AB16&lt;=0.2,"Leve",IF(AB16&lt;=0.4,"Menor",IF(AB16&lt;=0.6,"Moderado",IF(AB16&lt;=0.8,"Mayor","Catastrófico"))))),"")</f>
        <v>Moderado</v>
      </c>
      <c r="AB16" s="16">
        <f>IFERROR(IF(Q16="Impacto",(M16-(+M16*T16)),IF(Q16="Probabilidad",M16,"")),"")</f>
        <v>0.6</v>
      </c>
      <c r="AC16" s="1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8" t="s">
        <v>69</v>
      </c>
      <c r="AE16" s="19" t="s">
        <v>234</v>
      </c>
      <c r="AF16" s="19" t="s">
        <v>235</v>
      </c>
      <c r="AG16" s="20" t="s">
        <v>71</v>
      </c>
      <c r="AH16" s="20">
        <v>45291</v>
      </c>
      <c r="AI16" s="19" t="s">
        <v>59</v>
      </c>
      <c r="AJ16" s="21"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81"/>
      <c r="B17" s="84"/>
      <c r="C17" s="84"/>
      <c r="D17" s="84"/>
      <c r="E17" s="87"/>
      <c r="F17" s="84"/>
      <c r="G17" s="90"/>
      <c r="H17" s="93"/>
      <c r="I17" s="78"/>
      <c r="J17" s="96"/>
      <c r="K17" s="78">
        <f ca="1">IF(NOT(ISERROR(MATCH(J17,_xlfn.ANCHORARRAY(E28),0))),I30&amp;"Por favor no seleccionar los criterios de impacto",J17)</f>
        <v>0</v>
      </c>
      <c r="L17" s="93"/>
      <c r="M17" s="78"/>
      <c r="N17" s="75"/>
      <c r="O17" s="9">
        <v>2</v>
      </c>
      <c r="P17" s="10" t="s">
        <v>236</v>
      </c>
      <c r="Q17" s="11" t="str">
        <f>IF(OR(R17="Preventivo",R17="Detectivo"),"Probabilidad",IF(R17="Correctivo","Impacto",""))</f>
        <v>Probabilidad</v>
      </c>
      <c r="R17" s="12" t="s">
        <v>52</v>
      </c>
      <c r="S17" s="12" t="s">
        <v>53</v>
      </c>
      <c r="T17" s="13" t="str">
        <f t="shared" ref="T17:T21" si="8">IF(AND(R17="Preventivo",S17="Automático"),"50%",IF(AND(R17="Preventivo",S17="Manual"),"40%",IF(AND(R17="Detectivo",S17="Automático"),"40%",IF(AND(R17="Detectivo",S17="Manual"),"30%",IF(AND(R17="Correctivo",S17="Automático"),"35%",IF(AND(R17="Correctivo",S17="Manual"),"25%",""))))))</f>
        <v>40%</v>
      </c>
      <c r="U17" s="12" t="s">
        <v>54</v>
      </c>
      <c r="V17" s="12" t="s">
        <v>55</v>
      </c>
      <c r="W17" s="12" t="s">
        <v>56</v>
      </c>
      <c r="X17" s="14">
        <f>IFERROR(IF(AND(Q16="Probabilidad",Q17="Probabilidad"),(Z16-(+Z16*T17)),IF(Q17="Probabilidad",(I16-(+I16*T17)),IF(Q17="Impacto",Z16,""))),"")</f>
        <v>8.4000000000000005E-2</v>
      </c>
      <c r="Y17" s="15" t="str">
        <f t="shared" si="1"/>
        <v>Muy Baja</v>
      </c>
      <c r="Z17" s="16">
        <f t="shared" ref="Z17:Z21" si="9">+X17</f>
        <v>8.4000000000000005E-2</v>
      </c>
      <c r="AA17" s="15" t="str">
        <f t="shared" si="3"/>
        <v>Moderado</v>
      </c>
      <c r="AB17" s="16">
        <f>IFERROR(IF(AND(Q16="Impacto",Q17="Impacto"),(AB10-(+AB10*T17)),IF(Q17="Impacto",($M$16-(+$M$16*T17)),IF(Q17="Probabilidad",AB10,""))),"")</f>
        <v>0.6</v>
      </c>
      <c r="AC17" s="1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8" t="s">
        <v>69</v>
      </c>
      <c r="AE17" s="19" t="s">
        <v>237</v>
      </c>
      <c r="AF17" s="19" t="s">
        <v>235</v>
      </c>
      <c r="AG17" s="20">
        <v>45260</v>
      </c>
      <c r="AH17" s="20">
        <v>45291</v>
      </c>
      <c r="AI17" s="19" t="s">
        <v>59</v>
      </c>
      <c r="AJ17" s="21"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81"/>
      <c r="B18" s="84"/>
      <c r="C18" s="84"/>
      <c r="D18" s="84"/>
      <c r="E18" s="87"/>
      <c r="F18" s="84"/>
      <c r="G18" s="90"/>
      <c r="H18" s="93"/>
      <c r="I18" s="78"/>
      <c r="J18" s="96"/>
      <c r="K18" s="78">
        <f ca="1">IF(NOT(ISERROR(MATCH(J18,_xlfn.ANCHORARRAY(E29),0))),I31&amp;"Por favor no seleccionar los criterios de impacto",J18)</f>
        <v>0</v>
      </c>
      <c r="L18" s="93"/>
      <c r="M18" s="78"/>
      <c r="N18" s="75"/>
      <c r="O18" s="9">
        <v>3</v>
      </c>
      <c r="P18" s="26"/>
      <c r="Q18" s="11" t="str">
        <f>IF(OR(R18="Preventivo",R18="Detectivo"),"Probabilidad",IF(R18="Correctivo","Impacto",""))</f>
        <v/>
      </c>
      <c r="R18" s="12"/>
      <c r="S18" s="12"/>
      <c r="T18" s="13" t="str">
        <f t="shared" si="8"/>
        <v/>
      </c>
      <c r="U18" s="12"/>
      <c r="V18" s="12"/>
      <c r="W18" s="12"/>
      <c r="X18" s="14" t="str">
        <f>IFERROR(IF(AND(Q17="Probabilidad",Q18="Probabilidad"),(Z17-(+Z17*T18)),IF(AND(Q17="Impacto",Q18="Probabilidad"),(Z16-(+Z16*T18)),IF(Q18="Impacto",Z17,""))),"")</f>
        <v/>
      </c>
      <c r="Y18" s="15" t="str">
        <f t="shared" si="1"/>
        <v/>
      </c>
      <c r="Z18" s="16" t="str">
        <f t="shared" si="9"/>
        <v/>
      </c>
      <c r="AA18" s="15" t="str">
        <f t="shared" si="3"/>
        <v/>
      </c>
      <c r="AB18" s="16" t="str">
        <f>IFERROR(IF(AND(Q17="Impacto",Q18="Impacto"),(AB17-(+AB17*T18)),IF(AND(Q17="Probabilidad",Q18="Impacto"),(AB16-(+AB16*T18)),IF(Q18="Probabilidad",AB17,""))),"")</f>
        <v/>
      </c>
      <c r="AC18" s="17" t="str">
        <f t="shared" si="10"/>
        <v/>
      </c>
      <c r="AD18" s="18"/>
      <c r="AE18" s="19"/>
      <c r="AF18" s="21"/>
      <c r="AG18" s="24"/>
      <c r="AH18" s="24"/>
      <c r="AI18" s="19"/>
      <c r="AJ18" s="2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81"/>
      <c r="B19" s="84"/>
      <c r="C19" s="84"/>
      <c r="D19" s="84"/>
      <c r="E19" s="87"/>
      <c r="F19" s="84"/>
      <c r="G19" s="90"/>
      <c r="H19" s="93"/>
      <c r="I19" s="78"/>
      <c r="J19" s="96"/>
      <c r="K19" s="78">
        <f ca="1">IF(NOT(ISERROR(MATCH(J19,_xlfn.ANCHORARRAY(E30),0))),I32&amp;"Por favor no seleccionar los criterios de impacto",J19)</f>
        <v>0</v>
      </c>
      <c r="L19" s="93"/>
      <c r="M19" s="78"/>
      <c r="N19" s="75"/>
      <c r="O19" s="9">
        <v>4</v>
      </c>
      <c r="P19" s="26"/>
      <c r="Q19" s="11" t="str">
        <f t="shared" ref="Q19:Q21" si="11">IF(OR(R19="Preventivo",R19="Detectivo"),"Probabilidad",IF(R19="Correctivo","Impacto",""))</f>
        <v/>
      </c>
      <c r="R19" s="12"/>
      <c r="S19" s="12"/>
      <c r="T19" s="13" t="str">
        <f t="shared" si="8"/>
        <v/>
      </c>
      <c r="U19" s="12"/>
      <c r="V19" s="12"/>
      <c r="W19" s="12"/>
      <c r="X19" s="14" t="str">
        <f t="shared" ref="X19:X21" si="12">IFERROR(IF(AND(Q18="Probabilidad",Q19="Probabilidad"),(Z18-(+Z18*T19)),IF(AND(Q18="Impacto",Q19="Probabilidad"),(Z17-(+Z17*T19)),IF(Q19="Impacto",Z18,""))),"")</f>
        <v/>
      </c>
      <c r="Y19" s="15" t="str">
        <f t="shared" si="1"/>
        <v/>
      </c>
      <c r="Z19" s="16" t="str">
        <f t="shared" si="9"/>
        <v/>
      </c>
      <c r="AA19" s="15" t="str">
        <f t="shared" si="3"/>
        <v/>
      </c>
      <c r="AB19" s="16" t="str">
        <f t="shared" ref="AB19:AB21" si="13">IFERROR(IF(AND(Q18="Impacto",Q19="Impacto"),(AB18-(+AB18*T19)),IF(AND(Q18="Probabilidad",Q19="Impacto"),(AB17-(+AB17*T19)),IF(Q19="Probabilidad",AB18,""))),"")</f>
        <v/>
      </c>
      <c r="AC19" s="1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
      <c r="AE19" s="19"/>
      <c r="AF19" s="21"/>
      <c r="AG19" s="24"/>
      <c r="AH19" s="24"/>
      <c r="AI19" s="19"/>
      <c r="AJ19" s="2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81"/>
      <c r="B20" s="84"/>
      <c r="C20" s="84"/>
      <c r="D20" s="84"/>
      <c r="E20" s="87"/>
      <c r="F20" s="84"/>
      <c r="G20" s="90"/>
      <c r="H20" s="93"/>
      <c r="I20" s="78"/>
      <c r="J20" s="96"/>
      <c r="K20" s="78">
        <f ca="1">IF(NOT(ISERROR(MATCH(J20,_xlfn.ANCHORARRAY(E31),0))),I33&amp;"Por favor no seleccionar los criterios de impacto",J20)</f>
        <v>0</v>
      </c>
      <c r="L20" s="93"/>
      <c r="M20" s="78"/>
      <c r="N20" s="75"/>
      <c r="O20" s="9">
        <v>5</v>
      </c>
      <c r="P20" s="10"/>
      <c r="Q20" s="11" t="str">
        <f t="shared" si="11"/>
        <v/>
      </c>
      <c r="R20" s="12"/>
      <c r="S20" s="12"/>
      <c r="T20" s="13" t="str">
        <f t="shared" si="8"/>
        <v/>
      </c>
      <c r="U20" s="12"/>
      <c r="V20" s="12"/>
      <c r="W20" s="12"/>
      <c r="X20" s="14" t="str">
        <f t="shared" si="12"/>
        <v/>
      </c>
      <c r="Y20" s="15" t="str">
        <f t="shared" si="1"/>
        <v/>
      </c>
      <c r="Z20" s="16" t="str">
        <f t="shared" si="9"/>
        <v/>
      </c>
      <c r="AA20" s="15" t="str">
        <f t="shared" si="3"/>
        <v/>
      </c>
      <c r="AB20" s="16" t="str">
        <f t="shared" si="13"/>
        <v/>
      </c>
      <c r="AC20" s="1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
      <c r="AE20" s="19"/>
      <c r="AF20" s="21"/>
      <c r="AG20" s="24"/>
      <c r="AH20" s="24"/>
      <c r="AI20" s="19"/>
      <c r="AJ20" s="2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82"/>
      <c r="B21" s="85"/>
      <c r="C21" s="85"/>
      <c r="D21" s="85"/>
      <c r="E21" s="88"/>
      <c r="F21" s="85"/>
      <c r="G21" s="91"/>
      <c r="H21" s="94"/>
      <c r="I21" s="79"/>
      <c r="J21" s="97"/>
      <c r="K21" s="79">
        <f ca="1">IF(NOT(ISERROR(MATCH(J21,_xlfn.ANCHORARRAY(E32),0))),I34&amp;"Por favor no seleccionar los criterios de impacto",J21)</f>
        <v>0</v>
      </c>
      <c r="L21" s="94"/>
      <c r="M21" s="79"/>
      <c r="N21" s="76"/>
      <c r="O21" s="9">
        <v>6</v>
      </c>
      <c r="P21" s="10"/>
      <c r="Q21" s="11" t="str">
        <f t="shared" si="11"/>
        <v/>
      </c>
      <c r="R21" s="12"/>
      <c r="S21" s="12"/>
      <c r="T21" s="13" t="str">
        <f t="shared" si="8"/>
        <v/>
      </c>
      <c r="U21" s="12"/>
      <c r="V21" s="12"/>
      <c r="W21" s="12"/>
      <c r="X21" s="14" t="str">
        <f t="shared" si="12"/>
        <v/>
      </c>
      <c r="Y21" s="15" t="str">
        <f t="shared" si="1"/>
        <v/>
      </c>
      <c r="Z21" s="16" t="str">
        <f t="shared" si="9"/>
        <v/>
      </c>
      <c r="AA21" s="15" t="str">
        <f t="shared" si="3"/>
        <v/>
      </c>
      <c r="AB21" s="16" t="str">
        <f t="shared" si="13"/>
        <v/>
      </c>
      <c r="AC21" s="17" t="str">
        <f t="shared" si="14"/>
        <v/>
      </c>
      <c r="AD21" s="18"/>
      <c r="AE21" s="19"/>
      <c r="AF21" s="21"/>
      <c r="AG21" s="24"/>
      <c r="AH21" s="24"/>
      <c r="AI21" s="19"/>
      <c r="AJ21" s="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80">
        <v>3</v>
      </c>
      <c r="B22" s="83"/>
      <c r="C22" s="83"/>
      <c r="D22" s="83"/>
      <c r="E22" s="86"/>
      <c r="F22" s="83"/>
      <c r="G22" s="89"/>
      <c r="H22" s="92" t="str">
        <f>IF(G22&lt;=0,"",IF(G22&lt;=2,"Muy Baja",IF(G22&lt;=24,"Baja",IF(G22&lt;=500,"Media",IF(G22&lt;=5000,"Alta","Muy Alta")))))</f>
        <v/>
      </c>
      <c r="I22" s="77" t="str">
        <f>IF(H22="","",IF(H22="Muy Baja",0.2,IF(H22="Baja",0.4,IF(H22="Media",0.6,IF(H22="Alta",0.8,IF(H22="Muy Alta",1,))))))</f>
        <v/>
      </c>
      <c r="J22" s="95"/>
      <c r="K22" s="77">
        <f>IF(NOT(ISERROR(MATCH(J22,'[9]Tabla Impacto'!$B$221:$B$223,0))),'[9]Tabla Impacto'!$F$223&amp;"Por favor no seleccionar los criterios de impacto(Afectación Económica o presupuestal y Pérdida Reputacional)",J22)</f>
        <v>0</v>
      </c>
      <c r="L22" s="92" t="str">
        <f>IF(OR(K22='[9]Tabla Impacto'!$C$11,K22='[9]Tabla Impacto'!$D$11),"Leve",IF(OR(K22='[9]Tabla Impacto'!$C$12,K22='[9]Tabla Impacto'!$D$12),"Menor",IF(OR(K22='[9]Tabla Impacto'!$C$13,K22='[9]Tabla Impacto'!$D$13),"Moderado",IF(OR(K22='[9]Tabla Impacto'!$C$14,K22='[9]Tabla Impacto'!$D$14),"Mayor",IF(OR(K22='[9]Tabla Impacto'!$C$15,K22='[9]Tabla Impacto'!$D$15),"Catastrófico","")))))</f>
        <v/>
      </c>
      <c r="M22" s="77" t="str">
        <f>IF(L22="","",IF(L22="Leve",0.2,IF(L22="Menor",0.4,IF(L22="Moderado",0.6,IF(L22="Mayor",0.8,IF(L22="Catastrófico",1,))))))</f>
        <v/>
      </c>
      <c r="N22" s="7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
        <v>1</v>
      </c>
      <c r="P22" s="10"/>
      <c r="Q22" s="11" t="str">
        <f>IF(OR(R22="Preventivo",R22="Detectivo"),"Probabilidad",IF(R22="Correctivo","Impacto",""))</f>
        <v/>
      </c>
      <c r="R22" s="12"/>
      <c r="S22" s="12"/>
      <c r="T22" s="13" t="str">
        <f>IF(AND(R22="Preventivo",S22="Automático"),"50%",IF(AND(R22="Preventivo",S22="Manual"),"40%",IF(AND(R22="Detectivo",S22="Automático"),"40%",IF(AND(R22="Detectivo",S22="Manual"),"30%",IF(AND(R22="Correctivo",S22="Automático"),"35%",IF(AND(R22="Correctivo",S22="Manual"),"25%",""))))))</f>
        <v/>
      </c>
      <c r="U22" s="12"/>
      <c r="V22" s="12"/>
      <c r="W22" s="12"/>
      <c r="X22" s="14" t="str">
        <f>IFERROR(IF(Q22="Probabilidad",(I22-(+I22*T22)),IF(Q22="Impacto",I22,"")),"")</f>
        <v/>
      </c>
      <c r="Y22" s="15" t="str">
        <f>IFERROR(IF(X22="","",IF(X22&lt;=0.2,"Muy Baja",IF(X22&lt;=0.4,"Baja",IF(X22&lt;=0.6,"Media",IF(X22&lt;=0.8,"Alta","Muy Alta"))))),"")</f>
        <v/>
      </c>
      <c r="Z22" s="16" t="str">
        <f>+X22</f>
        <v/>
      </c>
      <c r="AA22" s="15" t="str">
        <f>IFERROR(IF(AB22="","",IF(AB22&lt;=0.2,"Leve",IF(AB22&lt;=0.4,"Menor",IF(AB22&lt;=0.6,"Moderado",IF(AB22&lt;=0.8,"Mayor","Catastrófico"))))),"")</f>
        <v/>
      </c>
      <c r="AB22" s="16" t="str">
        <f>IFERROR(IF(Q22="Impacto",(M22-(+M22*T22)),IF(Q22="Probabilidad",M22,"")),"")</f>
        <v/>
      </c>
      <c r="AC22" s="1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
      <c r="AE22" s="19"/>
      <c r="AF22" s="21"/>
      <c r="AG22" s="24"/>
      <c r="AH22" s="24"/>
      <c r="AI22" s="19"/>
      <c r="AJ22" s="2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81"/>
      <c r="B23" s="84"/>
      <c r="C23" s="84"/>
      <c r="D23" s="84"/>
      <c r="E23" s="87"/>
      <c r="F23" s="84"/>
      <c r="G23" s="90"/>
      <c r="H23" s="93"/>
      <c r="I23" s="78"/>
      <c r="J23" s="96"/>
      <c r="K23" s="78">
        <f t="shared" ref="K23:K27" ca="1" si="15">IF(NOT(ISERROR(MATCH(J23,_xlfn.ANCHORARRAY(E34),0))),I36&amp;"Por favor no seleccionar los criterios de impacto",J23)</f>
        <v>0</v>
      </c>
      <c r="L23" s="93"/>
      <c r="M23" s="78"/>
      <c r="N23" s="75"/>
      <c r="O23" s="9">
        <v>2</v>
      </c>
      <c r="P23" s="10"/>
      <c r="Q23" s="11" t="str">
        <f>IF(OR(R23="Preventivo",R23="Detectivo"),"Probabilidad",IF(R23="Correctivo","Impacto",""))</f>
        <v/>
      </c>
      <c r="R23" s="12"/>
      <c r="S23" s="12"/>
      <c r="T23" s="13" t="str">
        <f t="shared" ref="T23:T27" si="16">IF(AND(R23="Preventivo",S23="Automático"),"50%",IF(AND(R23="Preventivo",S23="Manual"),"40%",IF(AND(R23="Detectivo",S23="Automático"),"40%",IF(AND(R23="Detectivo",S23="Manual"),"30%",IF(AND(R23="Correctivo",S23="Automático"),"35%",IF(AND(R23="Correctivo",S23="Manual"),"25%",""))))))</f>
        <v/>
      </c>
      <c r="U23" s="12"/>
      <c r="V23" s="12"/>
      <c r="W23" s="12"/>
      <c r="X23" s="27" t="str">
        <f>IFERROR(IF(AND(Q22="Probabilidad",Q23="Probabilidad"),(Z22-(+Z22*T23)),IF(Q23="Probabilidad",(I22-(+I22*T23)),IF(Q23="Impacto",Z22,""))),"")</f>
        <v/>
      </c>
      <c r="Y23" s="15" t="str">
        <f t="shared" si="1"/>
        <v/>
      </c>
      <c r="Z23" s="16" t="str">
        <f t="shared" ref="Z23:Z27" si="17">+X23</f>
        <v/>
      </c>
      <c r="AA23" s="15" t="str">
        <f t="shared" si="3"/>
        <v/>
      </c>
      <c r="AB23" s="16" t="str">
        <f>IFERROR(IF(AND(Q22="Impacto",Q23="Impacto"),(AB16-(+AB16*T23)),IF(Q23="Impacto",($M$22-(+$M$22*T23)),IF(Q23="Probabilidad",AB16,""))),"")</f>
        <v/>
      </c>
      <c r="AC23" s="17"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
      <c r="AE23" s="19"/>
      <c r="AF23" s="21"/>
      <c r="AG23" s="24"/>
      <c r="AH23" s="24"/>
      <c r="AI23" s="19"/>
      <c r="AJ23" s="2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81"/>
      <c r="B24" s="84"/>
      <c r="C24" s="84"/>
      <c r="D24" s="84"/>
      <c r="E24" s="87"/>
      <c r="F24" s="84"/>
      <c r="G24" s="90"/>
      <c r="H24" s="93"/>
      <c r="I24" s="78"/>
      <c r="J24" s="96"/>
      <c r="K24" s="78">
        <f t="shared" ca="1" si="15"/>
        <v>0</v>
      </c>
      <c r="L24" s="93"/>
      <c r="M24" s="78"/>
      <c r="N24" s="75"/>
      <c r="O24" s="9">
        <v>3</v>
      </c>
      <c r="P24" s="10"/>
      <c r="Q24" s="11" t="str">
        <f>IF(OR(R24="Preventivo",R24="Detectivo"),"Probabilidad",IF(R24="Correctivo","Impacto",""))</f>
        <v/>
      </c>
      <c r="R24" s="12"/>
      <c r="S24" s="12"/>
      <c r="T24" s="13" t="str">
        <f t="shared" si="16"/>
        <v/>
      </c>
      <c r="U24" s="12"/>
      <c r="V24" s="12"/>
      <c r="W24" s="12"/>
      <c r="X24" s="14" t="str">
        <f>IFERROR(IF(AND(Q23="Probabilidad",Q24="Probabilidad"),(Z23-(+Z23*T24)),IF(AND(Q23="Impacto",Q24="Probabilidad"),(Z22-(+Z22*T24)),IF(Q24="Impacto",Z23,""))),"")</f>
        <v/>
      </c>
      <c r="Y24" s="15" t="str">
        <f t="shared" si="1"/>
        <v/>
      </c>
      <c r="Z24" s="16" t="str">
        <f t="shared" si="17"/>
        <v/>
      </c>
      <c r="AA24" s="15" t="str">
        <f t="shared" si="3"/>
        <v/>
      </c>
      <c r="AB24" s="16" t="str">
        <f>IFERROR(IF(AND(Q23="Impacto",Q24="Impacto"),(AB23-(+AB23*T24)),IF(AND(Q23="Probabilidad",Q24="Impacto"),(AB22-(+AB22*T24)),IF(Q24="Probabilidad",AB23,""))),"")</f>
        <v/>
      </c>
      <c r="AC24" s="17" t="str">
        <f t="shared" si="18"/>
        <v/>
      </c>
      <c r="AD24" s="18"/>
      <c r="AE24" s="19"/>
      <c r="AF24" s="21"/>
      <c r="AG24" s="24"/>
      <c r="AH24" s="26"/>
      <c r="AI24" s="19"/>
      <c r="AJ24" s="2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81"/>
      <c r="B25" s="84"/>
      <c r="C25" s="84"/>
      <c r="D25" s="84"/>
      <c r="E25" s="87"/>
      <c r="F25" s="84"/>
      <c r="G25" s="90"/>
      <c r="H25" s="93"/>
      <c r="I25" s="78"/>
      <c r="J25" s="96"/>
      <c r="K25" s="78">
        <f t="shared" ca="1" si="15"/>
        <v>0</v>
      </c>
      <c r="L25" s="93"/>
      <c r="M25" s="78"/>
      <c r="N25" s="75"/>
      <c r="O25" s="9">
        <v>4</v>
      </c>
      <c r="P25" s="10"/>
      <c r="Q25" s="11" t="str">
        <f t="shared" ref="Q25:Q27" si="19">IF(OR(R25="Preventivo",R25="Detectivo"),"Probabilidad",IF(R25="Correctivo","Impacto",""))</f>
        <v/>
      </c>
      <c r="R25" s="12"/>
      <c r="S25" s="12"/>
      <c r="T25" s="13" t="str">
        <f t="shared" si="16"/>
        <v/>
      </c>
      <c r="U25" s="12"/>
      <c r="V25" s="12"/>
      <c r="W25" s="12"/>
      <c r="X25" s="14" t="str">
        <f t="shared" ref="X25:X27" si="20">IFERROR(IF(AND(Q24="Probabilidad",Q25="Probabilidad"),(Z24-(+Z24*T25)),IF(AND(Q24="Impacto",Q25="Probabilidad"),(Z23-(+Z23*T25)),IF(Q25="Impacto",Z24,""))),"")</f>
        <v/>
      </c>
      <c r="Y25" s="15" t="str">
        <f t="shared" si="1"/>
        <v/>
      </c>
      <c r="Z25" s="16" t="str">
        <f t="shared" si="17"/>
        <v/>
      </c>
      <c r="AA25" s="15" t="str">
        <f t="shared" si="3"/>
        <v/>
      </c>
      <c r="AB25" s="16" t="str">
        <f t="shared" ref="AB25:AB27" si="21">IFERROR(IF(AND(Q24="Impacto",Q25="Impacto"),(AB24-(+AB24*T25)),IF(AND(Q24="Probabilidad",Q25="Impacto"),(AB23-(+AB23*T25)),IF(Q25="Probabilidad",AB24,""))),"")</f>
        <v/>
      </c>
      <c r="AC25" s="1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
      <c r="AE25" s="19"/>
      <c r="AF25" s="21"/>
      <c r="AG25" s="24"/>
      <c r="AH25" s="26"/>
      <c r="AI25" s="19"/>
      <c r="AJ25" s="2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81"/>
      <c r="B26" s="84"/>
      <c r="C26" s="84"/>
      <c r="D26" s="84"/>
      <c r="E26" s="87"/>
      <c r="F26" s="84"/>
      <c r="G26" s="90"/>
      <c r="H26" s="93"/>
      <c r="I26" s="78"/>
      <c r="J26" s="96"/>
      <c r="K26" s="78">
        <f t="shared" ca="1" si="15"/>
        <v>0</v>
      </c>
      <c r="L26" s="93"/>
      <c r="M26" s="78"/>
      <c r="N26" s="75"/>
      <c r="O26" s="9">
        <v>5</v>
      </c>
      <c r="P26" s="26"/>
      <c r="Q26" s="11" t="str">
        <f t="shared" si="19"/>
        <v/>
      </c>
      <c r="R26" s="12"/>
      <c r="S26" s="12"/>
      <c r="T26" s="13" t="str">
        <f t="shared" si="16"/>
        <v/>
      </c>
      <c r="U26" s="12"/>
      <c r="V26" s="12"/>
      <c r="W26" s="12"/>
      <c r="X26" s="14" t="str">
        <f t="shared" si="20"/>
        <v/>
      </c>
      <c r="Y26" s="15" t="str">
        <f t="shared" si="1"/>
        <v/>
      </c>
      <c r="Z26" s="16" t="str">
        <f t="shared" si="17"/>
        <v/>
      </c>
      <c r="AA26" s="15" t="str">
        <f t="shared" si="3"/>
        <v/>
      </c>
      <c r="AB26" s="16" t="str">
        <f t="shared" si="21"/>
        <v/>
      </c>
      <c r="AC26" s="17"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8"/>
      <c r="AE26" s="19"/>
      <c r="AF26" s="21"/>
      <c r="AG26" s="24"/>
      <c r="AH26" s="24"/>
      <c r="AI26" s="19"/>
      <c r="AJ26" s="2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82"/>
      <c r="B27" s="85"/>
      <c r="C27" s="85"/>
      <c r="D27" s="85"/>
      <c r="E27" s="88"/>
      <c r="F27" s="85"/>
      <c r="G27" s="91"/>
      <c r="H27" s="94"/>
      <c r="I27" s="79"/>
      <c r="J27" s="97"/>
      <c r="K27" s="79">
        <f t="shared" ca="1" si="15"/>
        <v>0</v>
      </c>
      <c r="L27" s="94"/>
      <c r="M27" s="79"/>
      <c r="N27" s="76"/>
      <c r="O27" s="9">
        <v>6</v>
      </c>
      <c r="P27" s="10"/>
      <c r="Q27" s="11" t="str">
        <f t="shared" si="19"/>
        <v/>
      </c>
      <c r="R27" s="12"/>
      <c r="S27" s="12"/>
      <c r="T27" s="13" t="str">
        <f t="shared" si="16"/>
        <v/>
      </c>
      <c r="U27" s="12"/>
      <c r="V27" s="12"/>
      <c r="W27" s="12"/>
      <c r="X27" s="14" t="str">
        <f t="shared" si="20"/>
        <v/>
      </c>
      <c r="Y27" s="15" t="str">
        <f t="shared" si="1"/>
        <v/>
      </c>
      <c r="Z27" s="16" t="str">
        <f t="shared" si="17"/>
        <v/>
      </c>
      <c r="AA27" s="15" t="str">
        <f t="shared" si="3"/>
        <v/>
      </c>
      <c r="AB27" s="16" t="str">
        <f t="shared" si="21"/>
        <v/>
      </c>
      <c r="AC27" s="17" t="str">
        <f t="shared" si="22"/>
        <v/>
      </c>
      <c r="AD27" s="18"/>
      <c r="AE27" s="19"/>
      <c r="AF27" s="21"/>
      <c r="AG27" s="24"/>
      <c r="AH27" s="24"/>
      <c r="AI27" s="19"/>
      <c r="AJ27" s="2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80">
        <v>4</v>
      </c>
      <c r="B28" s="83"/>
      <c r="C28" s="83"/>
      <c r="D28" s="83"/>
      <c r="E28" s="86"/>
      <c r="F28" s="83"/>
      <c r="G28" s="89"/>
      <c r="H28" s="92" t="str">
        <f>IF(G28&lt;=0,"",IF(G28&lt;=2,"Muy Baja",IF(G28&lt;=24,"Baja",IF(G28&lt;=500,"Media",IF(G28&lt;=5000,"Alta","Muy Alta")))))</f>
        <v/>
      </c>
      <c r="I28" s="77" t="str">
        <f>IF(H28="","",IF(H28="Muy Baja",0.2,IF(H28="Baja",0.4,IF(H28="Media",0.6,IF(H28="Alta",0.8,IF(H28="Muy Alta",1,))))))</f>
        <v/>
      </c>
      <c r="J28" s="95"/>
      <c r="K28" s="77">
        <f>IF(NOT(ISERROR(MATCH(J28,'[9]Tabla Impacto'!$B$221:$B$223,0))),'[9]Tabla Impacto'!$F$223&amp;"Por favor no seleccionar los criterios de impacto(Afectación Económica o presupuestal y Pérdida Reputacional)",J28)</f>
        <v>0</v>
      </c>
      <c r="L28" s="92" t="str">
        <f>IF(OR(K28='[9]Tabla Impacto'!$C$11,K28='[9]Tabla Impacto'!$D$11),"Leve",IF(OR(K28='[9]Tabla Impacto'!$C$12,K28='[9]Tabla Impacto'!$D$12),"Menor",IF(OR(K28='[9]Tabla Impacto'!$C$13,K28='[9]Tabla Impacto'!$D$13),"Moderado",IF(OR(K28='[9]Tabla Impacto'!$C$14,K28='[9]Tabla Impacto'!$D$14),"Mayor",IF(OR(K28='[9]Tabla Impacto'!$C$15,K28='[9]Tabla Impacto'!$D$15),"Catastrófico","")))))</f>
        <v/>
      </c>
      <c r="M28" s="77" t="str">
        <f>IF(L28="","",IF(L28="Leve",0.2,IF(L28="Menor",0.4,IF(L28="Moderado",0.6,IF(L28="Mayor",0.8,IF(L28="Catastrófico",1,))))))</f>
        <v/>
      </c>
      <c r="N28" s="7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
        <v>1</v>
      </c>
      <c r="P28" s="10"/>
      <c r="Q28" s="11" t="str">
        <f>IF(OR(R28="Preventivo",R28="Detectivo"),"Probabilidad",IF(R28="Correctivo","Impacto",""))</f>
        <v/>
      </c>
      <c r="R28" s="12"/>
      <c r="S28" s="12"/>
      <c r="T28" s="13" t="str">
        <f>IF(AND(R28="Preventivo",S28="Automático"),"50%",IF(AND(R28="Preventivo",S28="Manual"),"40%",IF(AND(R28="Detectivo",S28="Automático"),"40%",IF(AND(R28="Detectivo",S28="Manual"),"30%",IF(AND(R28="Correctivo",S28="Automático"),"35%",IF(AND(R28="Correctivo",S28="Manual"),"25%",""))))))</f>
        <v/>
      </c>
      <c r="U28" s="12"/>
      <c r="V28" s="12"/>
      <c r="W28" s="12"/>
      <c r="X28" s="14" t="str">
        <f>IFERROR(IF(Q28="Probabilidad",(I28-(+I28*T28)),IF(Q28="Impacto",I28,"")),"")</f>
        <v/>
      </c>
      <c r="Y28" s="15" t="str">
        <f>IFERROR(IF(X28="","",IF(X28&lt;=0.2,"Muy Baja",IF(X28&lt;=0.4,"Baja",IF(X28&lt;=0.6,"Media",IF(X28&lt;=0.8,"Alta","Muy Alta"))))),"")</f>
        <v/>
      </c>
      <c r="Z28" s="16" t="str">
        <f>+X28</f>
        <v/>
      </c>
      <c r="AA28" s="15" t="str">
        <f>IFERROR(IF(AB28="","",IF(AB28&lt;=0.2,"Leve",IF(AB28&lt;=0.4,"Menor",IF(AB28&lt;=0.6,"Moderado",IF(AB28&lt;=0.8,"Mayor","Catastrófico"))))),"")</f>
        <v/>
      </c>
      <c r="AB28" s="16" t="str">
        <f>IFERROR(IF(Q28="Impacto",(M28-(+M28*T28)),IF(Q28="Probabilidad",M28,"")),"")</f>
        <v/>
      </c>
      <c r="AC28" s="17"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
      <c r="AE28" s="19"/>
      <c r="AF28" s="21"/>
      <c r="AG28" s="24"/>
      <c r="AH28" s="24"/>
      <c r="AI28" s="19"/>
      <c r="AJ28" s="2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81"/>
      <c r="B29" s="84"/>
      <c r="C29" s="84"/>
      <c r="D29" s="84"/>
      <c r="E29" s="87"/>
      <c r="F29" s="84"/>
      <c r="G29" s="90"/>
      <c r="H29" s="93"/>
      <c r="I29" s="78"/>
      <c r="J29" s="96"/>
      <c r="K29" s="78">
        <f t="shared" ref="K29:K33" ca="1" si="23">IF(NOT(ISERROR(MATCH(J29,_xlfn.ANCHORARRAY(E40),0))),I42&amp;"Por favor no seleccionar los criterios de impacto",J29)</f>
        <v>0</v>
      </c>
      <c r="L29" s="93"/>
      <c r="M29" s="78"/>
      <c r="N29" s="75"/>
      <c r="O29" s="9">
        <v>2</v>
      </c>
      <c r="P29" s="10"/>
      <c r="Q29" s="11" t="str">
        <f>IF(OR(R29="Preventivo",R29="Detectivo"),"Probabilidad",IF(R29="Correctivo","Impacto",""))</f>
        <v/>
      </c>
      <c r="R29" s="12"/>
      <c r="S29" s="12"/>
      <c r="T29" s="13" t="str">
        <f t="shared" ref="T29:T33" si="24">IF(AND(R29="Preventivo",S29="Automático"),"50%",IF(AND(R29="Preventivo",S29="Manual"),"40%",IF(AND(R29="Detectivo",S29="Automático"),"40%",IF(AND(R29="Detectivo",S29="Manual"),"30%",IF(AND(R29="Correctivo",S29="Automático"),"35%",IF(AND(R29="Correctivo",S29="Manual"),"25%",""))))))</f>
        <v/>
      </c>
      <c r="U29" s="12"/>
      <c r="V29" s="12"/>
      <c r="W29" s="12"/>
      <c r="X29" s="14" t="str">
        <f>IFERROR(IF(AND(Q28="Probabilidad",Q29="Probabilidad"),(Z28-(+Z28*T29)),IF(Q29="Probabilidad",(I28-(+I28*T29)),IF(Q29="Impacto",Z28,""))),"")</f>
        <v/>
      </c>
      <c r="Y29" s="15" t="str">
        <f t="shared" si="1"/>
        <v/>
      </c>
      <c r="Z29" s="16" t="str">
        <f t="shared" ref="Z29:Z33" si="25">+X29</f>
        <v/>
      </c>
      <c r="AA29" s="15" t="str">
        <f t="shared" si="3"/>
        <v/>
      </c>
      <c r="AB29" s="16" t="str">
        <f>IFERROR(IF(AND(Q28="Impacto",Q29="Impacto"),(AB22-(+AB22*T29)),IF(Q29="Impacto",($M$28-(+$M$28*T29)),IF(Q29="Probabilidad",AB22,""))),"")</f>
        <v/>
      </c>
      <c r="AC29" s="17"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
      <c r="AE29" s="19"/>
      <c r="AF29" s="21"/>
      <c r="AG29" s="24"/>
      <c r="AH29" s="24"/>
      <c r="AI29" s="19"/>
      <c r="AJ29" s="2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81"/>
      <c r="B30" s="84"/>
      <c r="C30" s="84"/>
      <c r="D30" s="84"/>
      <c r="E30" s="87"/>
      <c r="F30" s="84"/>
      <c r="G30" s="90"/>
      <c r="H30" s="93"/>
      <c r="I30" s="78"/>
      <c r="J30" s="96"/>
      <c r="K30" s="78">
        <f t="shared" ca="1" si="23"/>
        <v>0</v>
      </c>
      <c r="L30" s="93"/>
      <c r="M30" s="78"/>
      <c r="N30" s="75"/>
      <c r="O30" s="9">
        <v>3</v>
      </c>
      <c r="P30" s="25"/>
      <c r="Q30" s="11" t="str">
        <f>IF(OR(R30="Preventivo",R30="Detectivo"),"Probabilidad",IF(R30="Correctivo","Impacto",""))</f>
        <v/>
      </c>
      <c r="R30" s="12"/>
      <c r="S30" s="12"/>
      <c r="T30" s="13" t="str">
        <f t="shared" si="24"/>
        <v/>
      </c>
      <c r="U30" s="12"/>
      <c r="V30" s="12"/>
      <c r="W30" s="12"/>
      <c r="X30" s="14" t="str">
        <f>IFERROR(IF(AND(Q29="Probabilidad",Q30="Probabilidad"),(Z29-(+Z29*T30)),IF(AND(Q29="Impacto",Q30="Probabilidad"),(Z28-(+Z28*T30)),IF(Q30="Impacto",Z29,""))),"")</f>
        <v/>
      </c>
      <c r="Y30" s="15" t="str">
        <f t="shared" si="1"/>
        <v/>
      </c>
      <c r="Z30" s="16" t="str">
        <f t="shared" si="25"/>
        <v/>
      </c>
      <c r="AA30" s="15" t="str">
        <f t="shared" si="3"/>
        <v/>
      </c>
      <c r="AB30" s="16" t="str">
        <f>IFERROR(IF(AND(Q29="Impacto",Q30="Impacto"),(AB29-(+AB29*T30)),IF(AND(Q29="Probabilidad",Q30="Impacto"),(AB28-(+AB28*T30)),IF(Q30="Probabilidad",AB29,""))),"")</f>
        <v/>
      </c>
      <c r="AC30" s="17" t="str">
        <f t="shared" si="26"/>
        <v/>
      </c>
      <c r="AD30" s="18"/>
      <c r="AE30" s="19"/>
      <c r="AF30" s="21"/>
      <c r="AG30" s="24"/>
      <c r="AH30" s="24"/>
      <c r="AI30" s="19"/>
      <c r="AJ30" s="2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81"/>
      <c r="B31" s="84"/>
      <c r="C31" s="84"/>
      <c r="D31" s="84"/>
      <c r="E31" s="87"/>
      <c r="F31" s="84"/>
      <c r="G31" s="90"/>
      <c r="H31" s="93"/>
      <c r="I31" s="78"/>
      <c r="J31" s="96"/>
      <c r="K31" s="78">
        <f t="shared" ca="1" si="23"/>
        <v>0</v>
      </c>
      <c r="L31" s="93"/>
      <c r="M31" s="78"/>
      <c r="N31" s="75"/>
      <c r="O31" s="9">
        <v>4</v>
      </c>
      <c r="P31" s="10"/>
      <c r="Q31" s="11" t="str">
        <f t="shared" ref="Q31:Q33" si="27">IF(OR(R31="Preventivo",R31="Detectivo"),"Probabilidad",IF(R31="Correctivo","Impacto",""))</f>
        <v/>
      </c>
      <c r="R31" s="12"/>
      <c r="S31" s="12"/>
      <c r="T31" s="13" t="str">
        <f t="shared" si="24"/>
        <v/>
      </c>
      <c r="U31" s="12"/>
      <c r="V31" s="12"/>
      <c r="W31" s="12"/>
      <c r="X31" s="14" t="str">
        <f t="shared" ref="X31:X33" si="28">IFERROR(IF(AND(Q30="Probabilidad",Q31="Probabilidad"),(Z30-(+Z30*T31)),IF(AND(Q30="Impacto",Q31="Probabilidad"),(Z29-(+Z29*T31)),IF(Q31="Impacto",Z30,""))),"")</f>
        <v/>
      </c>
      <c r="Y31" s="15" t="str">
        <f t="shared" si="1"/>
        <v/>
      </c>
      <c r="Z31" s="16" t="str">
        <f t="shared" si="25"/>
        <v/>
      </c>
      <c r="AA31" s="15" t="str">
        <f t="shared" si="3"/>
        <v/>
      </c>
      <c r="AB31" s="16" t="str">
        <f t="shared" ref="AB31:AB33" si="29">IFERROR(IF(AND(Q30="Impacto",Q31="Impacto"),(AB30-(+AB30*T31)),IF(AND(Q30="Probabilidad",Q31="Impacto"),(AB29-(+AB29*T31)),IF(Q31="Probabilidad",AB30,""))),"")</f>
        <v/>
      </c>
      <c r="AC31" s="1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
      <c r="AE31" s="19"/>
      <c r="AF31" s="21"/>
      <c r="AG31" s="24"/>
      <c r="AH31" s="24"/>
      <c r="AI31" s="19"/>
      <c r="AJ31" s="2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81"/>
      <c r="B32" s="84"/>
      <c r="C32" s="84"/>
      <c r="D32" s="84"/>
      <c r="E32" s="87"/>
      <c r="F32" s="84"/>
      <c r="G32" s="90"/>
      <c r="H32" s="93"/>
      <c r="I32" s="78"/>
      <c r="J32" s="96"/>
      <c r="K32" s="78">
        <f t="shared" ca="1" si="23"/>
        <v>0</v>
      </c>
      <c r="L32" s="93"/>
      <c r="M32" s="78"/>
      <c r="N32" s="75"/>
      <c r="O32" s="9">
        <v>5</v>
      </c>
      <c r="P32" s="10"/>
      <c r="Q32" s="11" t="str">
        <f t="shared" si="27"/>
        <v/>
      </c>
      <c r="R32" s="12"/>
      <c r="S32" s="12"/>
      <c r="T32" s="13" t="str">
        <f t="shared" si="24"/>
        <v/>
      </c>
      <c r="U32" s="12"/>
      <c r="V32" s="12"/>
      <c r="W32" s="12"/>
      <c r="X32" s="27" t="str">
        <f t="shared" si="28"/>
        <v/>
      </c>
      <c r="Y32" s="15" t="str">
        <f>IFERROR(IF(X32="","",IF(X32&lt;=0.2,"Muy Baja",IF(X32&lt;=0.4,"Baja",IF(X32&lt;=0.6,"Media",IF(X32&lt;=0.8,"Alta","Muy Alta"))))),"")</f>
        <v/>
      </c>
      <c r="Z32" s="16" t="str">
        <f t="shared" si="25"/>
        <v/>
      </c>
      <c r="AA32" s="15" t="str">
        <f t="shared" si="3"/>
        <v/>
      </c>
      <c r="AB32" s="16" t="str">
        <f t="shared" si="29"/>
        <v/>
      </c>
      <c r="AC32" s="17"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8"/>
      <c r="AE32" s="19"/>
      <c r="AF32" s="21"/>
      <c r="AG32" s="24"/>
      <c r="AH32" s="24"/>
      <c r="AI32" s="19"/>
      <c r="AJ32" s="2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82"/>
      <c r="B33" s="85"/>
      <c r="C33" s="85"/>
      <c r="D33" s="85"/>
      <c r="E33" s="88"/>
      <c r="F33" s="85"/>
      <c r="G33" s="91"/>
      <c r="H33" s="94"/>
      <c r="I33" s="79"/>
      <c r="J33" s="97"/>
      <c r="K33" s="79">
        <f t="shared" ca="1" si="23"/>
        <v>0</v>
      </c>
      <c r="L33" s="94"/>
      <c r="M33" s="79"/>
      <c r="N33" s="76"/>
      <c r="O33" s="9">
        <v>6</v>
      </c>
      <c r="P33" s="10"/>
      <c r="Q33" s="11" t="str">
        <f t="shared" si="27"/>
        <v/>
      </c>
      <c r="R33" s="12"/>
      <c r="S33" s="12"/>
      <c r="T33" s="13" t="str">
        <f t="shared" si="24"/>
        <v/>
      </c>
      <c r="U33" s="12"/>
      <c r="V33" s="12"/>
      <c r="W33" s="12"/>
      <c r="X33" s="14" t="str">
        <f t="shared" si="28"/>
        <v/>
      </c>
      <c r="Y33" s="15" t="str">
        <f t="shared" si="1"/>
        <v/>
      </c>
      <c r="Z33" s="16" t="str">
        <f t="shared" si="25"/>
        <v/>
      </c>
      <c r="AA33" s="15" t="str">
        <f t="shared" si="3"/>
        <v/>
      </c>
      <c r="AB33" s="16" t="str">
        <f t="shared" si="29"/>
        <v/>
      </c>
      <c r="AC33" s="17" t="str">
        <f t="shared" si="30"/>
        <v/>
      </c>
      <c r="AD33" s="18"/>
      <c r="AE33" s="19"/>
      <c r="AF33" s="21"/>
      <c r="AG33" s="24"/>
      <c r="AH33" s="24"/>
      <c r="AI33" s="19"/>
      <c r="AJ33" s="2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80">
        <v>5</v>
      </c>
      <c r="B34" s="83"/>
      <c r="C34" s="83"/>
      <c r="D34" s="83"/>
      <c r="E34" s="86"/>
      <c r="F34" s="83"/>
      <c r="G34" s="89"/>
      <c r="H34" s="92" t="str">
        <f>IF(G34&lt;=0,"",IF(G34&lt;=2,"Muy Baja",IF(G34&lt;=24,"Baja",IF(G34&lt;=500,"Media",IF(G34&lt;=5000,"Alta","Muy Alta")))))</f>
        <v/>
      </c>
      <c r="I34" s="77" t="str">
        <f>IF(H34="","",IF(H34="Muy Baja",0.2,IF(H34="Baja",0.4,IF(H34="Media",0.6,IF(H34="Alta",0.8,IF(H34="Muy Alta",1,))))))</f>
        <v/>
      </c>
      <c r="J34" s="95"/>
      <c r="K34" s="77">
        <f>IF(NOT(ISERROR(MATCH(J34,'[9]Tabla Impacto'!$B$221:$B$223,0))),'[9]Tabla Impacto'!$F$223&amp;"Por favor no seleccionar los criterios de impacto(Afectación Económica o presupuestal y Pérdida Reputacional)",J34)</f>
        <v>0</v>
      </c>
      <c r="L34" s="92" t="str">
        <f>IF(OR(K34='[9]Tabla Impacto'!$C$11,K34='[9]Tabla Impacto'!$D$11),"Leve",IF(OR(K34='[9]Tabla Impacto'!$C$12,K34='[9]Tabla Impacto'!$D$12),"Menor",IF(OR(K34='[9]Tabla Impacto'!$C$13,K34='[9]Tabla Impacto'!$D$13),"Moderado",IF(OR(K34='[9]Tabla Impacto'!$C$14,K34='[9]Tabla Impacto'!$D$14),"Mayor",IF(OR(K34='[9]Tabla Impacto'!$C$15,K34='[9]Tabla Impacto'!$D$15),"Catastrófico","")))))</f>
        <v/>
      </c>
      <c r="M34" s="77" t="str">
        <f>IF(L34="","",IF(L34="Leve",0.2,IF(L34="Menor",0.4,IF(L34="Moderado",0.6,IF(L34="Mayor",0.8,IF(L34="Catastrófico",1,))))))</f>
        <v/>
      </c>
      <c r="N34" s="7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9">
        <v>1</v>
      </c>
      <c r="P34" s="10"/>
      <c r="Q34" s="11" t="str">
        <f>IF(OR(R34="Preventivo",R34="Detectivo"),"Probabilidad",IF(R34="Correctivo","Impacto",""))</f>
        <v/>
      </c>
      <c r="R34" s="12"/>
      <c r="S34" s="12"/>
      <c r="T34" s="13" t="str">
        <f>IF(AND(R34="Preventivo",S34="Automático"),"50%",IF(AND(R34="Preventivo",S34="Manual"),"40%",IF(AND(R34="Detectivo",S34="Automático"),"40%",IF(AND(R34="Detectivo",S34="Manual"),"30%",IF(AND(R34="Correctivo",S34="Automático"),"35%",IF(AND(R34="Correctivo",S34="Manual"),"25%",""))))))</f>
        <v/>
      </c>
      <c r="U34" s="12"/>
      <c r="V34" s="12"/>
      <c r="W34" s="12"/>
      <c r="X34" s="14" t="str">
        <f>IFERROR(IF(Q34="Probabilidad",(I34-(+I34*T34)),IF(Q34="Impacto",I34,"")),"")</f>
        <v/>
      </c>
      <c r="Y34" s="15" t="str">
        <f>IFERROR(IF(X34="","",IF(X34&lt;=0.2,"Muy Baja",IF(X34&lt;=0.4,"Baja",IF(X34&lt;=0.6,"Media",IF(X34&lt;=0.8,"Alta","Muy Alta"))))),"")</f>
        <v/>
      </c>
      <c r="Z34" s="16" t="str">
        <f>+X34</f>
        <v/>
      </c>
      <c r="AA34" s="15" t="str">
        <f>IFERROR(IF(AB34="","",IF(AB34&lt;=0.2,"Leve",IF(AB34&lt;=0.4,"Menor",IF(AB34&lt;=0.6,"Moderado",IF(AB34&lt;=0.8,"Mayor","Catastrófico"))))),"")</f>
        <v/>
      </c>
      <c r="AB34" s="16" t="str">
        <f>IFERROR(IF(Q34="Impacto",(M34-(+M34*T34)),IF(Q34="Probabilidad",M34,"")),"")</f>
        <v/>
      </c>
      <c r="AC34" s="1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
      <c r="AE34" s="19"/>
      <c r="AF34" s="21"/>
      <c r="AG34" s="24"/>
      <c r="AH34" s="24"/>
      <c r="AI34" s="19"/>
      <c r="AJ34" s="2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81"/>
      <c r="B35" s="84"/>
      <c r="C35" s="84"/>
      <c r="D35" s="84"/>
      <c r="E35" s="87"/>
      <c r="F35" s="84"/>
      <c r="G35" s="90"/>
      <c r="H35" s="93"/>
      <c r="I35" s="78"/>
      <c r="J35" s="96"/>
      <c r="K35" s="78">
        <f t="shared" ref="K35:K39" ca="1" si="31">IF(NOT(ISERROR(MATCH(J35,_xlfn.ANCHORARRAY(E46),0))),I48&amp;"Por favor no seleccionar los criterios de impacto",J35)</f>
        <v>0</v>
      </c>
      <c r="L35" s="93"/>
      <c r="M35" s="78"/>
      <c r="N35" s="75"/>
      <c r="O35" s="9">
        <v>2</v>
      </c>
      <c r="P35" s="10"/>
      <c r="Q35" s="11" t="str">
        <f>IF(OR(R35="Preventivo",R35="Detectivo"),"Probabilidad",IF(R35="Correctivo","Impacto",""))</f>
        <v/>
      </c>
      <c r="R35" s="12"/>
      <c r="S35" s="12"/>
      <c r="T35" s="13" t="str">
        <f t="shared" ref="T35:T39" si="32">IF(AND(R35="Preventivo",S35="Automático"),"50%",IF(AND(R35="Preventivo",S35="Manual"),"40%",IF(AND(R35="Detectivo",S35="Automático"),"40%",IF(AND(R35="Detectivo",S35="Manual"),"30%",IF(AND(R35="Correctivo",S35="Automático"),"35%",IF(AND(R35="Correctivo",S35="Manual"),"25%",""))))))</f>
        <v/>
      </c>
      <c r="U35" s="12"/>
      <c r="V35" s="12"/>
      <c r="W35" s="12"/>
      <c r="X35" s="14" t="str">
        <f>IFERROR(IF(AND(Q34="Probabilidad",Q35="Probabilidad"),(Z34-(+Z34*T35)),IF(Q35="Probabilidad",(I34-(+I34*T35)),IF(Q35="Impacto",Z34,""))),"")</f>
        <v/>
      </c>
      <c r="Y35" s="15" t="str">
        <f t="shared" si="1"/>
        <v/>
      </c>
      <c r="Z35" s="16" t="str">
        <f t="shared" ref="Z35:Z39" si="33">+X35</f>
        <v/>
      </c>
      <c r="AA35" s="15" t="str">
        <f t="shared" si="3"/>
        <v/>
      </c>
      <c r="AB35" s="16" t="str">
        <f>IFERROR(IF(AND(Q34="Impacto",Q35="Impacto"),(AB28-(+AB28*T35)),IF(Q35="Impacto",($M$34-(+$M$34*T35)),IF(Q35="Probabilidad",AB28,""))),"")</f>
        <v/>
      </c>
      <c r="AC35" s="17"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
      <c r="AE35" s="19"/>
      <c r="AF35" s="21"/>
      <c r="AG35" s="24"/>
      <c r="AH35" s="24"/>
      <c r="AI35" s="19"/>
      <c r="AJ35" s="2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81"/>
      <c r="B36" s="84"/>
      <c r="C36" s="84"/>
      <c r="D36" s="84"/>
      <c r="E36" s="87"/>
      <c r="F36" s="84"/>
      <c r="G36" s="90"/>
      <c r="H36" s="93"/>
      <c r="I36" s="78"/>
      <c r="J36" s="96"/>
      <c r="K36" s="78">
        <f t="shared" ca="1" si="31"/>
        <v>0</v>
      </c>
      <c r="L36" s="93"/>
      <c r="M36" s="78"/>
      <c r="N36" s="75"/>
      <c r="O36" s="9">
        <v>3</v>
      </c>
      <c r="P36" s="25"/>
      <c r="Q36" s="11" t="str">
        <f>IF(OR(R36="Preventivo",R36="Detectivo"),"Probabilidad",IF(R36="Correctivo","Impacto",""))</f>
        <v/>
      </c>
      <c r="R36" s="12"/>
      <c r="S36" s="12"/>
      <c r="T36" s="13" t="str">
        <f t="shared" si="32"/>
        <v/>
      </c>
      <c r="U36" s="12"/>
      <c r="V36" s="12"/>
      <c r="W36" s="12"/>
      <c r="X36" s="14" t="str">
        <f>IFERROR(IF(AND(Q35="Probabilidad",Q36="Probabilidad"),(Z35-(+Z35*T36)),IF(AND(Q35="Impacto",Q36="Probabilidad"),(Z34-(+Z34*T36)),IF(Q36="Impacto",Z35,""))),"")</f>
        <v/>
      </c>
      <c r="Y36" s="15" t="str">
        <f t="shared" si="1"/>
        <v/>
      </c>
      <c r="Z36" s="16" t="str">
        <f t="shared" si="33"/>
        <v/>
      </c>
      <c r="AA36" s="15" t="str">
        <f t="shared" si="3"/>
        <v/>
      </c>
      <c r="AB36" s="16" t="str">
        <f>IFERROR(IF(AND(Q35="Impacto",Q36="Impacto"),(AB35-(+AB35*T36)),IF(AND(Q35="Probabilidad",Q36="Impacto"),(AB34-(+AB34*T36)),IF(Q36="Probabilidad",AB35,""))),"")</f>
        <v/>
      </c>
      <c r="AC36" s="17" t="str">
        <f t="shared" si="34"/>
        <v/>
      </c>
      <c r="AD36" s="18"/>
      <c r="AE36" s="19"/>
      <c r="AF36" s="21"/>
      <c r="AG36" s="24"/>
      <c r="AH36" s="24"/>
      <c r="AI36" s="19"/>
      <c r="AJ36" s="2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81"/>
      <c r="B37" s="84"/>
      <c r="C37" s="84"/>
      <c r="D37" s="84"/>
      <c r="E37" s="87"/>
      <c r="F37" s="84"/>
      <c r="G37" s="90"/>
      <c r="H37" s="93"/>
      <c r="I37" s="78"/>
      <c r="J37" s="96"/>
      <c r="K37" s="78">
        <f t="shared" ca="1" si="31"/>
        <v>0</v>
      </c>
      <c r="L37" s="93"/>
      <c r="M37" s="78"/>
      <c r="N37" s="75"/>
      <c r="O37" s="9">
        <v>4</v>
      </c>
      <c r="P37" s="10"/>
      <c r="Q37" s="11" t="str">
        <f t="shared" ref="Q37:Q39" si="35">IF(OR(R37="Preventivo",R37="Detectivo"),"Probabilidad",IF(R37="Correctivo","Impacto",""))</f>
        <v/>
      </c>
      <c r="R37" s="12"/>
      <c r="S37" s="12"/>
      <c r="T37" s="13" t="str">
        <f t="shared" si="32"/>
        <v/>
      </c>
      <c r="U37" s="12"/>
      <c r="V37" s="12"/>
      <c r="W37" s="12"/>
      <c r="X37" s="14" t="str">
        <f t="shared" ref="X37:X39" si="36">IFERROR(IF(AND(Q36="Probabilidad",Q37="Probabilidad"),(Z36-(+Z36*T37)),IF(AND(Q36="Impacto",Q37="Probabilidad"),(Z35-(+Z35*T37)),IF(Q37="Impacto",Z36,""))),"")</f>
        <v/>
      </c>
      <c r="Y37" s="15" t="str">
        <f t="shared" si="1"/>
        <v/>
      </c>
      <c r="Z37" s="16" t="str">
        <f t="shared" si="33"/>
        <v/>
      </c>
      <c r="AA37" s="15" t="str">
        <f t="shared" si="3"/>
        <v/>
      </c>
      <c r="AB37" s="16" t="str">
        <f t="shared" ref="AB37:AB39" si="37">IFERROR(IF(AND(Q36="Impacto",Q37="Impacto"),(AB36-(+AB36*T37)),IF(AND(Q36="Probabilidad",Q37="Impacto"),(AB35-(+AB35*T37)),IF(Q37="Probabilidad",AB36,""))),"")</f>
        <v/>
      </c>
      <c r="AC37" s="1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
      <c r="AE37" s="19"/>
      <c r="AF37" s="21"/>
      <c r="AG37" s="24"/>
      <c r="AH37" s="24"/>
      <c r="AI37" s="19"/>
      <c r="AJ37" s="2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81"/>
      <c r="B38" s="84"/>
      <c r="C38" s="84"/>
      <c r="D38" s="84"/>
      <c r="E38" s="87"/>
      <c r="F38" s="84"/>
      <c r="G38" s="90"/>
      <c r="H38" s="93"/>
      <c r="I38" s="78"/>
      <c r="J38" s="96"/>
      <c r="K38" s="78">
        <f t="shared" ca="1" si="31"/>
        <v>0</v>
      </c>
      <c r="L38" s="93"/>
      <c r="M38" s="78"/>
      <c r="N38" s="75"/>
      <c r="O38" s="9">
        <v>5</v>
      </c>
      <c r="P38" s="10"/>
      <c r="Q38" s="11" t="str">
        <f t="shared" si="35"/>
        <v/>
      </c>
      <c r="R38" s="12"/>
      <c r="S38" s="12"/>
      <c r="T38" s="13" t="str">
        <f t="shared" si="32"/>
        <v/>
      </c>
      <c r="U38" s="12"/>
      <c r="V38" s="12"/>
      <c r="W38" s="12"/>
      <c r="X38" s="14" t="str">
        <f t="shared" si="36"/>
        <v/>
      </c>
      <c r="Y38" s="15" t="str">
        <f t="shared" si="1"/>
        <v/>
      </c>
      <c r="Z38" s="16" t="str">
        <f t="shared" si="33"/>
        <v/>
      </c>
      <c r="AA38" s="15" t="str">
        <f t="shared" si="3"/>
        <v/>
      </c>
      <c r="AB38" s="16" t="str">
        <f t="shared" si="37"/>
        <v/>
      </c>
      <c r="AC38" s="17"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8"/>
      <c r="AE38" s="19"/>
      <c r="AF38" s="21"/>
      <c r="AG38" s="24"/>
      <c r="AH38" s="24"/>
      <c r="AI38" s="19"/>
      <c r="AJ38" s="2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82"/>
      <c r="B39" s="85"/>
      <c r="C39" s="85"/>
      <c r="D39" s="85"/>
      <c r="E39" s="88"/>
      <c r="F39" s="85"/>
      <c r="G39" s="91"/>
      <c r="H39" s="94"/>
      <c r="I39" s="79"/>
      <c r="J39" s="97"/>
      <c r="K39" s="79">
        <f t="shared" ca="1" si="31"/>
        <v>0</v>
      </c>
      <c r="L39" s="94"/>
      <c r="M39" s="79"/>
      <c r="N39" s="76"/>
      <c r="O39" s="9">
        <v>6</v>
      </c>
      <c r="P39" s="10"/>
      <c r="Q39" s="11" t="str">
        <f t="shared" si="35"/>
        <v/>
      </c>
      <c r="R39" s="12"/>
      <c r="S39" s="12"/>
      <c r="T39" s="13" t="str">
        <f t="shared" si="32"/>
        <v/>
      </c>
      <c r="U39" s="12"/>
      <c r="V39" s="12"/>
      <c r="W39" s="12"/>
      <c r="X39" s="14" t="str">
        <f t="shared" si="36"/>
        <v/>
      </c>
      <c r="Y39" s="15" t="str">
        <f t="shared" si="1"/>
        <v/>
      </c>
      <c r="Z39" s="16" t="str">
        <f t="shared" si="33"/>
        <v/>
      </c>
      <c r="AA39" s="15" t="str">
        <f t="shared" si="3"/>
        <v/>
      </c>
      <c r="AB39" s="16" t="str">
        <f t="shared" si="37"/>
        <v/>
      </c>
      <c r="AC39" s="17" t="str">
        <f t="shared" si="38"/>
        <v/>
      </c>
      <c r="AD39" s="18"/>
      <c r="AE39" s="19"/>
      <c r="AF39" s="21"/>
      <c r="AG39" s="24"/>
      <c r="AH39" s="24"/>
      <c r="AI39" s="19"/>
      <c r="AJ39" s="2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80">
        <v>6</v>
      </c>
      <c r="B40" s="83"/>
      <c r="C40" s="83"/>
      <c r="D40" s="83"/>
      <c r="E40" s="86"/>
      <c r="F40" s="83"/>
      <c r="G40" s="89"/>
      <c r="H40" s="92" t="str">
        <f>IF(G40&lt;=0,"",IF(G40&lt;=2,"Muy Baja",IF(G40&lt;=24,"Baja",IF(G40&lt;=500,"Media",IF(G40&lt;=5000,"Alta","Muy Alta")))))</f>
        <v/>
      </c>
      <c r="I40" s="77" t="str">
        <f>IF(H40="","",IF(H40="Muy Baja",0.2,IF(H40="Baja",0.4,IF(H40="Media",0.6,IF(H40="Alta",0.8,IF(H40="Muy Alta",1,))))))</f>
        <v/>
      </c>
      <c r="J40" s="95"/>
      <c r="K40" s="77">
        <f>IF(NOT(ISERROR(MATCH(J40,'[9]Tabla Impacto'!$B$221:$B$223,0))),'[9]Tabla Impacto'!$F$223&amp;"Por favor no seleccionar los criterios de impacto(Afectación Económica o presupuestal y Pérdida Reputacional)",J40)</f>
        <v>0</v>
      </c>
      <c r="L40" s="92" t="str">
        <f>IF(OR(K40='[9]Tabla Impacto'!$C$11,K40='[9]Tabla Impacto'!$D$11),"Leve",IF(OR(K40='[9]Tabla Impacto'!$C$12,K40='[9]Tabla Impacto'!$D$12),"Menor",IF(OR(K40='[9]Tabla Impacto'!$C$13,K40='[9]Tabla Impacto'!$D$13),"Moderado",IF(OR(K40='[9]Tabla Impacto'!$C$14,K40='[9]Tabla Impacto'!$D$14),"Mayor",IF(OR(K40='[9]Tabla Impacto'!$C$15,K40='[9]Tabla Impacto'!$D$15),"Catastrófico","")))))</f>
        <v/>
      </c>
      <c r="M40" s="77" t="str">
        <f>IF(L40="","",IF(L40="Leve",0.2,IF(L40="Menor",0.4,IF(L40="Moderado",0.6,IF(L40="Mayor",0.8,IF(L40="Catastrófico",1,))))))</f>
        <v/>
      </c>
      <c r="N40" s="7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9">
        <v>1</v>
      </c>
      <c r="P40" s="10"/>
      <c r="Q40" s="11" t="str">
        <f>IF(OR(R40="Preventivo",R40="Detectivo"),"Probabilidad",IF(R40="Correctivo","Impacto",""))</f>
        <v/>
      </c>
      <c r="R40" s="12"/>
      <c r="S40" s="12"/>
      <c r="T40" s="13" t="str">
        <f>IF(AND(R40="Preventivo",S40="Automático"),"50%",IF(AND(R40="Preventivo",S40="Manual"),"40%",IF(AND(R40="Detectivo",S40="Automático"),"40%",IF(AND(R40="Detectivo",S40="Manual"),"30%",IF(AND(R40="Correctivo",S40="Automático"),"35%",IF(AND(R40="Correctivo",S40="Manual"),"25%",""))))))</f>
        <v/>
      </c>
      <c r="U40" s="12"/>
      <c r="V40" s="12"/>
      <c r="W40" s="12"/>
      <c r="X40" s="14" t="str">
        <f>IFERROR(IF(Q40="Probabilidad",(I40-(+I40*T40)),IF(Q40="Impacto",I40,"")),"")</f>
        <v/>
      </c>
      <c r="Y40" s="15" t="str">
        <f>IFERROR(IF(X40="","",IF(X40&lt;=0.2,"Muy Baja",IF(X40&lt;=0.4,"Baja",IF(X40&lt;=0.6,"Media",IF(X40&lt;=0.8,"Alta","Muy Alta"))))),"")</f>
        <v/>
      </c>
      <c r="Z40" s="16" t="str">
        <f>+X40</f>
        <v/>
      </c>
      <c r="AA40" s="15" t="str">
        <f>IFERROR(IF(AB40="","",IF(AB40&lt;=0.2,"Leve",IF(AB40&lt;=0.4,"Menor",IF(AB40&lt;=0.6,"Moderado",IF(AB40&lt;=0.8,"Mayor","Catastrófico"))))),"")</f>
        <v/>
      </c>
      <c r="AB40" s="16" t="str">
        <f>IFERROR(IF(Q40="Impacto",(M40-(+M40*T40)),IF(Q40="Probabilidad",M40,"")),"")</f>
        <v/>
      </c>
      <c r="AC40" s="1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
      <c r="AE40" s="19"/>
      <c r="AF40" s="21"/>
      <c r="AG40" s="24"/>
      <c r="AH40" s="24"/>
      <c r="AI40" s="19"/>
      <c r="AJ40" s="2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81"/>
      <c r="B41" s="84"/>
      <c r="C41" s="84"/>
      <c r="D41" s="84"/>
      <c r="E41" s="87"/>
      <c r="F41" s="84"/>
      <c r="G41" s="90"/>
      <c r="H41" s="93"/>
      <c r="I41" s="78"/>
      <c r="J41" s="96"/>
      <c r="K41" s="78">
        <f t="shared" ref="K41:K45" ca="1" si="39">IF(NOT(ISERROR(MATCH(J41,_xlfn.ANCHORARRAY(E52),0))),I54&amp;"Por favor no seleccionar los criterios de impacto",J41)</f>
        <v>0</v>
      </c>
      <c r="L41" s="93"/>
      <c r="M41" s="78"/>
      <c r="N41" s="75"/>
      <c r="O41" s="9">
        <v>2</v>
      </c>
      <c r="P41" s="10"/>
      <c r="Q41" s="11" t="str">
        <f>IF(OR(R41="Preventivo",R41="Detectivo"),"Probabilidad",IF(R41="Correctivo","Impacto",""))</f>
        <v/>
      </c>
      <c r="R41" s="12"/>
      <c r="S41" s="12"/>
      <c r="T41" s="13" t="str">
        <f t="shared" ref="T41:T45" si="40">IF(AND(R41="Preventivo",S41="Automático"),"50%",IF(AND(R41="Preventivo",S41="Manual"),"40%",IF(AND(R41="Detectivo",S41="Automático"),"40%",IF(AND(R41="Detectivo",S41="Manual"),"30%",IF(AND(R41="Correctivo",S41="Automático"),"35%",IF(AND(R41="Correctivo",S41="Manual"),"25%",""))))))</f>
        <v/>
      </c>
      <c r="U41" s="12"/>
      <c r="V41" s="12"/>
      <c r="W41" s="12"/>
      <c r="X41" s="14" t="str">
        <f>IFERROR(IF(AND(Q40="Probabilidad",Q41="Probabilidad"),(Z40-(+Z40*T41)),IF(Q41="Probabilidad",(I40-(+I40*T41)),IF(Q41="Impacto",Z40,""))),"")</f>
        <v/>
      </c>
      <c r="Y41" s="15" t="str">
        <f t="shared" si="1"/>
        <v/>
      </c>
      <c r="Z41" s="16" t="str">
        <f t="shared" ref="Z41:Z45" si="41">+X41</f>
        <v/>
      </c>
      <c r="AA41" s="15" t="str">
        <f t="shared" si="3"/>
        <v/>
      </c>
      <c r="AB41" s="16" t="str">
        <f>IFERROR(IF(AND(Q40="Impacto",Q41="Impacto"),(AB34-(+AB34*T41)),IF(Q41="Impacto",($M$40-(+$M$40*T41)),IF(Q41="Probabilidad",AB34,""))),"")</f>
        <v/>
      </c>
      <c r="AC41" s="17"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
      <c r="AE41" s="19"/>
      <c r="AF41" s="21"/>
      <c r="AG41" s="24"/>
      <c r="AH41" s="24"/>
      <c r="AI41" s="19"/>
      <c r="AJ41" s="2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81"/>
      <c r="B42" s="84"/>
      <c r="C42" s="84"/>
      <c r="D42" s="84"/>
      <c r="E42" s="87"/>
      <c r="F42" s="84"/>
      <c r="G42" s="90"/>
      <c r="H42" s="93"/>
      <c r="I42" s="78"/>
      <c r="J42" s="96"/>
      <c r="K42" s="78">
        <f t="shared" ca="1" si="39"/>
        <v>0</v>
      </c>
      <c r="L42" s="93"/>
      <c r="M42" s="78"/>
      <c r="N42" s="75"/>
      <c r="O42" s="9">
        <v>3</v>
      </c>
      <c r="P42" s="25"/>
      <c r="Q42" s="11" t="str">
        <f>IF(OR(R42="Preventivo",R42="Detectivo"),"Probabilidad",IF(R42="Correctivo","Impacto",""))</f>
        <v/>
      </c>
      <c r="R42" s="12"/>
      <c r="S42" s="12"/>
      <c r="T42" s="13" t="str">
        <f t="shared" si="40"/>
        <v/>
      </c>
      <c r="U42" s="12"/>
      <c r="V42" s="12"/>
      <c r="W42" s="12"/>
      <c r="X42" s="14" t="str">
        <f>IFERROR(IF(AND(Q41="Probabilidad",Q42="Probabilidad"),(Z41-(+Z41*T42)),IF(AND(Q41="Impacto",Q42="Probabilidad"),(Z40-(+Z40*T42)),IF(Q42="Impacto",Z41,""))),"")</f>
        <v/>
      </c>
      <c r="Y42" s="15" t="str">
        <f t="shared" si="1"/>
        <v/>
      </c>
      <c r="Z42" s="16" t="str">
        <f t="shared" si="41"/>
        <v/>
      </c>
      <c r="AA42" s="15" t="str">
        <f t="shared" si="3"/>
        <v/>
      </c>
      <c r="AB42" s="16" t="str">
        <f>IFERROR(IF(AND(Q41="Impacto",Q42="Impacto"),(AB41-(+AB41*T42)),IF(AND(Q41="Probabilidad",Q42="Impacto"),(AB40-(+AB40*T42)),IF(Q42="Probabilidad",AB41,""))),"")</f>
        <v/>
      </c>
      <c r="AC42" s="17" t="str">
        <f t="shared" si="42"/>
        <v/>
      </c>
      <c r="AD42" s="18"/>
      <c r="AE42" s="19"/>
      <c r="AF42" s="21"/>
      <c r="AG42" s="24"/>
      <c r="AH42" s="24"/>
      <c r="AI42" s="19"/>
      <c r="AJ42" s="2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81"/>
      <c r="B43" s="84"/>
      <c r="C43" s="84"/>
      <c r="D43" s="84"/>
      <c r="E43" s="87"/>
      <c r="F43" s="84"/>
      <c r="G43" s="90"/>
      <c r="H43" s="93"/>
      <c r="I43" s="78"/>
      <c r="J43" s="96"/>
      <c r="K43" s="78">
        <f t="shared" ca="1" si="39"/>
        <v>0</v>
      </c>
      <c r="L43" s="93"/>
      <c r="M43" s="78"/>
      <c r="N43" s="75"/>
      <c r="O43" s="9">
        <v>4</v>
      </c>
      <c r="P43" s="10"/>
      <c r="Q43" s="11" t="str">
        <f t="shared" ref="Q43:Q45" si="43">IF(OR(R43="Preventivo",R43="Detectivo"),"Probabilidad",IF(R43="Correctivo","Impacto",""))</f>
        <v/>
      </c>
      <c r="R43" s="12"/>
      <c r="S43" s="12"/>
      <c r="T43" s="13" t="str">
        <f t="shared" si="40"/>
        <v/>
      </c>
      <c r="U43" s="12"/>
      <c r="V43" s="12"/>
      <c r="W43" s="12"/>
      <c r="X43" s="14" t="str">
        <f t="shared" ref="X43:X45" si="44">IFERROR(IF(AND(Q42="Probabilidad",Q43="Probabilidad"),(Z42-(+Z42*T43)),IF(AND(Q42="Impacto",Q43="Probabilidad"),(Z41-(+Z41*T43)),IF(Q43="Impacto",Z42,""))),"")</f>
        <v/>
      </c>
      <c r="Y43" s="15" t="str">
        <f t="shared" si="1"/>
        <v/>
      </c>
      <c r="Z43" s="16" t="str">
        <f t="shared" si="41"/>
        <v/>
      </c>
      <c r="AA43" s="15" t="str">
        <f t="shared" si="3"/>
        <v/>
      </c>
      <c r="AB43" s="16" t="str">
        <f t="shared" ref="AB43:AB45" si="45">IFERROR(IF(AND(Q42="Impacto",Q43="Impacto"),(AB42-(+AB42*T43)),IF(AND(Q42="Probabilidad",Q43="Impacto"),(AB41-(+AB41*T43)),IF(Q43="Probabilidad",AB42,""))),"")</f>
        <v/>
      </c>
      <c r="AC43" s="1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
      <c r="AE43" s="19"/>
      <c r="AF43" s="21"/>
      <c r="AG43" s="24"/>
      <c r="AH43" s="24"/>
      <c r="AI43" s="19"/>
      <c r="AJ43" s="2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81"/>
      <c r="B44" s="84"/>
      <c r="C44" s="84"/>
      <c r="D44" s="84"/>
      <c r="E44" s="87"/>
      <c r="F44" s="84"/>
      <c r="G44" s="90"/>
      <c r="H44" s="93"/>
      <c r="I44" s="78"/>
      <c r="J44" s="96"/>
      <c r="K44" s="78">
        <f t="shared" ca="1" si="39"/>
        <v>0</v>
      </c>
      <c r="L44" s="93"/>
      <c r="M44" s="78"/>
      <c r="N44" s="75"/>
      <c r="O44" s="9">
        <v>5</v>
      </c>
      <c r="P44" s="10"/>
      <c r="Q44" s="11" t="str">
        <f t="shared" si="43"/>
        <v/>
      </c>
      <c r="R44" s="12"/>
      <c r="S44" s="12"/>
      <c r="T44" s="13" t="str">
        <f t="shared" si="40"/>
        <v/>
      </c>
      <c r="U44" s="12"/>
      <c r="V44" s="12"/>
      <c r="W44" s="12"/>
      <c r="X44" s="14" t="str">
        <f t="shared" si="44"/>
        <v/>
      </c>
      <c r="Y44" s="15" t="str">
        <f t="shared" si="1"/>
        <v/>
      </c>
      <c r="Z44" s="16" t="str">
        <f t="shared" si="41"/>
        <v/>
      </c>
      <c r="AA44" s="15" t="str">
        <f t="shared" si="3"/>
        <v/>
      </c>
      <c r="AB44" s="16" t="str">
        <f t="shared" si="45"/>
        <v/>
      </c>
      <c r="AC44" s="17"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8"/>
      <c r="AE44" s="19"/>
      <c r="AF44" s="21"/>
      <c r="AG44" s="24"/>
      <c r="AH44" s="24"/>
      <c r="AI44" s="19"/>
      <c r="AJ44" s="2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82"/>
      <c r="B45" s="85"/>
      <c r="C45" s="85"/>
      <c r="D45" s="85"/>
      <c r="E45" s="88"/>
      <c r="F45" s="85"/>
      <c r="G45" s="91"/>
      <c r="H45" s="94"/>
      <c r="I45" s="79"/>
      <c r="J45" s="97"/>
      <c r="K45" s="79">
        <f t="shared" ca="1" si="39"/>
        <v>0</v>
      </c>
      <c r="L45" s="94"/>
      <c r="M45" s="79"/>
      <c r="N45" s="76"/>
      <c r="O45" s="9">
        <v>6</v>
      </c>
      <c r="P45" s="10"/>
      <c r="Q45" s="11" t="str">
        <f t="shared" si="43"/>
        <v/>
      </c>
      <c r="R45" s="12"/>
      <c r="S45" s="12"/>
      <c r="T45" s="13" t="str">
        <f t="shared" si="40"/>
        <v/>
      </c>
      <c r="U45" s="12"/>
      <c r="V45" s="12"/>
      <c r="W45" s="12"/>
      <c r="X45" s="14" t="str">
        <f t="shared" si="44"/>
        <v/>
      </c>
      <c r="Y45" s="15" t="str">
        <f t="shared" si="1"/>
        <v/>
      </c>
      <c r="Z45" s="16" t="str">
        <f t="shared" si="41"/>
        <v/>
      </c>
      <c r="AA45" s="15" t="str">
        <f>IFERROR(IF(AB45="","",IF(AB45&lt;=0.2,"Leve",IF(AB45&lt;=0.4,"Menor",IF(AB45&lt;=0.6,"Moderado",IF(AB45&lt;=0.8,"Mayor","Catastrófico"))))),"")</f>
        <v/>
      </c>
      <c r="AB45" s="16" t="str">
        <f t="shared" si="45"/>
        <v/>
      </c>
      <c r="AC45" s="1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8"/>
      <c r="AE45" s="19"/>
      <c r="AF45" s="21"/>
      <c r="AG45" s="24"/>
      <c r="AH45" s="24"/>
      <c r="AI45" s="19"/>
      <c r="AJ45" s="2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80">
        <v>7</v>
      </c>
      <c r="B46" s="83"/>
      <c r="C46" s="83"/>
      <c r="D46" s="83"/>
      <c r="E46" s="86"/>
      <c r="F46" s="83"/>
      <c r="G46" s="89"/>
      <c r="H46" s="92" t="str">
        <f>IF(G46&lt;=0,"",IF(G46&lt;=2,"Muy Baja",IF(G46&lt;=24,"Baja",IF(G46&lt;=500,"Media",IF(G46&lt;=5000,"Alta","Muy Alta")))))</f>
        <v/>
      </c>
      <c r="I46" s="77" t="str">
        <f>IF(H46="","",IF(H46="Muy Baja",0.2,IF(H46="Baja",0.4,IF(H46="Media",0.6,IF(H46="Alta",0.8,IF(H46="Muy Alta",1,))))))</f>
        <v/>
      </c>
      <c r="J46" s="95"/>
      <c r="K46" s="77">
        <f>IF(NOT(ISERROR(MATCH(J46,'[9]Tabla Impacto'!$B$221:$B$223,0))),'[9]Tabla Impacto'!$F$223&amp;"Por favor no seleccionar los criterios de impacto(Afectación Económica o presupuestal y Pérdida Reputacional)",J46)</f>
        <v>0</v>
      </c>
      <c r="L46" s="92" t="str">
        <f>IF(OR(K46='[9]Tabla Impacto'!$C$11,K46='[9]Tabla Impacto'!$D$11),"Leve",IF(OR(K46='[9]Tabla Impacto'!$C$12,K46='[9]Tabla Impacto'!$D$12),"Menor",IF(OR(K46='[9]Tabla Impacto'!$C$13,K46='[9]Tabla Impacto'!$D$13),"Moderado",IF(OR(K46='[9]Tabla Impacto'!$C$14,K46='[9]Tabla Impacto'!$D$14),"Mayor",IF(OR(K46='[9]Tabla Impacto'!$C$15,K46='[9]Tabla Impacto'!$D$15),"Catastrófico","")))))</f>
        <v/>
      </c>
      <c r="M46" s="77" t="str">
        <f>IF(L46="","",IF(L46="Leve",0.2,IF(L46="Menor",0.4,IF(L46="Moderado",0.6,IF(L46="Mayor",0.8,IF(L46="Catastrófico",1,))))))</f>
        <v/>
      </c>
      <c r="N46" s="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9">
        <v>1</v>
      </c>
      <c r="P46" s="10"/>
      <c r="Q46" s="11" t="str">
        <f>IF(OR(R46="Preventivo",R46="Detectivo"),"Probabilidad",IF(R46="Correctivo","Impacto",""))</f>
        <v/>
      </c>
      <c r="R46" s="12"/>
      <c r="S46" s="12"/>
      <c r="T46" s="13" t="str">
        <f>IF(AND(R46="Preventivo",S46="Automático"),"50%",IF(AND(R46="Preventivo",S46="Manual"),"40%",IF(AND(R46="Detectivo",S46="Automático"),"40%",IF(AND(R46="Detectivo",S46="Manual"),"30%",IF(AND(R46="Correctivo",S46="Automático"),"35%",IF(AND(R46="Correctivo",S46="Manual"),"25%",""))))))</f>
        <v/>
      </c>
      <c r="U46" s="12"/>
      <c r="V46" s="12"/>
      <c r="W46" s="12"/>
      <c r="X46" s="14" t="str">
        <f>IFERROR(IF(Q46="Probabilidad",(I46-(+I46*T46)),IF(Q46="Impacto",I46,"")),"")</f>
        <v/>
      </c>
      <c r="Y46" s="15" t="str">
        <f>IFERROR(IF(X46="","",IF(X46&lt;=0.2,"Muy Baja",IF(X46&lt;=0.4,"Baja",IF(X46&lt;=0.6,"Media",IF(X46&lt;=0.8,"Alta","Muy Alta"))))),"")</f>
        <v/>
      </c>
      <c r="Z46" s="16" t="str">
        <f>+X46</f>
        <v/>
      </c>
      <c r="AA46" s="15" t="str">
        <f>IFERROR(IF(AB46="","",IF(AB46&lt;=0.2,"Leve",IF(AB46&lt;=0.4,"Menor",IF(AB46&lt;=0.6,"Moderado",IF(AB46&lt;=0.8,"Mayor","Catastrófico"))))),"")</f>
        <v/>
      </c>
      <c r="AB46" s="16" t="str">
        <f>IFERROR(IF(Q46="Impacto",(M46-(+M46*T46)),IF(Q46="Probabilidad",M46,"")),"")</f>
        <v/>
      </c>
      <c r="AC46" s="17"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8"/>
      <c r="AE46" s="19"/>
      <c r="AF46" s="21"/>
      <c r="AG46" s="24"/>
      <c r="AH46" s="24"/>
      <c r="AI46" s="19"/>
      <c r="AJ46" s="2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81"/>
      <c r="B47" s="84"/>
      <c r="C47" s="84"/>
      <c r="D47" s="84"/>
      <c r="E47" s="87"/>
      <c r="F47" s="84"/>
      <c r="G47" s="90"/>
      <c r="H47" s="93"/>
      <c r="I47" s="78"/>
      <c r="J47" s="96"/>
      <c r="K47" s="78">
        <f t="shared" ref="K47:K51" ca="1" si="47">IF(NOT(ISERROR(MATCH(J47,_xlfn.ANCHORARRAY(E58),0))),I60&amp;"Por favor no seleccionar los criterios de impacto",J47)</f>
        <v>0</v>
      </c>
      <c r="L47" s="93"/>
      <c r="M47" s="78"/>
      <c r="N47" s="75"/>
      <c r="O47" s="9">
        <v>2</v>
      </c>
      <c r="P47" s="10"/>
      <c r="Q47" s="11" t="str">
        <f>IF(OR(R47="Preventivo",R47="Detectivo"),"Probabilidad",IF(R47="Correctivo","Impacto",""))</f>
        <v/>
      </c>
      <c r="R47" s="12"/>
      <c r="S47" s="12"/>
      <c r="T47" s="13" t="str">
        <f t="shared" ref="T47:T51" si="48">IF(AND(R47="Preventivo",S47="Automático"),"50%",IF(AND(R47="Preventivo",S47="Manual"),"40%",IF(AND(R47="Detectivo",S47="Automático"),"40%",IF(AND(R47="Detectivo",S47="Manual"),"30%",IF(AND(R47="Correctivo",S47="Automático"),"35%",IF(AND(R47="Correctivo",S47="Manual"),"25%",""))))))</f>
        <v/>
      </c>
      <c r="U47" s="12"/>
      <c r="V47" s="12"/>
      <c r="W47" s="12"/>
      <c r="X47" s="14" t="str">
        <f>IFERROR(IF(AND(Q46="Probabilidad",Q47="Probabilidad"),(Z46-(+Z46*T47)),IF(Q47="Probabilidad",(I46-(+I46*T47)),IF(Q47="Impacto",Z46,""))),"")</f>
        <v/>
      </c>
      <c r="Y47" s="15" t="str">
        <f t="shared" si="1"/>
        <v/>
      </c>
      <c r="Z47" s="16" t="str">
        <f t="shared" ref="Z47:Z51" si="49">+X47</f>
        <v/>
      </c>
      <c r="AA47" s="15" t="str">
        <f t="shared" si="3"/>
        <v/>
      </c>
      <c r="AB47" s="16" t="str">
        <f>IFERROR(IF(AND(Q46="Impacto",Q47="Impacto"),(AB40-(+AB40*T47)),IF(Q47="Impacto",($M$46-(+$M$46*T47)),IF(Q47="Probabilidad",AB40,""))),"")</f>
        <v/>
      </c>
      <c r="AC47" s="17"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
      <c r="AE47" s="19"/>
      <c r="AF47" s="21"/>
      <c r="AG47" s="24"/>
      <c r="AH47" s="24"/>
      <c r="AI47" s="19"/>
      <c r="AJ47" s="2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81"/>
      <c r="B48" s="84"/>
      <c r="C48" s="84"/>
      <c r="D48" s="84"/>
      <c r="E48" s="87"/>
      <c r="F48" s="84"/>
      <c r="G48" s="90"/>
      <c r="H48" s="93"/>
      <c r="I48" s="78"/>
      <c r="J48" s="96"/>
      <c r="K48" s="78">
        <f t="shared" ca="1" si="47"/>
        <v>0</v>
      </c>
      <c r="L48" s="93"/>
      <c r="M48" s="78"/>
      <c r="N48" s="75"/>
      <c r="O48" s="9">
        <v>3</v>
      </c>
      <c r="P48" s="25"/>
      <c r="Q48" s="11" t="str">
        <f>IF(OR(R48="Preventivo",R48="Detectivo"),"Probabilidad",IF(R48="Correctivo","Impacto",""))</f>
        <v/>
      </c>
      <c r="R48" s="12"/>
      <c r="S48" s="12"/>
      <c r="T48" s="13" t="str">
        <f t="shared" si="48"/>
        <v/>
      </c>
      <c r="U48" s="12"/>
      <c r="V48" s="12"/>
      <c r="W48" s="12"/>
      <c r="X48" s="14" t="str">
        <f>IFERROR(IF(AND(Q47="Probabilidad",Q48="Probabilidad"),(Z47-(+Z47*T48)),IF(AND(Q47="Impacto",Q48="Probabilidad"),(Z46-(+Z46*T48)),IF(Q48="Impacto",Z47,""))),"")</f>
        <v/>
      </c>
      <c r="Y48" s="15" t="str">
        <f t="shared" si="1"/>
        <v/>
      </c>
      <c r="Z48" s="16" t="str">
        <f t="shared" si="49"/>
        <v/>
      </c>
      <c r="AA48" s="15" t="str">
        <f t="shared" si="3"/>
        <v/>
      </c>
      <c r="AB48" s="16" t="str">
        <f>IFERROR(IF(AND(Q47="Impacto",Q48="Impacto"),(AB47-(+AB47*T48)),IF(AND(Q47="Probabilidad",Q48="Impacto"),(AB46-(+AB46*T48)),IF(Q48="Probabilidad",AB47,""))),"")</f>
        <v/>
      </c>
      <c r="AC48" s="17" t="str">
        <f t="shared" si="50"/>
        <v/>
      </c>
      <c r="AD48" s="18"/>
      <c r="AE48" s="19"/>
      <c r="AF48" s="21"/>
      <c r="AG48" s="24"/>
      <c r="AH48" s="24"/>
      <c r="AI48" s="19"/>
      <c r="AJ48" s="2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81"/>
      <c r="B49" s="84"/>
      <c r="C49" s="84"/>
      <c r="D49" s="84"/>
      <c r="E49" s="87"/>
      <c r="F49" s="84"/>
      <c r="G49" s="90"/>
      <c r="H49" s="93"/>
      <c r="I49" s="78"/>
      <c r="J49" s="96"/>
      <c r="K49" s="78">
        <f t="shared" ca="1" si="47"/>
        <v>0</v>
      </c>
      <c r="L49" s="93"/>
      <c r="M49" s="78"/>
      <c r="N49" s="75"/>
      <c r="O49" s="9">
        <v>4</v>
      </c>
      <c r="P49" s="10"/>
      <c r="Q49" s="11" t="str">
        <f t="shared" ref="Q49:Q51" si="51">IF(OR(R49="Preventivo",R49="Detectivo"),"Probabilidad",IF(R49="Correctivo","Impacto",""))</f>
        <v/>
      </c>
      <c r="R49" s="12"/>
      <c r="S49" s="12"/>
      <c r="T49" s="13" t="str">
        <f t="shared" si="48"/>
        <v/>
      </c>
      <c r="U49" s="12"/>
      <c r="V49" s="12"/>
      <c r="W49" s="12"/>
      <c r="X49" s="14" t="str">
        <f t="shared" ref="X49:X51" si="52">IFERROR(IF(AND(Q48="Probabilidad",Q49="Probabilidad"),(Z48-(+Z48*T49)),IF(AND(Q48="Impacto",Q49="Probabilidad"),(Z47-(+Z47*T49)),IF(Q49="Impacto",Z48,""))),"")</f>
        <v/>
      </c>
      <c r="Y49" s="15" t="str">
        <f t="shared" si="1"/>
        <v/>
      </c>
      <c r="Z49" s="16" t="str">
        <f t="shared" si="49"/>
        <v/>
      </c>
      <c r="AA49" s="15" t="str">
        <f t="shared" si="3"/>
        <v/>
      </c>
      <c r="AB49" s="16" t="str">
        <f t="shared" ref="AB49:AB51" si="53">IFERROR(IF(AND(Q48="Impacto",Q49="Impacto"),(AB48-(+AB48*T49)),IF(AND(Q48="Probabilidad",Q49="Impacto"),(AB47-(+AB47*T49)),IF(Q49="Probabilidad",AB48,""))),"")</f>
        <v/>
      </c>
      <c r="AC49" s="1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
      <c r="AE49" s="19"/>
      <c r="AF49" s="21"/>
      <c r="AG49" s="24"/>
      <c r="AH49" s="24"/>
      <c r="AI49" s="19"/>
      <c r="AJ49" s="2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81"/>
      <c r="B50" s="84"/>
      <c r="C50" s="84"/>
      <c r="D50" s="84"/>
      <c r="E50" s="87"/>
      <c r="F50" s="84"/>
      <c r="G50" s="90"/>
      <c r="H50" s="93"/>
      <c r="I50" s="78"/>
      <c r="J50" s="96"/>
      <c r="K50" s="78">
        <f t="shared" ca="1" si="47"/>
        <v>0</v>
      </c>
      <c r="L50" s="93"/>
      <c r="M50" s="78"/>
      <c r="N50" s="75"/>
      <c r="O50" s="9">
        <v>5</v>
      </c>
      <c r="P50" s="10"/>
      <c r="Q50" s="11" t="str">
        <f t="shared" si="51"/>
        <v/>
      </c>
      <c r="R50" s="12"/>
      <c r="S50" s="12"/>
      <c r="T50" s="13" t="str">
        <f t="shared" si="48"/>
        <v/>
      </c>
      <c r="U50" s="12"/>
      <c r="V50" s="12"/>
      <c r="W50" s="12"/>
      <c r="X50" s="14" t="str">
        <f t="shared" si="52"/>
        <v/>
      </c>
      <c r="Y50" s="15" t="str">
        <f t="shared" si="1"/>
        <v/>
      </c>
      <c r="Z50" s="16" t="str">
        <f t="shared" si="49"/>
        <v/>
      </c>
      <c r="AA50" s="15" t="str">
        <f t="shared" si="3"/>
        <v/>
      </c>
      <c r="AB50" s="16" t="str">
        <f t="shared" si="53"/>
        <v/>
      </c>
      <c r="AC50" s="17"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
      <c r="AE50" s="19"/>
      <c r="AF50" s="21"/>
      <c r="AG50" s="24"/>
      <c r="AH50" s="24"/>
      <c r="AI50" s="19"/>
      <c r="AJ50" s="2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82"/>
      <c r="B51" s="85"/>
      <c r="C51" s="85"/>
      <c r="D51" s="85"/>
      <c r="E51" s="88"/>
      <c r="F51" s="85"/>
      <c r="G51" s="91"/>
      <c r="H51" s="94"/>
      <c r="I51" s="79"/>
      <c r="J51" s="97"/>
      <c r="K51" s="79">
        <f t="shared" ca="1" si="47"/>
        <v>0</v>
      </c>
      <c r="L51" s="94"/>
      <c r="M51" s="79"/>
      <c r="N51" s="76"/>
      <c r="O51" s="9">
        <v>6</v>
      </c>
      <c r="P51" s="10"/>
      <c r="Q51" s="11" t="str">
        <f t="shared" si="51"/>
        <v/>
      </c>
      <c r="R51" s="12"/>
      <c r="S51" s="12"/>
      <c r="T51" s="13" t="str">
        <f t="shared" si="48"/>
        <v/>
      </c>
      <c r="U51" s="12"/>
      <c r="V51" s="12"/>
      <c r="W51" s="12"/>
      <c r="X51" s="14" t="str">
        <f t="shared" si="52"/>
        <v/>
      </c>
      <c r="Y51" s="15" t="str">
        <f t="shared" si="1"/>
        <v/>
      </c>
      <c r="Z51" s="16" t="str">
        <f t="shared" si="49"/>
        <v/>
      </c>
      <c r="AA51" s="15" t="str">
        <f t="shared" si="3"/>
        <v/>
      </c>
      <c r="AB51" s="16" t="str">
        <f t="shared" si="53"/>
        <v/>
      </c>
      <c r="AC51" s="17" t="str">
        <f t="shared" si="54"/>
        <v/>
      </c>
      <c r="AD51" s="18"/>
      <c r="AE51" s="19"/>
      <c r="AF51" s="21"/>
      <c r="AG51" s="24"/>
      <c r="AH51" s="24"/>
      <c r="AI51" s="19"/>
      <c r="AJ51" s="2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80">
        <v>8</v>
      </c>
      <c r="B52" s="83"/>
      <c r="C52" s="83"/>
      <c r="D52" s="83"/>
      <c r="E52" s="86"/>
      <c r="F52" s="83"/>
      <c r="G52" s="89"/>
      <c r="H52" s="92" t="str">
        <f>IF(G52&lt;=0,"",IF(G52&lt;=2,"Muy Baja",IF(G52&lt;=24,"Baja",IF(G52&lt;=500,"Media",IF(G52&lt;=5000,"Alta","Muy Alta")))))</f>
        <v/>
      </c>
      <c r="I52" s="77" t="str">
        <f>IF(H52="","",IF(H52="Muy Baja",0.2,IF(H52="Baja",0.4,IF(H52="Media",0.6,IF(H52="Alta",0.8,IF(H52="Muy Alta",1,))))))</f>
        <v/>
      </c>
      <c r="J52" s="95"/>
      <c r="K52" s="77">
        <f>IF(NOT(ISERROR(MATCH(J52,'[9]Tabla Impacto'!$B$221:$B$223,0))),'[9]Tabla Impacto'!$F$223&amp;"Por favor no seleccionar los criterios de impacto(Afectación Económica o presupuestal y Pérdida Reputacional)",J52)</f>
        <v>0</v>
      </c>
      <c r="L52" s="92" t="str">
        <f>IF(OR(K52='[9]Tabla Impacto'!$C$11,K52='[9]Tabla Impacto'!$D$11),"Leve",IF(OR(K52='[9]Tabla Impacto'!$C$12,K52='[9]Tabla Impacto'!$D$12),"Menor",IF(OR(K52='[9]Tabla Impacto'!$C$13,K52='[9]Tabla Impacto'!$D$13),"Moderado",IF(OR(K52='[9]Tabla Impacto'!$C$14,K52='[9]Tabla Impacto'!$D$14),"Mayor",IF(OR(K52='[9]Tabla Impacto'!$C$15,K52='[9]Tabla Impacto'!$D$15),"Catastrófico","")))))</f>
        <v/>
      </c>
      <c r="M52" s="77" t="str">
        <f>IF(L52="","",IF(L52="Leve",0.2,IF(L52="Menor",0.4,IF(L52="Moderado",0.6,IF(L52="Mayor",0.8,IF(L52="Catastrófico",1,))))))</f>
        <v/>
      </c>
      <c r="N52" s="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9">
        <v>1</v>
      </c>
      <c r="P52" s="10"/>
      <c r="Q52" s="11" t="str">
        <f>IF(OR(R52="Preventivo",R52="Detectivo"),"Probabilidad",IF(R52="Correctivo","Impacto",""))</f>
        <v/>
      </c>
      <c r="R52" s="12"/>
      <c r="S52" s="12"/>
      <c r="T52" s="13" t="str">
        <f>IF(AND(R52="Preventivo",S52="Automático"),"50%",IF(AND(R52="Preventivo",S52="Manual"),"40%",IF(AND(R52="Detectivo",S52="Automático"),"40%",IF(AND(R52="Detectivo",S52="Manual"),"30%",IF(AND(R52="Correctivo",S52="Automático"),"35%",IF(AND(R52="Correctivo",S52="Manual"),"25%",""))))))</f>
        <v/>
      </c>
      <c r="U52" s="12"/>
      <c r="V52" s="12"/>
      <c r="W52" s="12"/>
      <c r="X52" s="14" t="str">
        <f>IFERROR(IF(Q52="Probabilidad",(I52-(+I52*T52)),IF(Q52="Impacto",I52,"")),"")</f>
        <v/>
      </c>
      <c r="Y52" s="15" t="str">
        <f>IFERROR(IF(X52="","",IF(X52&lt;=0.2,"Muy Baja",IF(X52&lt;=0.4,"Baja",IF(X52&lt;=0.6,"Media",IF(X52&lt;=0.8,"Alta","Muy Alta"))))),"")</f>
        <v/>
      </c>
      <c r="Z52" s="16" t="str">
        <f>+X52</f>
        <v/>
      </c>
      <c r="AA52" s="15" t="str">
        <f>IFERROR(IF(AB52="","",IF(AB52&lt;=0.2,"Leve",IF(AB52&lt;=0.4,"Menor",IF(AB52&lt;=0.6,"Moderado",IF(AB52&lt;=0.8,"Mayor","Catastrófico"))))),"")</f>
        <v/>
      </c>
      <c r="AB52" s="16" t="str">
        <f>IFERROR(IF(Q52="Impacto",(M52-(+M52*T52)),IF(Q52="Probabilidad",M52,"")),"")</f>
        <v/>
      </c>
      <c r="AC52" s="1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
      <c r="AE52" s="19"/>
      <c r="AF52" s="21"/>
      <c r="AG52" s="24"/>
      <c r="AH52" s="24"/>
      <c r="AI52" s="19"/>
      <c r="AJ52" s="2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81"/>
      <c r="B53" s="84"/>
      <c r="C53" s="84"/>
      <c r="D53" s="84"/>
      <c r="E53" s="87"/>
      <c r="F53" s="84"/>
      <c r="G53" s="90"/>
      <c r="H53" s="93"/>
      <c r="I53" s="78"/>
      <c r="J53" s="96"/>
      <c r="K53" s="78">
        <f ca="1">IF(NOT(ISERROR(MATCH(J53,_xlfn.ANCHORARRAY(E64),0))),I66&amp;"Por favor no seleccionar los criterios de impacto",J53)</f>
        <v>0</v>
      </c>
      <c r="L53" s="93"/>
      <c r="M53" s="78"/>
      <c r="N53" s="75"/>
      <c r="O53" s="9">
        <v>2</v>
      </c>
      <c r="P53" s="10"/>
      <c r="Q53" s="11" t="str">
        <f>IF(OR(R53="Preventivo",R53="Detectivo"),"Probabilidad",IF(R53="Correctivo","Impacto",""))</f>
        <v/>
      </c>
      <c r="R53" s="12"/>
      <c r="S53" s="12"/>
      <c r="T53" s="13" t="str">
        <f t="shared" ref="T53:T57" si="55">IF(AND(R53="Preventivo",S53="Automático"),"50%",IF(AND(R53="Preventivo",S53="Manual"),"40%",IF(AND(R53="Detectivo",S53="Automático"),"40%",IF(AND(R53="Detectivo",S53="Manual"),"30%",IF(AND(R53="Correctivo",S53="Automático"),"35%",IF(AND(R53="Correctivo",S53="Manual"),"25%",""))))))</f>
        <v/>
      </c>
      <c r="U53" s="12"/>
      <c r="V53" s="12"/>
      <c r="W53" s="12"/>
      <c r="X53" s="14" t="str">
        <f>IFERROR(IF(AND(Q52="Probabilidad",Q53="Probabilidad"),(Z52-(+Z52*T53)),IF(Q53="Probabilidad",(I52-(+I52*T53)),IF(Q53="Impacto",Z52,""))),"")</f>
        <v/>
      </c>
      <c r="Y53" s="15" t="str">
        <f t="shared" si="1"/>
        <v/>
      </c>
      <c r="Z53" s="16" t="str">
        <f t="shared" ref="Z53:Z57" si="56">+X53</f>
        <v/>
      </c>
      <c r="AA53" s="15" t="str">
        <f t="shared" si="3"/>
        <v/>
      </c>
      <c r="AB53" s="16" t="str">
        <f>IFERROR(IF(AND(Q52="Impacto",Q53="Impacto"),(AB46-(+AB46*T53)),IF(Q53="Impacto",($M$52-(+$M$52*T53)),IF(Q53="Probabilidad",AB46,""))),"")</f>
        <v/>
      </c>
      <c r="AC53" s="17"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
      <c r="AE53" s="19"/>
      <c r="AF53" s="21"/>
      <c r="AG53" s="24"/>
      <c r="AH53" s="24"/>
      <c r="AI53" s="19"/>
      <c r="AJ53" s="2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81"/>
      <c r="B54" s="84"/>
      <c r="C54" s="84"/>
      <c r="D54" s="84"/>
      <c r="E54" s="87"/>
      <c r="F54" s="84"/>
      <c r="G54" s="90"/>
      <c r="H54" s="93"/>
      <c r="I54" s="78"/>
      <c r="J54" s="96"/>
      <c r="K54" s="78">
        <f ca="1">IF(NOT(ISERROR(MATCH(J54,_xlfn.ANCHORARRAY(E65),0))),I67&amp;"Por favor no seleccionar los criterios de impacto",J54)</f>
        <v>0</v>
      </c>
      <c r="L54" s="93"/>
      <c r="M54" s="78"/>
      <c r="N54" s="75"/>
      <c r="O54" s="9">
        <v>3</v>
      </c>
      <c r="P54" s="25"/>
      <c r="Q54" s="11" t="str">
        <f>IF(OR(R54="Preventivo",R54="Detectivo"),"Probabilidad",IF(R54="Correctivo","Impacto",""))</f>
        <v/>
      </c>
      <c r="R54" s="12"/>
      <c r="S54" s="12"/>
      <c r="T54" s="13" t="str">
        <f t="shared" si="55"/>
        <v/>
      </c>
      <c r="U54" s="12"/>
      <c r="V54" s="12"/>
      <c r="W54" s="12"/>
      <c r="X54" s="14" t="str">
        <f>IFERROR(IF(AND(Q53="Probabilidad",Q54="Probabilidad"),(Z53-(+Z53*T54)),IF(AND(Q53="Impacto",Q54="Probabilidad"),(Z52-(+Z52*T54)),IF(Q54="Impacto",Z53,""))),"")</f>
        <v/>
      </c>
      <c r="Y54" s="15" t="str">
        <f t="shared" si="1"/>
        <v/>
      </c>
      <c r="Z54" s="16" t="str">
        <f t="shared" si="56"/>
        <v/>
      </c>
      <c r="AA54" s="15" t="str">
        <f t="shared" si="3"/>
        <v/>
      </c>
      <c r="AB54" s="16" t="str">
        <f>IFERROR(IF(AND(Q53="Impacto",Q54="Impacto"),(AB53-(+AB53*T54)),IF(AND(Q53="Probabilidad",Q54="Impacto"),(AB52-(+AB52*T54)),IF(Q54="Probabilidad",AB53,""))),"")</f>
        <v/>
      </c>
      <c r="AC54" s="17" t="str">
        <f t="shared" si="57"/>
        <v/>
      </c>
      <c r="AD54" s="18"/>
      <c r="AE54" s="19"/>
      <c r="AF54" s="21"/>
      <c r="AG54" s="24"/>
      <c r="AH54" s="24"/>
      <c r="AI54" s="19"/>
      <c r="AJ54" s="2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81"/>
      <c r="B55" s="84"/>
      <c r="C55" s="84"/>
      <c r="D55" s="84"/>
      <c r="E55" s="87"/>
      <c r="F55" s="84"/>
      <c r="G55" s="90"/>
      <c r="H55" s="93"/>
      <c r="I55" s="78"/>
      <c r="J55" s="96"/>
      <c r="K55" s="78">
        <f ca="1">IF(NOT(ISERROR(MATCH(J55,_xlfn.ANCHORARRAY(E66),0))),I68&amp;"Por favor no seleccionar los criterios de impacto",J55)</f>
        <v>0</v>
      </c>
      <c r="L55" s="93"/>
      <c r="M55" s="78"/>
      <c r="N55" s="75"/>
      <c r="O55" s="9">
        <v>4</v>
      </c>
      <c r="P55" s="10"/>
      <c r="Q55" s="11" t="str">
        <f t="shared" ref="Q55:Q57" si="58">IF(OR(R55="Preventivo",R55="Detectivo"),"Probabilidad",IF(R55="Correctivo","Impacto",""))</f>
        <v/>
      </c>
      <c r="R55" s="12"/>
      <c r="S55" s="12"/>
      <c r="T55" s="13" t="str">
        <f t="shared" si="55"/>
        <v/>
      </c>
      <c r="U55" s="12"/>
      <c r="V55" s="12"/>
      <c r="W55" s="12"/>
      <c r="X55" s="14" t="str">
        <f t="shared" ref="X55:X57" si="59">IFERROR(IF(AND(Q54="Probabilidad",Q55="Probabilidad"),(Z54-(+Z54*T55)),IF(AND(Q54="Impacto",Q55="Probabilidad"),(Z53-(+Z53*T55)),IF(Q55="Impacto",Z54,""))),"")</f>
        <v/>
      </c>
      <c r="Y55" s="15" t="str">
        <f t="shared" si="1"/>
        <v/>
      </c>
      <c r="Z55" s="16" t="str">
        <f t="shared" si="56"/>
        <v/>
      </c>
      <c r="AA55" s="15" t="str">
        <f t="shared" si="3"/>
        <v/>
      </c>
      <c r="AB55" s="16" t="str">
        <f t="shared" ref="AB55:AB57" si="60">IFERROR(IF(AND(Q54="Impacto",Q55="Impacto"),(AB54-(+AB54*T55)),IF(AND(Q54="Probabilidad",Q55="Impacto"),(AB53-(+AB53*T55)),IF(Q55="Probabilidad",AB54,""))),"")</f>
        <v/>
      </c>
      <c r="AC55" s="1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
      <c r="AE55" s="19"/>
      <c r="AF55" s="21"/>
      <c r="AG55" s="24"/>
      <c r="AH55" s="24"/>
      <c r="AI55" s="19"/>
      <c r="AJ55" s="2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81"/>
      <c r="B56" s="84"/>
      <c r="C56" s="84"/>
      <c r="D56" s="84"/>
      <c r="E56" s="87"/>
      <c r="F56" s="84"/>
      <c r="G56" s="90"/>
      <c r="H56" s="93"/>
      <c r="I56" s="78"/>
      <c r="J56" s="96"/>
      <c r="K56" s="78">
        <f ca="1">IF(NOT(ISERROR(MATCH(J56,_xlfn.ANCHORARRAY(E67),0))),I69&amp;"Por favor no seleccionar los criterios de impacto",J56)</f>
        <v>0</v>
      </c>
      <c r="L56" s="93"/>
      <c r="M56" s="78"/>
      <c r="N56" s="75"/>
      <c r="O56" s="9">
        <v>5</v>
      </c>
      <c r="P56" s="10"/>
      <c r="Q56" s="11" t="str">
        <f t="shared" si="58"/>
        <v/>
      </c>
      <c r="R56" s="12"/>
      <c r="S56" s="12"/>
      <c r="T56" s="13" t="str">
        <f t="shared" si="55"/>
        <v/>
      </c>
      <c r="U56" s="12"/>
      <c r="V56" s="12"/>
      <c r="W56" s="12"/>
      <c r="X56" s="14" t="str">
        <f t="shared" si="59"/>
        <v/>
      </c>
      <c r="Y56" s="15" t="str">
        <f t="shared" si="1"/>
        <v/>
      </c>
      <c r="Z56" s="16" t="str">
        <f t="shared" si="56"/>
        <v/>
      </c>
      <c r="AA56" s="15" t="str">
        <f t="shared" si="3"/>
        <v/>
      </c>
      <c r="AB56" s="16" t="str">
        <f t="shared" si="60"/>
        <v/>
      </c>
      <c r="AC56" s="17"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8"/>
      <c r="AE56" s="19"/>
      <c r="AF56" s="21"/>
      <c r="AG56" s="24"/>
      <c r="AH56" s="24"/>
      <c r="AI56" s="19"/>
      <c r="AJ56" s="2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82"/>
      <c r="B57" s="85"/>
      <c r="C57" s="85"/>
      <c r="D57" s="85"/>
      <c r="E57" s="88"/>
      <c r="F57" s="85"/>
      <c r="G57" s="91"/>
      <c r="H57" s="94"/>
      <c r="I57" s="79"/>
      <c r="J57" s="97"/>
      <c r="K57" s="79">
        <f ca="1">IF(NOT(ISERROR(MATCH(J57,_xlfn.ANCHORARRAY(E68),0))),I70&amp;"Por favor no seleccionar los criterios de impacto",J57)</f>
        <v>0</v>
      </c>
      <c r="L57" s="94"/>
      <c r="M57" s="79"/>
      <c r="N57" s="76"/>
      <c r="O57" s="9">
        <v>6</v>
      </c>
      <c r="P57" s="10"/>
      <c r="Q57" s="11" t="str">
        <f t="shared" si="58"/>
        <v/>
      </c>
      <c r="R57" s="12"/>
      <c r="S57" s="12"/>
      <c r="T57" s="13" t="str">
        <f t="shared" si="55"/>
        <v/>
      </c>
      <c r="U57" s="12"/>
      <c r="V57" s="12"/>
      <c r="W57" s="12"/>
      <c r="X57" s="14" t="str">
        <f t="shared" si="59"/>
        <v/>
      </c>
      <c r="Y57" s="15" t="str">
        <f t="shared" si="1"/>
        <v/>
      </c>
      <c r="Z57" s="16" t="str">
        <f t="shared" si="56"/>
        <v/>
      </c>
      <c r="AA57" s="15" t="str">
        <f t="shared" si="3"/>
        <v/>
      </c>
      <c r="AB57" s="16" t="str">
        <f t="shared" si="60"/>
        <v/>
      </c>
      <c r="AC57" s="17" t="str">
        <f t="shared" si="61"/>
        <v/>
      </c>
      <c r="AD57" s="18"/>
      <c r="AE57" s="19"/>
      <c r="AF57" s="21"/>
      <c r="AG57" s="24"/>
      <c r="AH57" s="24"/>
      <c r="AI57" s="19"/>
      <c r="AJ57" s="2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80">
        <v>9</v>
      </c>
      <c r="B58" s="83"/>
      <c r="C58" s="83"/>
      <c r="D58" s="83"/>
      <c r="E58" s="86"/>
      <c r="F58" s="83"/>
      <c r="G58" s="89"/>
      <c r="H58" s="92" t="str">
        <f>IF(G58&lt;=0,"",IF(G58&lt;=2,"Muy Baja",IF(G58&lt;=24,"Baja",IF(G58&lt;=500,"Media",IF(G58&lt;=5000,"Alta","Muy Alta")))))</f>
        <v/>
      </c>
      <c r="I58" s="77" t="str">
        <f>IF(H58="","",IF(H58="Muy Baja",0.2,IF(H58="Baja",0.4,IF(H58="Media",0.6,IF(H58="Alta",0.8,IF(H58="Muy Alta",1,))))))</f>
        <v/>
      </c>
      <c r="J58" s="95"/>
      <c r="K58" s="77">
        <f>IF(NOT(ISERROR(MATCH(J58,'[9]Tabla Impacto'!$B$221:$B$223,0))),'[9]Tabla Impacto'!$F$223&amp;"Por favor no seleccionar los criterios de impacto(Afectación Económica o presupuestal y Pérdida Reputacional)",J58)</f>
        <v>0</v>
      </c>
      <c r="L58" s="92" t="str">
        <f>IF(OR(K58='[9]Tabla Impacto'!$C$11,K58='[9]Tabla Impacto'!$D$11),"Leve",IF(OR(K58='[9]Tabla Impacto'!$C$12,K58='[9]Tabla Impacto'!$D$12),"Menor",IF(OR(K58='[9]Tabla Impacto'!$C$13,K58='[9]Tabla Impacto'!$D$13),"Moderado",IF(OR(K58='[9]Tabla Impacto'!$C$14,K58='[9]Tabla Impacto'!$D$14),"Mayor",IF(OR(K58='[9]Tabla Impacto'!$C$15,K58='[9]Tabla Impacto'!$D$15),"Catastrófico","")))))</f>
        <v/>
      </c>
      <c r="M58" s="77" t="str">
        <f>IF(L58="","",IF(L58="Leve",0.2,IF(L58="Menor",0.4,IF(L58="Moderado",0.6,IF(L58="Mayor",0.8,IF(L58="Catastrófico",1,))))))</f>
        <v/>
      </c>
      <c r="N58" s="7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9">
        <v>1</v>
      </c>
      <c r="P58" s="10"/>
      <c r="Q58" s="11" t="str">
        <f>IF(OR(R58="Preventivo",R58="Detectivo"),"Probabilidad",IF(R58="Correctivo","Impacto",""))</f>
        <v/>
      </c>
      <c r="R58" s="12"/>
      <c r="S58" s="12"/>
      <c r="T58" s="13" t="str">
        <f>IF(AND(R58="Preventivo",S58="Automático"),"50%",IF(AND(R58="Preventivo",S58="Manual"),"40%",IF(AND(R58="Detectivo",S58="Automático"),"40%",IF(AND(R58="Detectivo",S58="Manual"),"30%",IF(AND(R58="Correctivo",S58="Automático"),"35%",IF(AND(R58="Correctivo",S58="Manual"),"25%",""))))))</f>
        <v/>
      </c>
      <c r="U58" s="12"/>
      <c r="V58" s="12"/>
      <c r="W58" s="12"/>
      <c r="X58" s="14" t="str">
        <f>IFERROR(IF(Q58="Probabilidad",(I58-(+I58*T58)),IF(Q58="Impacto",I58,"")),"")</f>
        <v/>
      </c>
      <c r="Y58" s="15" t="str">
        <f>IFERROR(IF(X58="","",IF(X58&lt;=0.2,"Muy Baja",IF(X58&lt;=0.4,"Baja",IF(X58&lt;=0.6,"Media",IF(X58&lt;=0.8,"Alta","Muy Alta"))))),"")</f>
        <v/>
      </c>
      <c r="Z58" s="16" t="str">
        <f>+X58</f>
        <v/>
      </c>
      <c r="AA58" s="15" t="str">
        <f>IFERROR(IF(AB58="","",IF(AB58&lt;=0.2,"Leve",IF(AB58&lt;=0.4,"Menor",IF(AB58&lt;=0.6,"Moderado",IF(AB58&lt;=0.8,"Mayor","Catastrófico"))))),"")</f>
        <v/>
      </c>
      <c r="AB58" s="16" t="str">
        <f>IFERROR(IF(Q58="Impacto",(M58-(+M58*T58)),IF(Q58="Probabilidad",M58,"")),"")</f>
        <v/>
      </c>
      <c r="AC58" s="17"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
      <c r="AE58" s="19"/>
      <c r="AF58" s="21"/>
      <c r="AG58" s="24"/>
      <c r="AH58" s="24"/>
      <c r="AI58" s="19"/>
      <c r="AJ58" s="2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81"/>
      <c r="B59" s="84"/>
      <c r="C59" s="84"/>
      <c r="D59" s="84"/>
      <c r="E59" s="87"/>
      <c r="F59" s="84"/>
      <c r="G59" s="90"/>
      <c r="H59" s="93"/>
      <c r="I59" s="78"/>
      <c r="J59" s="96"/>
      <c r="K59" s="78">
        <f ca="1">IF(NOT(ISERROR(MATCH(J59,_xlfn.ANCHORARRAY(E70),0))),I72&amp;"Por favor no seleccionar los criterios de impacto",J59)</f>
        <v>0</v>
      </c>
      <c r="L59" s="93"/>
      <c r="M59" s="78"/>
      <c r="N59" s="75"/>
      <c r="O59" s="9">
        <v>2</v>
      </c>
      <c r="P59" s="10"/>
      <c r="Q59" s="11" t="str">
        <f>IF(OR(R59="Preventivo",R59="Detectivo"),"Probabilidad",IF(R59="Correctivo","Impacto",""))</f>
        <v/>
      </c>
      <c r="R59" s="12"/>
      <c r="S59" s="12"/>
      <c r="T59" s="13" t="str">
        <f t="shared" ref="T59:T63" si="62">IF(AND(R59="Preventivo",S59="Automático"),"50%",IF(AND(R59="Preventivo",S59="Manual"),"40%",IF(AND(R59="Detectivo",S59="Automático"),"40%",IF(AND(R59="Detectivo",S59="Manual"),"30%",IF(AND(R59="Correctivo",S59="Automático"),"35%",IF(AND(R59="Correctivo",S59="Manual"),"25%",""))))))</f>
        <v/>
      </c>
      <c r="U59" s="12"/>
      <c r="V59" s="12"/>
      <c r="W59" s="12"/>
      <c r="X59" s="14" t="str">
        <f>IFERROR(IF(AND(Q58="Probabilidad",Q59="Probabilidad"),(Z58-(+Z58*T59)),IF(Q59="Probabilidad",(I58-(+I58*T59)),IF(Q59="Impacto",Z58,""))),"")</f>
        <v/>
      </c>
      <c r="Y59" s="15" t="str">
        <f t="shared" si="1"/>
        <v/>
      </c>
      <c r="Z59" s="16" t="str">
        <f t="shared" ref="Z59:Z63" si="63">+X59</f>
        <v/>
      </c>
      <c r="AA59" s="15" t="str">
        <f t="shared" si="3"/>
        <v/>
      </c>
      <c r="AB59" s="16" t="str">
        <f>IFERROR(IF(AND(Q58="Impacto",Q59="Impacto"),(AB52-(+AB52*T59)),IF(Q59="Impacto",($M$58-(+$M$58*T59)),IF(Q59="Probabilidad",AB52,""))),"")</f>
        <v/>
      </c>
      <c r="AC59" s="17"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
      <c r="AE59" s="19"/>
      <c r="AF59" s="21"/>
      <c r="AG59" s="24"/>
      <c r="AH59" s="24"/>
      <c r="AI59" s="19"/>
      <c r="AJ59" s="2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81"/>
      <c r="B60" s="84"/>
      <c r="C60" s="84"/>
      <c r="D60" s="84"/>
      <c r="E60" s="87"/>
      <c r="F60" s="84"/>
      <c r="G60" s="90"/>
      <c r="H60" s="93"/>
      <c r="I60" s="78"/>
      <c r="J60" s="96"/>
      <c r="K60" s="78">
        <f ca="1">IF(NOT(ISERROR(MATCH(J60,_xlfn.ANCHORARRAY(E71),0))),I73&amp;"Por favor no seleccionar los criterios de impacto",J60)</f>
        <v>0</v>
      </c>
      <c r="L60" s="93"/>
      <c r="M60" s="78"/>
      <c r="N60" s="75"/>
      <c r="O60" s="9">
        <v>3</v>
      </c>
      <c r="P60" s="25"/>
      <c r="Q60" s="11" t="str">
        <f>IF(OR(R60="Preventivo",R60="Detectivo"),"Probabilidad",IF(R60="Correctivo","Impacto",""))</f>
        <v/>
      </c>
      <c r="R60" s="12"/>
      <c r="S60" s="12"/>
      <c r="T60" s="13" t="str">
        <f t="shared" si="62"/>
        <v/>
      </c>
      <c r="U60" s="12"/>
      <c r="V60" s="12"/>
      <c r="W60" s="12"/>
      <c r="X60" s="14" t="str">
        <f>IFERROR(IF(AND(Q59="Probabilidad",Q60="Probabilidad"),(Z59-(+Z59*T60)),IF(AND(Q59="Impacto",Q60="Probabilidad"),(Z58-(+Z58*T60)),IF(Q60="Impacto",Z59,""))),"")</f>
        <v/>
      </c>
      <c r="Y60" s="15" t="str">
        <f t="shared" si="1"/>
        <v/>
      </c>
      <c r="Z60" s="16" t="str">
        <f t="shared" si="63"/>
        <v/>
      </c>
      <c r="AA60" s="15" t="str">
        <f t="shared" si="3"/>
        <v/>
      </c>
      <c r="AB60" s="16" t="str">
        <f>IFERROR(IF(AND(Q59="Impacto",Q60="Impacto"),(AB59-(+AB59*T60)),IF(AND(Q59="Probabilidad",Q60="Impacto"),(AB58-(+AB58*T60)),IF(Q60="Probabilidad",AB59,""))),"")</f>
        <v/>
      </c>
      <c r="AC60" s="17" t="str">
        <f t="shared" si="64"/>
        <v/>
      </c>
      <c r="AD60" s="18"/>
      <c r="AE60" s="19"/>
      <c r="AF60" s="21"/>
      <c r="AG60" s="24"/>
      <c r="AH60" s="24"/>
      <c r="AI60" s="19"/>
      <c r="AJ60" s="2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81"/>
      <c r="B61" s="84"/>
      <c r="C61" s="84"/>
      <c r="D61" s="84"/>
      <c r="E61" s="87"/>
      <c r="F61" s="84"/>
      <c r="G61" s="90"/>
      <c r="H61" s="93"/>
      <c r="I61" s="78"/>
      <c r="J61" s="96"/>
      <c r="K61" s="78">
        <f ca="1">IF(NOT(ISERROR(MATCH(J61,_xlfn.ANCHORARRAY(E72),0))),I74&amp;"Por favor no seleccionar los criterios de impacto",J61)</f>
        <v>0</v>
      </c>
      <c r="L61" s="93"/>
      <c r="M61" s="78"/>
      <c r="N61" s="75"/>
      <c r="O61" s="9">
        <v>4</v>
      </c>
      <c r="P61" s="10"/>
      <c r="Q61" s="11" t="str">
        <f t="shared" ref="Q61:Q63" si="65">IF(OR(R61="Preventivo",R61="Detectivo"),"Probabilidad",IF(R61="Correctivo","Impacto",""))</f>
        <v/>
      </c>
      <c r="R61" s="12"/>
      <c r="S61" s="12"/>
      <c r="T61" s="13" t="str">
        <f t="shared" si="62"/>
        <v/>
      </c>
      <c r="U61" s="12"/>
      <c r="V61" s="12"/>
      <c r="W61" s="12"/>
      <c r="X61" s="14" t="str">
        <f t="shared" ref="X61:X63" si="66">IFERROR(IF(AND(Q60="Probabilidad",Q61="Probabilidad"),(Z60-(+Z60*T61)),IF(AND(Q60="Impacto",Q61="Probabilidad"),(Z59-(+Z59*T61)),IF(Q61="Impacto",Z60,""))),"")</f>
        <v/>
      </c>
      <c r="Y61" s="15" t="str">
        <f t="shared" si="1"/>
        <v/>
      </c>
      <c r="Z61" s="16" t="str">
        <f t="shared" si="63"/>
        <v/>
      </c>
      <c r="AA61" s="15" t="str">
        <f t="shared" si="3"/>
        <v/>
      </c>
      <c r="AB61" s="16" t="str">
        <f t="shared" ref="AB61:AB63" si="67">IFERROR(IF(AND(Q60="Impacto",Q61="Impacto"),(AB60-(+AB60*T61)),IF(AND(Q60="Probabilidad",Q61="Impacto"),(AB59-(+AB59*T61)),IF(Q61="Probabilidad",AB60,""))),"")</f>
        <v/>
      </c>
      <c r="AC61" s="1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
      <c r="AE61" s="19"/>
      <c r="AF61" s="21"/>
      <c r="AG61" s="24"/>
      <c r="AH61" s="24"/>
      <c r="AI61" s="19"/>
      <c r="AJ61" s="2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81"/>
      <c r="B62" s="84"/>
      <c r="C62" s="84"/>
      <c r="D62" s="84"/>
      <c r="E62" s="87"/>
      <c r="F62" s="84"/>
      <c r="G62" s="90"/>
      <c r="H62" s="93"/>
      <c r="I62" s="78"/>
      <c r="J62" s="96"/>
      <c r="K62" s="78">
        <f ca="1">IF(NOT(ISERROR(MATCH(J62,_xlfn.ANCHORARRAY(E73),0))),I75&amp;"Por favor no seleccionar los criterios de impacto",J62)</f>
        <v>0</v>
      </c>
      <c r="L62" s="93"/>
      <c r="M62" s="78"/>
      <c r="N62" s="75"/>
      <c r="O62" s="9">
        <v>5</v>
      </c>
      <c r="P62" s="10"/>
      <c r="Q62" s="11" t="str">
        <f t="shared" si="65"/>
        <v/>
      </c>
      <c r="R62" s="12"/>
      <c r="S62" s="12"/>
      <c r="T62" s="13" t="str">
        <f t="shared" si="62"/>
        <v/>
      </c>
      <c r="U62" s="12"/>
      <c r="V62" s="12"/>
      <c r="W62" s="12"/>
      <c r="X62" s="14" t="str">
        <f t="shared" si="66"/>
        <v/>
      </c>
      <c r="Y62" s="15" t="str">
        <f t="shared" si="1"/>
        <v/>
      </c>
      <c r="Z62" s="16" t="str">
        <f t="shared" si="63"/>
        <v/>
      </c>
      <c r="AA62" s="15" t="str">
        <f t="shared" si="3"/>
        <v/>
      </c>
      <c r="AB62" s="16" t="str">
        <f t="shared" si="67"/>
        <v/>
      </c>
      <c r="AC62" s="17"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8"/>
      <c r="AE62" s="19"/>
      <c r="AF62" s="21"/>
      <c r="AG62" s="24"/>
      <c r="AH62" s="24"/>
      <c r="AI62" s="19"/>
      <c r="AJ62" s="2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82"/>
      <c r="B63" s="85"/>
      <c r="C63" s="85"/>
      <c r="D63" s="85"/>
      <c r="E63" s="88"/>
      <c r="F63" s="85"/>
      <c r="G63" s="91"/>
      <c r="H63" s="94"/>
      <c r="I63" s="79"/>
      <c r="J63" s="97"/>
      <c r="K63" s="79">
        <f ca="1">IF(NOT(ISERROR(MATCH(J63,_xlfn.ANCHORARRAY(E74),0))),I76&amp;"Por favor no seleccionar los criterios de impacto",J63)</f>
        <v>0</v>
      </c>
      <c r="L63" s="94"/>
      <c r="M63" s="79"/>
      <c r="N63" s="76"/>
      <c r="O63" s="9">
        <v>6</v>
      </c>
      <c r="P63" s="10"/>
      <c r="Q63" s="11" t="str">
        <f t="shared" si="65"/>
        <v/>
      </c>
      <c r="R63" s="12"/>
      <c r="S63" s="12"/>
      <c r="T63" s="13" t="str">
        <f t="shared" si="62"/>
        <v/>
      </c>
      <c r="U63" s="12"/>
      <c r="V63" s="12"/>
      <c r="W63" s="12"/>
      <c r="X63" s="14" t="str">
        <f t="shared" si="66"/>
        <v/>
      </c>
      <c r="Y63" s="15" t="str">
        <f t="shared" si="1"/>
        <v/>
      </c>
      <c r="Z63" s="16" t="str">
        <f t="shared" si="63"/>
        <v/>
      </c>
      <c r="AA63" s="15" t="str">
        <f t="shared" si="3"/>
        <v/>
      </c>
      <c r="AB63" s="16" t="str">
        <f t="shared" si="67"/>
        <v/>
      </c>
      <c r="AC63" s="17" t="str">
        <f t="shared" si="68"/>
        <v/>
      </c>
      <c r="AD63" s="18"/>
      <c r="AE63" s="19"/>
      <c r="AF63" s="21"/>
      <c r="AG63" s="24"/>
      <c r="AH63" s="24"/>
      <c r="AI63" s="19"/>
      <c r="AJ63" s="2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80">
        <v>10</v>
      </c>
      <c r="B64" s="83"/>
      <c r="C64" s="83"/>
      <c r="D64" s="83"/>
      <c r="E64" s="86"/>
      <c r="F64" s="83"/>
      <c r="G64" s="89"/>
      <c r="H64" s="92" t="str">
        <f>IF(G64&lt;=0,"",IF(G64&lt;=2,"Muy Baja",IF(G64&lt;=24,"Baja",IF(G64&lt;=500,"Media",IF(G64&lt;=5000,"Alta","Muy Alta")))))</f>
        <v/>
      </c>
      <c r="I64" s="77" t="str">
        <f>IF(H64="","",IF(H64="Muy Baja",0.2,IF(H64="Baja",0.4,IF(H64="Media",0.6,IF(H64="Alta",0.8,IF(H64="Muy Alta",1,))))))</f>
        <v/>
      </c>
      <c r="J64" s="95"/>
      <c r="K64" s="77">
        <f>IF(NOT(ISERROR(MATCH(J64,'[9]Tabla Impacto'!$B$221:$B$223,0))),'[9]Tabla Impacto'!$F$223&amp;"Por favor no seleccionar los criterios de impacto(Afectación Económica o presupuestal y Pérdida Reputacional)",J64)</f>
        <v>0</v>
      </c>
      <c r="L64" s="92" t="str">
        <f>IF(OR(K64='[9]Tabla Impacto'!$C$11,K64='[9]Tabla Impacto'!$D$11),"Leve",IF(OR(K64='[9]Tabla Impacto'!$C$12,K64='[9]Tabla Impacto'!$D$12),"Menor",IF(OR(K64='[9]Tabla Impacto'!$C$13,K64='[9]Tabla Impacto'!$D$13),"Moderado",IF(OR(K64='[9]Tabla Impacto'!$C$14,K64='[9]Tabla Impacto'!$D$14),"Mayor",IF(OR(K64='[9]Tabla Impacto'!$C$15,K64='[9]Tabla Impacto'!$D$15),"Catastrófico","")))))</f>
        <v/>
      </c>
      <c r="M64" s="77" t="str">
        <f>IF(L64="","",IF(L64="Leve",0.2,IF(L64="Menor",0.4,IF(L64="Moderado",0.6,IF(L64="Mayor",0.8,IF(L64="Catastrófico",1,))))))</f>
        <v/>
      </c>
      <c r="N64" s="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9">
        <v>1</v>
      </c>
      <c r="P64" s="10"/>
      <c r="Q64" s="11" t="str">
        <f>IF(OR(R64="Preventivo",R64="Detectivo"),"Probabilidad",IF(R64="Correctivo","Impacto",""))</f>
        <v/>
      </c>
      <c r="R64" s="12"/>
      <c r="S64" s="12"/>
      <c r="T64" s="13" t="str">
        <f>IF(AND(R64="Preventivo",S64="Automático"),"50%",IF(AND(R64="Preventivo",S64="Manual"),"40%",IF(AND(R64="Detectivo",S64="Automático"),"40%",IF(AND(R64="Detectivo",S64="Manual"),"30%",IF(AND(R64="Correctivo",S64="Automático"),"35%",IF(AND(R64="Correctivo",S64="Manual"),"25%",""))))))</f>
        <v/>
      </c>
      <c r="U64" s="12"/>
      <c r="V64" s="12"/>
      <c r="W64" s="12"/>
      <c r="X64" s="14" t="str">
        <f>IFERROR(IF(Q64="Probabilidad",(I64-(+I64*T64)),IF(Q64="Impacto",I64,"")),"")</f>
        <v/>
      </c>
      <c r="Y64" s="15" t="str">
        <f>IFERROR(IF(X64="","",IF(X64&lt;=0.2,"Muy Baja",IF(X64&lt;=0.4,"Baja",IF(X64&lt;=0.6,"Media",IF(X64&lt;=0.8,"Alta","Muy Alta"))))),"")</f>
        <v/>
      </c>
      <c r="Z64" s="16" t="str">
        <f>+X64</f>
        <v/>
      </c>
      <c r="AA64" s="15" t="str">
        <f>IFERROR(IF(AB64="","",IF(AB64&lt;=0.2,"Leve",IF(AB64&lt;=0.4,"Menor",IF(AB64&lt;=0.6,"Moderado",IF(AB64&lt;=0.8,"Mayor","Catastrófico"))))),"")</f>
        <v/>
      </c>
      <c r="AB64" s="16" t="str">
        <f>IFERROR(IF(Q64="Impacto",(M64-(+M64*T64)),IF(Q64="Probabilidad",M64,"")),"")</f>
        <v/>
      </c>
      <c r="AC64" s="17"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8"/>
      <c r="AE64" s="19"/>
      <c r="AF64" s="21"/>
      <c r="AG64" s="24"/>
      <c r="AH64" s="24"/>
      <c r="AI64" s="19"/>
      <c r="AJ64" s="2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81"/>
      <c r="B65" s="84"/>
      <c r="C65" s="84"/>
      <c r="D65" s="84"/>
      <c r="E65" s="87"/>
      <c r="F65" s="84"/>
      <c r="G65" s="90"/>
      <c r="H65" s="93"/>
      <c r="I65" s="78"/>
      <c r="J65" s="96"/>
      <c r="K65" s="78">
        <f ca="1">IF(NOT(ISERROR(MATCH(J65,_xlfn.ANCHORARRAY(E76),0))),I78&amp;"Por favor no seleccionar los criterios de impacto",J65)</f>
        <v>0</v>
      </c>
      <c r="L65" s="93"/>
      <c r="M65" s="78"/>
      <c r="N65" s="75"/>
      <c r="O65" s="9">
        <v>2</v>
      </c>
      <c r="P65" s="10"/>
      <c r="Q65" s="11" t="str">
        <f>IF(OR(R65="Preventivo",R65="Detectivo"),"Probabilidad",IF(R65="Correctivo","Impacto",""))</f>
        <v/>
      </c>
      <c r="R65" s="12"/>
      <c r="S65" s="12"/>
      <c r="T65" s="13" t="str">
        <f t="shared" ref="T65:T69" si="69">IF(AND(R65="Preventivo",S65="Automático"),"50%",IF(AND(R65="Preventivo",S65="Manual"),"40%",IF(AND(R65="Detectivo",S65="Automático"),"40%",IF(AND(R65="Detectivo",S65="Manual"),"30%",IF(AND(R65="Correctivo",S65="Automático"),"35%",IF(AND(R65="Correctivo",S65="Manual"),"25%",""))))))</f>
        <v/>
      </c>
      <c r="U65" s="12"/>
      <c r="V65" s="12"/>
      <c r="W65" s="12"/>
      <c r="X65" s="14" t="str">
        <f>IFERROR(IF(AND(Q64="Probabilidad",Q65="Probabilidad"),(Z64-(+Z64*T65)),IF(Q65="Probabilidad",(I64-(+I64*T65)),IF(Q65="Impacto",Z64,""))),"")</f>
        <v/>
      </c>
      <c r="Y65" s="15" t="str">
        <f t="shared" si="1"/>
        <v/>
      </c>
      <c r="Z65" s="16" t="str">
        <f t="shared" ref="Z65:Z69" si="70">+X65</f>
        <v/>
      </c>
      <c r="AA65" s="15" t="str">
        <f t="shared" si="3"/>
        <v/>
      </c>
      <c r="AB65" s="16" t="str">
        <f>IFERROR(IF(AND(Q64="Impacto",Q65="Impacto"),(AB58-(+AB58*T65)),IF(Q65="Impacto",($M$64-(+$M$64*T65)),IF(Q65="Probabilidad",AB58,""))),"")</f>
        <v/>
      </c>
      <c r="AC65" s="17"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
      <c r="AE65" s="19"/>
      <c r="AF65" s="21"/>
      <c r="AG65" s="24"/>
      <c r="AH65" s="24"/>
      <c r="AI65" s="19"/>
      <c r="AJ65" s="21"/>
    </row>
    <row r="66" spans="1:36" ht="151.5" customHeight="1" x14ac:dyDescent="0.3">
      <c r="A66" s="81"/>
      <c r="B66" s="84"/>
      <c r="C66" s="84"/>
      <c r="D66" s="84"/>
      <c r="E66" s="87"/>
      <c r="F66" s="84"/>
      <c r="G66" s="90"/>
      <c r="H66" s="93"/>
      <c r="I66" s="78"/>
      <c r="J66" s="96"/>
      <c r="K66" s="78">
        <f ca="1">IF(NOT(ISERROR(MATCH(J66,_xlfn.ANCHORARRAY(E77),0))),I79&amp;"Por favor no seleccionar los criterios de impacto",J66)</f>
        <v>0</v>
      </c>
      <c r="L66" s="93"/>
      <c r="M66" s="78"/>
      <c r="N66" s="75"/>
      <c r="O66" s="9">
        <v>3</v>
      </c>
      <c r="P66" s="25"/>
      <c r="Q66" s="11" t="str">
        <f>IF(OR(R66="Preventivo",R66="Detectivo"),"Probabilidad",IF(R66="Correctivo","Impacto",""))</f>
        <v/>
      </c>
      <c r="R66" s="12"/>
      <c r="S66" s="12"/>
      <c r="T66" s="13" t="str">
        <f t="shared" si="69"/>
        <v/>
      </c>
      <c r="U66" s="12"/>
      <c r="V66" s="12"/>
      <c r="W66" s="12"/>
      <c r="X66" s="14" t="str">
        <f>IFERROR(IF(AND(Q65="Probabilidad",Q66="Probabilidad"),(Z65-(+Z65*T66)),IF(AND(Q65="Impacto",Q66="Probabilidad"),(Z64-(+Z64*T66)),IF(Q66="Impacto",Z65,""))),"")</f>
        <v/>
      </c>
      <c r="Y66" s="15" t="str">
        <f t="shared" si="1"/>
        <v/>
      </c>
      <c r="Z66" s="16" t="str">
        <f t="shared" si="70"/>
        <v/>
      </c>
      <c r="AA66" s="15" t="str">
        <f t="shared" si="3"/>
        <v/>
      </c>
      <c r="AB66" s="16" t="str">
        <f>IFERROR(IF(AND(Q65="Impacto",Q66="Impacto"),(AB65-(+AB65*T66)),IF(AND(Q65="Probabilidad",Q66="Impacto"),(AB64-(+AB64*T66)),IF(Q66="Probabilidad",AB65,""))),"")</f>
        <v/>
      </c>
      <c r="AC66" s="17" t="str">
        <f t="shared" si="71"/>
        <v/>
      </c>
      <c r="AD66" s="18"/>
      <c r="AE66" s="19"/>
      <c r="AF66" s="21"/>
      <c r="AG66" s="24"/>
      <c r="AH66" s="24"/>
      <c r="AI66" s="19"/>
      <c r="AJ66" s="21"/>
    </row>
    <row r="67" spans="1:36" ht="151.5" customHeight="1" x14ac:dyDescent="0.3">
      <c r="A67" s="81"/>
      <c r="B67" s="84"/>
      <c r="C67" s="84"/>
      <c r="D67" s="84"/>
      <c r="E67" s="87"/>
      <c r="F67" s="84"/>
      <c r="G67" s="90"/>
      <c r="H67" s="93"/>
      <c r="I67" s="78"/>
      <c r="J67" s="96"/>
      <c r="K67" s="78">
        <f ca="1">IF(NOT(ISERROR(MATCH(J67,_xlfn.ANCHORARRAY(E78),0))),I80&amp;"Por favor no seleccionar los criterios de impacto",J67)</f>
        <v>0</v>
      </c>
      <c r="L67" s="93"/>
      <c r="M67" s="78"/>
      <c r="N67" s="75"/>
      <c r="O67" s="9">
        <v>4</v>
      </c>
      <c r="P67" s="10"/>
      <c r="Q67" s="11" t="str">
        <f t="shared" ref="Q67:Q69" si="72">IF(OR(R67="Preventivo",R67="Detectivo"),"Probabilidad",IF(R67="Correctivo","Impacto",""))</f>
        <v/>
      </c>
      <c r="R67" s="12"/>
      <c r="S67" s="12"/>
      <c r="T67" s="13" t="str">
        <f t="shared" si="69"/>
        <v/>
      </c>
      <c r="U67" s="12"/>
      <c r="V67" s="12"/>
      <c r="W67" s="12"/>
      <c r="X67" s="14" t="str">
        <f t="shared" ref="X67:X69" si="73">IFERROR(IF(AND(Q66="Probabilidad",Q67="Probabilidad"),(Z66-(+Z66*T67)),IF(AND(Q66="Impacto",Q67="Probabilidad"),(Z65-(+Z65*T67)),IF(Q67="Impacto",Z66,""))),"")</f>
        <v/>
      </c>
      <c r="Y67" s="15" t="str">
        <f t="shared" si="1"/>
        <v/>
      </c>
      <c r="Z67" s="16" t="str">
        <f t="shared" si="70"/>
        <v/>
      </c>
      <c r="AA67" s="15" t="str">
        <f t="shared" si="3"/>
        <v/>
      </c>
      <c r="AB67" s="16" t="str">
        <f t="shared" ref="AB67:AB69" si="74">IFERROR(IF(AND(Q66="Impacto",Q67="Impacto"),(AB66-(+AB66*T67)),IF(AND(Q66="Probabilidad",Q67="Impacto"),(AB65-(+AB65*T67)),IF(Q67="Probabilidad",AB66,""))),"")</f>
        <v/>
      </c>
      <c r="AC67" s="1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8"/>
      <c r="AE67" s="19"/>
      <c r="AF67" s="21"/>
      <c r="AG67" s="24"/>
      <c r="AH67" s="24"/>
      <c r="AI67" s="19"/>
      <c r="AJ67" s="21"/>
    </row>
    <row r="68" spans="1:36" ht="151.5" customHeight="1" x14ac:dyDescent="0.3">
      <c r="A68" s="81"/>
      <c r="B68" s="84"/>
      <c r="C68" s="84"/>
      <c r="D68" s="84"/>
      <c r="E68" s="87"/>
      <c r="F68" s="84"/>
      <c r="G68" s="90"/>
      <c r="H68" s="93"/>
      <c r="I68" s="78"/>
      <c r="J68" s="96"/>
      <c r="K68" s="78">
        <f ca="1">IF(NOT(ISERROR(MATCH(J68,_xlfn.ANCHORARRAY(E79),0))),I81&amp;"Por favor no seleccionar los criterios de impacto",J68)</f>
        <v>0</v>
      </c>
      <c r="L68" s="93"/>
      <c r="M68" s="78"/>
      <c r="N68" s="75"/>
      <c r="O68" s="9">
        <v>5</v>
      </c>
      <c r="P68" s="10"/>
      <c r="Q68" s="11" t="str">
        <f t="shared" si="72"/>
        <v/>
      </c>
      <c r="R68" s="12"/>
      <c r="S68" s="12"/>
      <c r="T68" s="13" t="str">
        <f t="shared" si="69"/>
        <v/>
      </c>
      <c r="U68" s="12"/>
      <c r="V68" s="12"/>
      <c r="W68" s="12"/>
      <c r="X68" s="14" t="str">
        <f t="shared" si="73"/>
        <v/>
      </c>
      <c r="Y68" s="15" t="str">
        <f t="shared" si="1"/>
        <v/>
      </c>
      <c r="Z68" s="16" t="str">
        <f t="shared" si="70"/>
        <v/>
      </c>
      <c r="AA68" s="15" t="str">
        <f t="shared" si="3"/>
        <v/>
      </c>
      <c r="AB68" s="16" t="str">
        <f t="shared" si="74"/>
        <v/>
      </c>
      <c r="AC68" s="17"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8"/>
      <c r="AE68" s="19"/>
      <c r="AF68" s="21"/>
      <c r="AG68" s="24"/>
      <c r="AH68" s="24"/>
      <c r="AI68" s="19"/>
      <c r="AJ68" s="21"/>
    </row>
    <row r="69" spans="1:36" ht="151.5" customHeight="1" x14ac:dyDescent="0.3">
      <c r="A69" s="82"/>
      <c r="B69" s="85"/>
      <c r="C69" s="85"/>
      <c r="D69" s="85"/>
      <c r="E69" s="88"/>
      <c r="F69" s="85"/>
      <c r="G69" s="91"/>
      <c r="H69" s="94"/>
      <c r="I69" s="79"/>
      <c r="J69" s="97"/>
      <c r="K69" s="79">
        <f ca="1">IF(NOT(ISERROR(MATCH(J69,_xlfn.ANCHORARRAY(E80),0))),I82&amp;"Por favor no seleccionar los criterios de impacto",J69)</f>
        <v>0</v>
      </c>
      <c r="L69" s="94"/>
      <c r="M69" s="79"/>
      <c r="N69" s="76"/>
      <c r="O69" s="9">
        <v>6</v>
      </c>
      <c r="P69" s="10"/>
      <c r="Q69" s="11" t="str">
        <f t="shared" si="72"/>
        <v/>
      </c>
      <c r="R69" s="12"/>
      <c r="S69" s="12"/>
      <c r="T69" s="13" t="str">
        <f t="shared" si="69"/>
        <v/>
      </c>
      <c r="U69" s="12"/>
      <c r="V69" s="12"/>
      <c r="W69" s="12"/>
      <c r="X69" s="14" t="str">
        <f t="shared" si="73"/>
        <v/>
      </c>
      <c r="Y69" s="15" t="str">
        <f t="shared" si="1"/>
        <v/>
      </c>
      <c r="Z69" s="16" t="str">
        <f t="shared" si="70"/>
        <v/>
      </c>
      <c r="AA69" s="15" t="str">
        <f t="shared" si="3"/>
        <v/>
      </c>
      <c r="AB69" s="16" t="str">
        <f t="shared" si="74"/>
        <v/>
      </c>
      <c r="AC69" s="17" t="str">
        <f t="shared" si="75"/>
        <v/>
      </c>
      <c r="AD69" s="18"/>
      <c r="AE69" s="19"/>
      <c r="AF69" s="21"/>
      <c r="AG69" s="24"/>
      <c r="AH69" s="24"/>
      <c r="AI69" s="19"/>
      <c r="AJ69" s="21"/>
    </row>
    <row r="70" spans="1:36" ht="49.5" customHeight="1" x14ac:dyDescent="0.3">
      <c r="A70" s="9"/>
      <c r="B70" s="98" t="s">
        <v>74</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0"/>
    </row>
    <row r="72" spans="1:36" x14ac:dyDescent="0.3">
      <c r="A72" s="2"/>
      <c r="B72" s="28" t="s">
        <v>75</v>
      </c>
      <c r="C72" s="2"/>
      <c r="D72" s="2"/>
      <c r="F72" s="2"/>
    </row>
  </sheetData>
  <sheetProtection algorithmName="SHA-512" hashValue="sVoqu7kJshpFydYKkkW8R62PwbHkQ9zgyUzrQTDSexXBIdbfmbh3HSh+Gofw37b3YGg2PRU2wgjt3LhxsWd93g==" saltValue="gArFcdkKpQaxc61f24i61A==" spinCount="100000" sheet="1" objects="1" scenarios="1"/>
  <dataConsolidate/>
  <mergeCells count="185">
    <mergeCell ref="B70:AJ70"/>
    <mergeCell ref="I64:I69"/>
    <mergeCell ref="J64:J69"/>
    <mergeCell ref="K64:K69"/>
    <mergeCell ref="L64:L69"/>
    <mergeCell ref="M64:M69"/>
    <mergeCell ref="N64:N69"/>
    <mergeCell ref="M58:M63"/>
    <mergeCell ref="N58:N63"/>
    <mergeCell ref="I58:I63"/>
    <mergeCell ref="J58:J63"/>
    <mergeCell ref="K58:K63"/>
    <mergeCell ref="L58:L63"/>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C46:C51"/>
    <mergeCell ref="D46:D51"/>
    <mergeCell ref="E46:E51"/>
    <mergeCell ref="F46:F51"/>
    <mergeCell ref="I40:I45"/>
    <mergeCell ref="J40:J45"/>
    <mergeCell ref="K40:K45"/>
    <mergeCell ref="L40:L45"/>
    <mergeCell ref="M40:M45"/>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C22:C27"/>
    <mergeCell ref="D22:D27"/>
    <mergeCell ref="E22:E27"/>
    <mergeCell ref="F22:F27"/>
    <mergeCell ref="I16:I21"/>
    <mergeCell ref="J16:J21"/>
    <mergeCell ref="K16:K21"/>
    <mergeCell ref="L16:L21"/>
    <mergeCell ref="M16:M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AB8:AB9"/>
    <mergeCell ref="AC8:AC9"/>
    <mergeCell ref="P8:P9"/>
    <mergeCell ref="Q8:Q9"/>
    <mergeCell ref="R8:W8"/>
    <mergeCell ref="X8:X9"/>
    <mergeCell ref="Y8:Y9"/>
    <mergeCell ref="Z8:Z9"/>
    <mergeCell ref="N16:N21"/>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6">
    <cfRule type="cellIs" dxfId="1952" priority="227" operator="equal">
      <formula>"Muy Alta"</formula>
    </cfRule>
    <cfRule type="cellIs" dxfId="1951" priority="228" operator="equal">
      <formula>"Alta"</formula>
    </cfRule>
    <cfRule type="cellIs" dxfId="1950" priority="229" operator="equal">
      <formula>"Media"</formula>
    </cfRule>
    <cfRule type="cellIs" dxfId="1949" priority="230" operator="equal">
      <formula>"Baja"</formula>
    </cfRule>
    <cfRule type="cellIs" dxfId="1948" priority="231" operator="equal">
      <formula>"Muy Baja"</formula>
    </cfRule>
  </conditionalFormatting>
  <conditionalFormatting sqref="L10 L16 L22 L28 L34 L40 L46 L52 L58 L64">
    <cfRule type="cellIs" dxfId="1947" priority="222" operator="equal">
      <formula>"Catastrófico"</formula>
    </cfRule>
    <cfRule type="cellIs" dxfId="1946" priority="223" operator="equal">
      <formula>"Mayor"</formula>
    </cfRule>
    <cfRule type="cellIs" dxfId="1945" priority="224" operator="equal">
      <formula>"Moderado"</formula>
    </cfRule>
    <cfRule type="cellIs" dxfId="1944" priority="225" operator="equal">
      <formula>"Menor"</formula>
    </cfRule>
    <cfRule type="cellIs" dxfId="1943" priority="226" operator="equal">
      <formula>"Leve"</formula>
    </cfRule>
  </conditionalFormatting>
  <conditionalFormatting sqref="N10">
    <cfRule type="cellIs" dxfId="1942" priority="218" operator="equal">
      <formula>"Extremo"</formula>
    </cfRule>
    <cfRule type="cellIs" dxfId="1941" priority="219" operator="equal">
      <formula>"Alto"</formula>
    </cfRule>
    <cfRule type="cellIs" dxfId="1940" priority="220" operator="equal">
      <formula>"Moderado"</formula>
    </cfRule>
    <cfRule type="cellIs" dxfId="1939" priority="221" operator="equal">
      <formula>"Bajo"</formula>
    </cfRule>
  </conditionalFormatting>
  <conditionalFormatting sqref="Y10:Y15">
    <cfRule type="cellIs" dxfId="1938" priority="213" operator="equal">
      <formula>"Muy Alta"</formula>
    </cfRule>
    <cfRule type="cellIs" dxfId="1937" priority="214" operator="equal">
      <formula>"Alta"</formula>
    </cfRule>
    <cfRule type="cellIs" dxfId="1936" priority="215" operator="equal">
      <formula>"Media"</formula>
    </cfRule>
    <cfRule type="cellIs" dxfId="1935" priority="216" operator="equal">
      <formula>"Baja"</formula>
    </cfRule>
    <cfRule type="cellIs" dxfId="1934" priority="217" operator="equal">
      <formula>"Muy Baja"</formula>
    </cfRule>
  </conditionalFormatting>
  <conditionalFormatting sqref="AA10:AA15">
    <cfRule type="cellIs" dxfId="1933" priority="208" operator="equal">
      <formula>"Catastrófico"</formula>
    </cfRule>
    <cfRule type="cellIs" dxfId="1932" priority="209" operator="equal">
      <formula>"Mayor"</formula>
    </cfRule>
    <cfRule type="cellIs" dxfId="1931" priority="210" operator="equal">
      <formula>"Moderado"</formula>
    </cfRule>
    <cfRule type="cellIs" dxfId="1930" priority="211" operator="equal">
      <formula>"Menor"</formula>
    </cfRule>
    <cfRule type="cellIs" dxfId="1929" priority="212" operator="equal">
      <formula>"Leve"</formula>
    </cfRule>
  </conditionalFormatting>
  <conditionalFormatting sqref="AC10:AC15">
    <cfRule type="cellIs" dxfId="1928" priority="204" operator="equal">
      <formula>"Extremo"</formula>
    </cfRule>
    <cfRule type="cellIs" dxfId="1927" priority="205" operator="equal">
      <formula>"Alto"</formula>
    </cfRule>
    <cfRule type="cellIs" dxfId="1926" priority="206" operator="equal">
      <formula>"Moderado"</formula>
    </cfRule>
    <cfRule type="cellIs" dxfId="1925" priority="207" operator="equal">
      <formula>"Bajo"</formula>
    </cfRule>
  </conditionalFormatting>
  <conditionalFormatting sqref="H58">
    <cfRule type="cellIs" dxfId="1924" priority="43" operator="equal">
      <formula>"Muy Alta"</formula>
    </cfRule>
    <cfRule type="cellIs" dxfId="1923" priority="44" operator="equal">
      <formula>"Alta"</formula>
    </cfRule>
    <cfRule type="cellIs" dxfId="1922" priority="45" operator="equal">
      <formula>"Media"</formula>
    </cfRule>
    <cfRule type="cellIs" dxfId="1921" priority="46" operator="equal">
      <formula>"Baja"</formula>
    </cfRule>
    <cfRule type="cellIs" dxfId="1920" priority="47" operator="equal">
      <formula>"Muy Baja"</formula>
    </cfRule>
  </conditionalFormatting>
  <conditionalFormatting sqref="N16">
    <cfRule type="cellIs" dxfId="1919" priority="200" operator="equal">
      <formula>"Extremo"</formula>
    </cfRule>
    <cfRule type="cellIs" dxfId="1918" priority="201" operator="equal">
      <formula>"Alto"</formula>
    </cfRule>
    <cfRule type="cellIs" dxfId="1917" priority="202" operator="equal">
      <formula>"Moderado"</formula>
    </cfRule>
    <cfRule type="cellIs" dxfId="1916" priority="203" operator="equal">
      <formula>"Bajo"</formula>
    </cfRule>
  </conditionalFormatting>
  <conditionalFormatting sqref="Y16:Y21">
    <cfRule type="cellIs" dxfId="1915" priority="195" operator="equal">
      <formula>"Muy Alta"</formula>
    </cfRule>
    <cfRule type="cellIs" dxfId="1914" priority="196" operator="equal">
      <formula>"Alta"</formula>
    </cfRule>
    <cfRule type="cellIs" dxfId="1913" priority="197" operator="equal">
      <formula>"Media"</formula>
    </cfRule>
    <cfRule type="cellIs" dxfId="1912" priority="198" operator="equal">
      <formula>"Baja"</formula>
    </cfRule>
    <cfRule type="cellIs" dxfId="1911" priority="199" operator="equal">
      <formula>"Muy Baja"</formula>
    </cfRule>
  </conditionalFormatting>
  <conditionalFormatting sqref="AA16:AA21">
    <cfRule type="cellIs" dxfId="1910" priority="190" operator="equal">
      <formula>"Catastrófico"</formula>
    </cfRule>
    <cfRule type="cellIs" dxfId="1909" priority="191" operator="equal">
      <formula>"Mayor"</formula>
    </cfRule>
    <cfRule type="cellIs" dxfId="1908" priority="192" operator="equal">
      <formula>"Moderado"</formula>
    </cfRule>
    <cfRule type="cellIs" dxfId="1907" priority="193" operator="equal">
      <formula>"Menor"</formula>
    </cfRule>
    <cfRule type="cellIs" dxfId="1906" priority="194" operator="equal">
      <formula>"Leve"</formula>
    </cfRule>
  </conditionalFormatting>
  <conditionalFormatting sqref="AC16:AC21">
    <cfRule type="cellIs" dxfId="1905" priority="186" operator="equal">
      <formula>"Extremo"</formula>
    </cfRule>
    <cfRule type="cellIs" dxfId="1904" priority="187" operator="equal">
      <formula>"Alto"</formula>
    </cfRule>
    <cfRule type="cellIs" dxfId="1903" priority="188" operator="equal">
      <formula>"Moderado"</formula>
    </cfRule>
    <cfRule type="cellIs" dxfId="1902" priority="189" operator="equal">
      <formula>"Bajo"</formula>
    </cfRule>
  </conditionalFormatting>
  <conditionalFormatting sqref="H22">
    <cfRule type="cellIs" dxfId="1901" priority="181" operator="equal">
      <formula>"Muy Alta"</formula>
    </cfRule>
    <cfRule type="cellIs" dxfId="1900" priority="182" operator="equal">
      <formula>"Alta"</formula>
    </cfRule>
    <cfRule type="cellIs" dxfId="1899" priority="183" operator="equal">
      <formula>"Media"</formula>
    </cfRule>
    <cfRule type="cellIs" dxfId="1898" priority="184" operator="equal">
      <formula>"Baja"</formula>
    </cfRule>
    <cfRule type="cellIs" dxfId="1897" priority="185" operator="equal">
      <formula>"Muy Baja"</formula>
    </cfRule>
  </conditionalFormatting>
  <conditionalFormatting sqref="N22">
    <cfRule type="cellIs" dxfId="1896" priority="177" operator="equal">
      <formula>"Extremo"</formula>
    </cfRule>
    <cfRule type="cellIs" dxfId="1895" priority="178" operator="equal">
      <formula>"Alto"</formula>
    </cfRule>
    <cfRule type="cellIs" dxfId="1894" priority="179" operator="equal">
      <formula>"Moderado"</formula>
    </cfRule>
    <cfRule type="cellIs" dxfId="1893" priority="180" operator="equal">
      <formula>"Bajo"</formula>
    </cfRule>
  </conditionalFormatting>
  <conditionalFormatting sqref="Y22:Y27">
    <cfRule type="cellIs" dxfId="1892" priority="172" operator="equal">
      <formula>"Muy Alta"</formula>
    </cfRule>
    <cfRule type="cellIs" dxfId="1891" priority="173" operator="equal">
      <formula>"Alta"</formula>
    </cfRule>
    <cfRule type="cellIs" dxfId="1890" priority="174" operator="equal">
      <formula>"Media"</formula>
    </cfRule>
    <cfRule type="cellIs" dxfId="1889" priority="175" operator="equal">
      <formula>"Baja"</formula>
    </cfRule>
    <cfRule type="cellIs" dxfId="1888" priority="176" operator="equal">
      <formula>"Muy Baja"</formula>
    </cfRule>
  </conditionalFormatting>
  <conditionalFormatting sqref="AA22:AA27">
    <cfRule type="cellIs" dxfId="1887" priority="167" operator="equal">
      <formula>"Catastrófico"</formula>
    </cfRule>
    <cfRule type="cellIs" dxfId="1886" priority="168" operator="equal">
      <formula>"Mayor"</formula>
    </cfRule>
    <cfRule type="cellIs" dxfId="1885" priority="169" operator="equal">
      <formula>"Moderado"</formula>
    </cfRule>
    <cfRule type="cellIs" dxfId="1884" priority="170" operator="equal">
      <formula>"Menor"</formula>
    </cfRule>
    <cfRule type="cellIs" dxfId="1883" priority="171" operator="equal">
      <formula>"Leve"</formula>
    </cfRule>
  </conditionalFormatting>
  <conditionalFormatting sqref="AC22:AC27">
    <cfRule type="cellIs" dxfId="1882" priority="163" operator="equal">
      <formula>"Extremo"</formula>
    </cfRule>
    <cfRule type="cellIs" dxfId="1881" priority="164" operator="equal">
      <formula>"Alto"</formula>
    </cfRule>
    <cfRule type="cellIs" dxfId="1880" priority="165" operator="equal">
      <formula>"Moderado"</formula>
    </cfRule>
    <cfRule type="cellIs" dxfId="1879" priority="166" operator="equal">
      <formula>"Bajo"</formula>
    </cfRule>
  </conditionalFormatting>
  <conditionalFormatting sqref="H28">
    <cfRule type="cellIs" dxfId="1878" priority="158" operator="equal">
      <formula>"Muy Alta"</formula>
    </cfRule>
    <cfRule type="cellIs" dxfId="1877" priority="159" operator="equal">
      <formula>"Alta"</formula>
    </cfRule>
    <cfRule type="cellIs" dxfId="1876" priority="160" operator="equal">
      <formula>"Media"</formula>
    </cfRule>
    <cfRule type="cellIs" dxfId="1875" priority="161" operator="equal">
      <formula>"Baja"</formula>
    </cfRule>
    <cfRule type="cellIs" dxfId="1874" priority="162" operator="equal">
      <formula>"Muy Baja"</formula>
    </cfRule>
  </conditionalFormatting>
  <conditionalFormatting sqref="N28">
    <cfRule type="cellIs" dxfId="1873" priority="154" operator="equal">
      <formula>"Extremo"</formula>
    </cfRule>
    <cfRule type="cellIs" dxfId="1872" priority="155" operator="equal">
      <formula>"Alto"</formula>
    </cfRule>
    <cfRule type="cellIs" dxfId="1871" priority="156" operator="equal">
      <formula>"Moderado"</formula>
    </cfRule>
    <cfRule type="cellIs" dxfId="1870" priority="157" operator="equal">
      <formula>"Bajo"</formula>
    </cfRule>
  </conditionalFormatting>
  <conditionalFormatting sqref="Y28:Y33">
    <cfRule type="cellIs" dxfId="1869" priority="149" operator="equal">
      <formula>"Muy Alta"</formula>
    </cfRule>
    <cfRule type="cellIs" dxfId="1868" priority="150" operator="equal">
      <formula>"Alta"</formula>
    </cfRule>
    <cfRule type="cellIs" dxfId="1867" priority="151" operator="equal">
      <formula>"Media"</formula>
    </cfRule>
    <cfRule type="cellIs" dxfId="1866" priority="152" operator="equal">
      <formula>"Baja"</formula>
    </cfRule>
    <cfRule type="cellIs" dxfId="1865" priority="153" operator="equal">
      <formula>"Muy Baja"</formula>
    </cfRule>
  </conditionalFormatting>
  <conditionalFormatting sqref="AA28:AA33">
    <cfRule type="cellIs" dxfId="1864" priority="144" operator="equal">
      <formula>"Catastrófico"</formula>
    </cfRule>
    <cfRule type="cellIs" dxfId="1863" priority="145" operator="equal">
      <formula>"Mayor"</formula>
    </cfRule>
    <cfRule type="cellIs" dxfId="1862" priority="146" operator="equal">
      <formula>"Moderado"</formula>
    </cfRule>
    <cfRule type="cellIs" dxfId="1861" priority="147" operator="equal">
      <formula>"Menor"</formula>
    </cfRule>
    <cfRule type="cellIs" dxfId="1860" priority="148" operator="equal">
      <formula>"Leve"</formula>
    </cfRule>
  </conditionalFormatting>
  <conditionalFormatting sqref="AC28:AC33">
    <cfRule type="cellIs" dxfId="1859" priority="140" operator="equal">
      <formula>"Extremo"</formula>
    </cfRule>
    <cfRule type="cellIs" dxfId="1858" priority="141" operator="equal">
      <formula>"Alto"</formula>
    </cfRule>
    <cfRule type="cellIs" dxfId="1857" priority="142" operator="equal">
      <formula>"Moderado"</formula>
    </cfRule>
    <cfRule type="cellIs" dxfId="1856" priority="143" operator="equal">
      <formula>"Bajo"</formula>
    </cfRule>
  </conditionalFormatting>
  <conditionalFormatting sqref="H34">
    <cfRule type="cellIs" dxfId="1855" priority="135" operator="equal">
      <formula>"Muy Alta"</formula>
    </cfRule>
    <cfRule type="cellIs" dxfId="1854" priority="136" operator="equal">
      <formula>"Alta"</formula>
    </cfRule>
    <cfRule type="cellIs" dxfId="1853" priority="137" operator="equal">
      <formula>"Media"</formula>
    </cfRule>
    <cfRule type="cellIs" dxfId="1852" priority="138" operator="equal">
      <formula>"Baja"</formula>
    </cfRule>
    <cfRule type="cellIs" dxfId="1851" priority="139" operator="equal">
      <formula>"Muy Baja"</formula>
    </cfRule>
  </conditionalFormatting>
  <conditionalFormatting sqref="N34">
    <cfRule type="cellIs" dxfId="1850" priority="131" operator="equal">
      <formula>"Extremo"</formula>
    </cfRule>
    <cfRule type="cellIs" dxfId="1849" priority="132" operator="equal">
      <formula>"Alto"</formula>
    </cfRule>
    <cfRule type="cellIs" dxfId="1848" priority="133" operator="equal">
      <formula>"Moderado"</formula>
    </cfRule>
    <cfRule type="cellIs" dxfId="1847" priority="134" operator="equal">
      <formula>"Bajo"</formula>
    </cfRule>
  </conditionalFormatting>
  <conditionalFormatting sqref="Y34:Y39">
    <cfRule type="cellIs" dxfId="1846" priority="126" operator="equal">
      <formula>"Muy Alta"</formula>
    </cfRule>
    <cfRule type="cellIs" dxfId="1845" priority="127" operator="equal">
      <formula>"Alta"</formula>
    </cfRule>
    <cfRule type="cellIs" dxfId="1844" priority="128" operator="equal">
      <formula>"Media"</formula>
    </cfRule>
    <cfRule type="cellIs" dxfId="1843" priority="129" operator="equal">
      <formula>"Baja"</formula>
    </cfRule>
    <cfRule type="cellIs" dxfId="1842" priority="130" operator="equal">
      <formula>"Muy Baja"</formula>
    </cfRule>
  </conditionalFormatting>
  <conditionalFormatting sqref="AA34:AA39">
    <cfRule type="cellIs" dxfId="1841" priority="121" operator="equal">
      <formula>"Catastrófico"</formula>
    </cfRule>
    <cfRule type="cellIs" dxfId="1840" priority="122" operator="equal">
      <formula>"Mayor"</formula>
    </cfRule>
    <cfRule type="cellIs" dxfId="1839" priority="123" operator="equal">
      <formula>"Moderado"</formula>
    </cfRule>
    <cfRule type="cellIs" dxfId="1838" priority="124" operator="equal">
      <formula>"Menor"</formula>
    </cfRule>
    <cfRule type="cellIs" dxfId="1837" priority="125" operator="equal">
      <formula>"Leve"</formula>
    </cfRule>
  </conditionalFormatting>
  <conditionalFormatting sqref="AC34:AC39">
    <cfRule type="cellIs" dxfId="1836" priority="117" operator="equal">
      <formula>"Extremo"</formula>
    </cfRule>
    <cfRule type="cellIs" dxfId="1835" priority="118" operator="equal">
      <formula>"Alto"</formula>
    </cfRule>
    <cfRule type="cellIs" dxfId="1834" priority="119" operator="equal">
      <formula>"Moderado"</formula>
    </cfRule>
    <cfRule type="cellIs" dxfId="1833" priority="120" operator="equal">
      <formula>"Bajo"</formula>
    </cfRule>
  </conditionalFormatting>
  <conditionalFormatting sqref="H40">
    <cfRule type="cellIs" dxfId="1832" priority="112" operator="equal">
      <formula>"Muy Alta"</formula>
    </cfRule>
    <cfRule type="cellIs" dxfId="1831" priority="113" operator="equal">
      <formula>"Alta"</formula>
    </cfRule>
    <cfRule type="cellIs" dxfId="1830" priority="114" operator="equal">
      <formula>"Media"</formula>
    </cfRule>
    <cfRule type="cellIs" dxfId="1829" priority="115" operator="equal">
      <formula>"Baja"</formula>
    </cfRule>
    <cfRule type="cellIs" dxfId="1828" priority="116" operator="equal">
      <formula>"Muy Baja"</formula>
    </cfRule>
  </conditionalFormatting>
  <conditionalFormatting sqref="N40">
    <cfRule type="cellIs" dxfId="1827" priority="108" operator="equal">
      <formula>"Extremo"</formula>
    </cfRule>
    <cfRule type="cellIs" dxfId="1826" priority="109" operator="equal">
      <formula>"Alto"</formula>
    </cfRule>
    <cfRule type="cellIs" dxfId="1825" priority="110" operator="equal">
      <formula>"Moderado"</formula>
    </cfRule>
    <cfRule type="cellIs" dxfId="1824" priority="111" operator="equal">
      <formula>"Bajo"</formula>
    </cfRule>
  </conditionalFormatting>
  <conditionalFormatting sqref="Y40:Y45">
    <cfRule type="cellIs" dxfId="1823" priority="103" operator="equal">
      <formula>"Muy Alta"</formula>
    </cfRule>
    <cfRule type="cellIs" dxfId="1822" priority="104" operator="equal">
      <formula>"Alta"</formula>
    </cfRule>
    <cfRule type="cellIs" dxfId="1821" priority="105" operator="equal">
      <formula>"Media"</formula>
    </cfRule>
    <cfRule type="cellIs" dxfId="1820" priority="106" operator="equal">
      <formula>"Baja"</formula>
    </cfRule>
    <cfRule type="cellIs" dxfId="1819" priority="107" operator="equal">
      <formula>"Muy Baja"</formula>
    </cfRule>
  </conditionalFormatting>
  <conditionalFormatting sqref="AA40:AA45">
    <cfRule type="cellIs" dxfId="1818" priority="98" operator="equal">
      <formula>"Catastrófico"</formula>
    </cfRule>
    <cfRule type="cellIs" dxfId="1817" priority="99" operator="equal">
      <formula>"Mayor"</formula>
    </cfRule>
    <cfRule type="cellIs" dxfId="1816" priority="100" operator="equal">
      <formula>"Moderado"</formula>
    </cfRule>
    <cfRule type="cellIs" dxfId="1815" priority="101" operator="equal">
      <formula>"Menor"</formula>
    </cfRule>
    <cfRule type="cellIs" dxfId="1814" priority="102" operator="equal">
      <formula>"Leve"</formula>
    </cfRule>
  </conditionalFormatting>
  <conditionalFormatting sqref="AC40:AC45">
    <cfRule type="cellIs" dxfId="1813" priority="94" operator="equal">
      <formula>"Extremo"</formula>
    </cfRule>
    <cfRule type="cellIs" dxfId="1812" priority="95" operator="equal">
      <formula>"Alto"</formula>
    </cfRule>
    <cfRule type="cellIs" dxfId="1811" priority="96" operator="equal">
      <formula>"Moderado"</formula>
    </cfRule>
    <cfRule type="cellIs" dxfId="1810" priority="97" operator="equal">
      <formula>"Bajo"</formula>
    </cfRule>
  </conditionalFormatting>
  <conditionalFormatting sqref="H46">
    <cfRule type="cellIs" dxfId="1809" priority="89" operator="equal">
      <formula>"Muy Alta"</formula>
    </cfRule>
    <cfRule type="cellIs" dxfId="1808" priority="90" operator="equal">
      <formula>"Alta"</formula>
    </cfRule>
    <cfRule type="cellIs" dxfId="1807" priority="91" operator="equal">
      <formula>"Media"</formula>
    </cfRule>
    <cfRule type="cellIs" dxfId="1806" priority="92" operator="equal">
      <formula>"Baja"</formula>
    </cfRule>
    <cfRule type="cellIs" dxfId="1805" priority="93" operator="equal">
      <formula>"Muy Baja"</formula>
    </cfRule>
  </conditionalFormatting>
  <conditionalFormatting sqref="N46">
    <cfRule type="cellIs" dxfId="1804" priority="85" operator="equal">
      <formula>"Extremo"</formula>
    </cfRule>
    <cfRule type="cellIs" dxfId="1803" priority="86" operator="equal">
      <formula>"Alto"</formula>
    </cfRule>
    <cfRule type="cellIs" dxfId="1802" priority="87" operator="equal">
      <formula>"Moderado"</formula>
    </cfRule>
    <cfRule type="cellIs" dxfId="1801" priority="88" operator="equal">
      <formula>"Bajo"</formula>
    </cfRule>
  </conditionalFormatting>
  <conditionalFormatting sqref="Y46:Y51">
    <cfRule type="cellIs" dxfId="1800" priority="80" operator="equal">
      <formula>"Muy Alta"</formula>
    </cfRule>
    <cfRule type="cellIs" dxfId="1799" priority="81" operator="equal">
      <formula>"Alta"</formula>
    </cfRule>
    <cfRule type="cellIs" dxfId="1798" priority="82" operator="equal">
      <formula>"Media"</formula>
    </cfRule>
    <cfRule type="cellIs" dxfId="1797" priority="83" operator="equal">
      <formula>"Baja"</formula>
    </cfRule>
    <cfRule type="cellIs" dxfId="1796" priority="84" operator="equal">
      <formula>"Muy Baja"</formula>
    </cfRule>
  </conditionalFormatting>
  <conditionalFormatting sqref="AA46:AA51">
    <cfRule type="cellIs" dxfId="1795" priority="75" operator="equal">
      <formula>"Catastrófico"</formula>
    </cfRule>
    <cfRule type="cellIs" dxfId="1794" priority="76" operator="equal">
      <formula>"Mayor"</formula>
    </cfRule>
    <cfRule type="cellIs" dxfId="1793" priority="77" operator="equal">
      <formula>"Moderado"</formula>
    </cfRule>
    <cfRule type="cellIs" dxfId="1792" priority="78" operator="equal">
      <formula>"Menor"</formula>
    </cfRule>
    <cfRule type="cellIs" dxfId="1791" priority="79" operator="equal">
      <formula>"Leve"</formula>
    </cfRule>
  </conditionalFormatting>
  <conditionalFormatting sqref="AC46:AC51">
    <cfRule type="cellIs" dxfId="1790" priority="71" operator="equal">
      <formula>"Extremo"</formula>
    </cfRule>
    <cfRule type="cellIs" dxfId="1789" priority="72" operator="equal">
      <formula>"Alto"</formula>
    </cfRule>
    <cfRule type="cellIs" dxfId="1788" priority="73" operator="equal">
      <formula>"Moderado"</formula>
    </cfRule>
    <cfRule type="cellIs" dxfId="1787" priority="74" operator="equal">
      <formula>"Bajo"</formula>
    </cfRule>
  </conditionalFormatting>
  <conditionalFormatting sqref="H52">
    <cfRule type="cellIs" dxfId="1786" priority="66" operator="equal">
      <formula>"Muy Alta"</formula>
    </cfRule>
    <cfRule type="cellIs" dxfId="1785" priority="67" operator="equal">
      <formula>"Alta"</formula>
    </cfRule>
    <cfRule type="cellIs" dxfId="1784" priority="68" operator="equal">
      <formula>"Media"</formula>
    </cfRule>
    <cfRule type="cellIs" dxfId="1783" priority="69" operator="equal">
      <formula>"Baja"</formula>
    </cfRule>
    <cfRule type="cellIs" dxfId="1782" priority="70" operator="equal">
      <formula>"Muy Baja"</formula>
    </cfRule>
  </conditionalFormatting>
  <conditionalFormatting sqref="N52">
    <cfRule type="cellIs" dxfId="1781" priority="62" operator="equal">
      <formula>"Extremo"</formula>
    </cfRule>
    <cfRule type="cellIs" dxfId="1780" priority="63" operator="equal">
      <formula>"Alto"</formula>
    </cfRule>
    <cfRule type="cellIs" dxfId="1779" priority="64" operator="equal">
      <formula>"Moderado"</formula>
    </cfRule>
    <cfRule type="cellIs" dxfId="1778" priority="65" operator="equal">
      <formula>"Bajo"</formula>
    </cfRule>
  </conditionalFormatting>
  <conditionalFormatting sqref="Y52:Y57">
    <cfRule type="cellIs" dxfId="1777" priority="57" operator="equal">
      <formula>"Muy Alta"</formula>
    </cfRule>
    <cfRule type="cellIs" dxfId="1776" priority="58" operator="equal">
      <formula>"Alta"</formula>
    </cfRule>
    <cfRule type="cellIs" dxfId="1775" priority="59" operator="equal">
      <formula>"Media"</formula>
    </cfRule>
    <cfRule type="cellIs" dxfId="1774" priority="60" operator="equal">
      <formula>"Baja"</formula>
    </cfRule>
    <cfRule type="cellIs" dxfId="1773" priority="61" operator="equal">
      <formula>"Muy Baja"</formula>
    </cfRule>
  </conditionalFormatting>
  <conditionalFormatting sqref="AA52:AA57">
    <cfRule type="cellIs" dxfId="1772" priority="52" operator="equal">
      <formula>"Catastrófico"</formula>
    </cfRule>
    <cfRule type="cellIs" dxfId="1771" priority="53" operator="equal">
      <formula>"Mayor"</formula>
    </cfRule>
    <cfRule type="cellIs" dxfId="1770" priority="54" operator="equal">
      <formula>"Moderado"</formula>
    </cfRule>
    <cfRule type="cellIs" dxfId="1769" priority="55" operator="equal">
      <formula>"Menor"</formula>
    </cfRule>
    <cfRule type="cellIs" dxfId="1768" priority="56" operator="equal">
      <formula>"Leve"</formula>
    </cfRule>
  </conditionalFormatting>
  <conditionalFormatting sqref="AC52:AC57">
    <cfRule type="cellIs" dxfId="1767" priority="48" operator="equal">
      <formula>"Extremo"</formula>
    </cfRule>
    <cfRule type="cellIs" dxfId="1766" priority="49" operator="equal">
      <formula>"Alto"</formula>
    </cfRule>
    <cfRule type="cellIs" dxfId="1765" priority="50" operator="equal">
      <formula>"Moderado"</formula>
    </cfRule>
    <cfRule type="cellIs" dxfId="1764" priority="51" operator="equal">
      <formula>"Bajo"</formula>
    </cfRule>
  </conditionalFormatting>
  <conditionalFormatting sqref="N58">
    <cfRule type="cellIs" dxfId="1763" priority="39" operator="equal">
      <formula>"Extremo"</formula>
    </cfRule>
    <cfRule type="cellIs" dxfId="1762" priority="40" operator="equal">
      <formula>"Alto"</formula>
    </cfRule>
    <cfRule type="cellIs" dxfId="1761" priority="41" operator="equal">
      <formula>"Moderado"</formula>
    </cfRule>
    <cfRule type="cellIs" dxfId="1760" priority="42" operator="equal">
      <formula>"Bajo"</formula>
    </cfRule>
  </conditionalFormatting>
  <conditionalFormatting sqref="Y58:Y63">
    <cfRule type="cellIs" dxfId="1759" priority="34" operator="equal">
      <formula>"Muy Alta"</formula>
    </cfRule>
    <cfRule type="cellIs" dxfId="1758" priority="35" operator="equal">
      <formula>"Alta"</formula>
    </cfRule>
    <cfRule type="cellIs" dxfId="1757" priority="36" operator="equal">
      <formula>"Media"</formula>
    </cfRule>
    <cfRule type="cellIs" dxfId="1756" priority="37" operator="equal">
      <formula>"Baja"</formula>
    </cfRule>
    <cfRule type="cellIs" dxfId="1755" priority="38" operator="equal">
      <formula>"Muy Baja"</formula>
    </cfRule>
  </conditionalFormatting>
  <conditionalFormatting sqref="AA58:AA63">
    <cfRule type="cellIs" dxfId="1754" priority="29" operator="equal">
      <formula>"Catastrófico"</formula>
    </cfRule>
    <cfRule type="cellIs" dxfId="1753" priority="30" operator="equal">
      <formula>"Mayor"</formula>
    </cfRule>
    <cfRule type="cellIs" dxfId="1752" priority="31" operator="equal">
      <formula>"Moderado"</formula>
    </cfRule>
    <cfRule type="cellIs" dxfId="1751" priority="32" operator="equal">
      <formula>"Menor"</formula>
    </cfRule>
    <cfRule type="cellIs" dxfId="1750" priority="33" operator="equal">
      <formula>"Leve"</formula>
    </cfRule>
  </conditionalFormatting>
  <conditionalFormatting sqref="AC58:AC63">
    <cfRule type="cellIs" dxfId="1749" priority="25" operator="equal">
      <formula>"Extremo"</formula>
    </cfRule>
    <cfRule type="cellIs" dxfId="1748" priority="26" operator="equal">
      <formula>"Alto"</formula>
    </cfRule>
    <cfRule type="cellIs" dxfId="1747" priority="27" operator="equal">
      <formula>"Moderado"</formula>
    </cfRule>
    <cfRule type="cellIs" dxfId="1746" priority="28" operator="equal">
      <formula>"Bajo"</formula>
    </cfRule>
  </conditionalFormatting>
  <conditionalFormatting sqref="H64">
    <cfRule type="cellIs" dxfId="1745" priority="20" operator="equal">
      <formula>"Muy Alta"</formula>
    </cfRule>
    <cfRule type="cellIs" dxfId="1744" priority="21" operator="equal">
      <formula>"Alta"</formula>
    </cfRule>
    <cfRule type="cellIs" dxfId="1743" priority="22" operator="equal">
      <formula>"Media"</formula>
    </cfRule>
    <cfRule type="cellIs" dxfId="1742" priority="23" operator="equal">
      <formula>"Baja"</formula>
    </cfRule>
    <cfRule type="cellIs" dxfId="1741" priority="24" operator="equal">
      <formula>"Muy Baja"</formula>
    </cfRule>
  </conditionalFormatting>
  <conditionalFormatting sqref="N64">
    <cfRule type="cellIs" dxfId="1740" priority="16" operator="equal">
      <formula>"Extremo"</formula>
    </cfRule>
    <cfRule type="cellIs" dxfId="1739" priority="17" operator="equal">
      <formula>"Alto"</formula>
    </cfRule>
    <cfRule type="cellIs" dxfId="1738" priority="18" operator="equal">
      <formula>"Moderado"</formula>
    </cfRule>
    <cfRule type="cellIs" dxfId="1737" priority="19" operator="equal">
      <formula>"Bajo"</formula>
    </cfRule>
  </conditionalFormatting>
  <conditionalFormatting sqref="Y64:Y69">
    <cfRule type="cellIs" dxfId="1736" priority="11" operator="equal">
      <formula>"Muy Alta"</formula>
    </cfRule>
    <cfRule type="cellIs" dxfId="1735" priority="12" operator="equal">
      <formula>"Alta"</formula>
    </cfRule>
    <cfRule type="cellIs" dxfId="1734" priority="13" operator="equal">
      <formula>"Media"</formula>
    </cfRule>
    <cfRule type="cellIs" dxfId="1733" priority="14" operator="equal">
      <formula>"Baja"</formula>
    </cfRule>
    <cfRule type="cellIs" dxfId="1732" priority="15" operator="equal">
      <formula>"Muy Baja"</formula>
    </cfRule>
  </conditionalFormatting>
  <conditionalFormatting sqref="AA64:AA69">
    <cfRule type="cellIs" dxfId="1731" priority="6" operator="equal">
      <formula>"Catastrófico"</formula>
    </cfRule>
    <cfRule type="cellIs" dxfId="1730" priority="7" operator="equal">
      <formula>"Mayor"</formula>
    </cfRule>
    <cfRule type="cellIs" dxfId="1729" priority="8" operator="equal">
      <formula>"Moderado"</formula>
    </cfRule>
    <cfRule type="cellIs" dxfId="1728" priority="9" operator="equal">
      <formula>"Menor"</formula>
    </cfRule>
    <cfRule type="cellIs" dxfId="1727" priority="10" operator="equal">
      <formula>"Leve"</formula>
    </cfRule>
  </conditionalFormatting>
  <conditionalFormatting sqref="AC64:AC69">
    <cfRule type="cellIs" dxfId="1726" priority="2" operator="equal">
      <formula>"Extremo"</formula>
    </cfRule>
    <cfRule type="cellIs" dxfId="1725" priority="3" operator="equal">
      <formula>"Alto"</formula>
    </cfRule>
    <cfRule type="cellIs" dxfId="1724" priority="4" operator="equal">
      <formula>"Moderado"</formula>
    </cfRule>
    <cfRule type="cellIs" dxfId="1723" priority="5" operator="equal">
      <formula>"Bajo"</formula>
    </cfRule>
  </conditionalFormatting>
  <conditionalFormatting sqref="K10:K69">
    <cfRule type="containsText" dxfId="1722" priority="1" operator="containsText" text="❌">
      <formula>NOT(ISERROR(SEARCH("❌",K10)))</formula>
    </cfRule>
  </conditionalFormatting>
  <pageMargins left="0.70866141732283472" right="0.70866141732283472" top="0.9055118110236221" bottom="0.94488188976377963" header="0.31496062992125984" footer="0.31496062992125984"/>
  <pageSetup paperSize="5" scale="19" fitToHeight="0" orientation="landscape" r:id="rId1"/>
  <headerFooter>
    <oddHeader>&amp;L&amp;G&amp;C&amp;"Montserrat,Negrita"&amp;14&amp;K0070C0
MATRIZ RIESGOS DE GESTIÓN 2023&amp;R&amp;G</oddHeader>
    <oddFooter>&amp;L&amp;"Montserrat,Normal"
Dirección: Calle 24A No. 59-42 Torre 4 Piso 3 
Centro Empresarial Sarmiento Angulo
Conmutador: (+601) 307 8038
Línea gratuita: 01 8000 119703&amp;C&amp;P de &amp;N
FOR-SIG-121-024
02/08/2023 Versión: 03
&amp;G&amp;R&amp;G</oddFooter>
  </headerFooter>
  <rowBreaks count="1" manualBreakCount="1">
    <brk id="15" max="35" man="1"/>
  </rowBreaks>
  <legacyDrawingHF r:id="rId2"/>
  <extLst>
    <ext xmlns:x14="http://schemas.microsoft.com/office/spreadsheetml/2009/9/main" uri="{CCE6A557-97BC-4b89-ADB6-D9C93CAAB3DF}">
      <x14:dataValidations xmlns:xm="http://schemas.microsoft.com/office/excel/2006/main" count="8">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Tratamiento'!#REF!),ISBLANK(AD10),ISTEXT(AD10))</xm:f>
          </x14:formula1>
          <xm:sqref>AG10:AG15 AG17:AG69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Tratamiento'!#REF!),ISBLANK(AD10),ISTEXT(AD10))</xm:f>
          </x14:formula1>
          <xm:sqref>AH26:AH69 AH10:AH23</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Tratamiento'!#REF!,AD10='https://supervigilanciagovco-my.sharepoint.com/personal/krivera_supervigilancia_gov_co/Documents/Documentos - copia/2023/PLAN DE RIESGOS/RIESGOS DE GESTION 2023/[MATRIZ RIESGOS DE GESTION  DIRECCIONAMIENTO ESTRATÉGICO2023.xlsx]Opciones Tratamiento'!#REF!),ISBLANK(AD10),ISTEXT(AD10))</xm:f>
          </x14:formula1>
          <xm:sqref>AE10:AE17 AE19:AE69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DIRECCIONAMIENTO ESTRATÉGICO2023.xlsx]Tabla Impacto'!#REF!</xm:f>
          </x14:formula1>
          <xm:sqref>J10:J69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DIRECCIONAMIENTO ESTRATÉGICO2023.xlsx]Opciones Tratamiento'!#REF!</xm:f>
          </x14:formula1>
          <xm:sqref>AD10:AD69 AJ10:AJ11 AJ13:AJ14 AJ16:AJ17 AJ19:AJ20 AJ22:AJ23 AJ25:AJ26 AJ28:AJ29 AJ31:AJ32 AJ34:AJ35 AJ37:AJ38 AJ40:AJ41 AJ43:AJ44 AJ46:AJ47 AJ49:AJ50 AJ52:AJ53 AJ55:AJ56 AJ58:AJ59 AJ61:AJ62 AJ64:AJ65 AJ67:AJ68 F10:F69 B10:B69</xm:sqref>
        </x14:dataValidation>
        <x14:dataValidation type="list" allowBlank="1" showInputMessage="1" showErrorMessage="1">
          <x14:formula1>
            <xm:f>'https://supervigilanciagovco-my.sharepoint.com/personal/krivera_supervigilancia_gov_co/Documents/Documentos - copia/2023/PLAN DE RIESGOS/RIESGOS DE GESTION 2023/[MATRIZ RIESGOS DE GESTION  DIRECCIONAMIENTO ESTRATÉGICO2023.xlsx]Tabla Valoración controles'!#REF!</xm:f>
          </x14:formula1>
          <xm:sqref>R10:S69 U10:W69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SIG</vt:lpstr>
      <vt:lpstr>SIG.</vt:lpstr>
      <vt:lpstr>SERVICIO</vt:lpstr>
      <vt:lpstr>JURIDICA</vt:lpstr>
      <vt:lpstr>FINANCIERA</vt:lpstr>
      <vt:lpstr>DISCIPLINARIOS</vt:lpstr>
      <vt:lpstr>CONTRACTUAL</vt:lpstr>
      <vt:lpstr>ALIANZA</vt:lpstr>
      <vt:lpstr>DIRECCIONAMIENTO</vt:lpstr>
      <vt:lpstr>CONTROL</vt:lpstr>
      <vt:lpstr>DOCUMENTAL</vt:lpstr>
      <vt:lpstr>OPERACION</vt:lpstr>
      <vt:lpstr>SISTEMAS</vt:lpstr>
      <vt:lpstr>COMUNICACIONES</vt:lpstr>
      <vt:lpstr>ADMINISTRATIVA</vt:lpstr>
      <vt:lpstr>TALENTO HUMANO</vt:lpstr>
      <vt:lpstr>ADMINISTRATIVA!Área_de_impresión</vt:lpstr>
      <vt:lpstr>ALIANZA!Área_de_impresión</vt:lpstr>
      <vt:lpstr>COMUNICACIONES!Área_de_impresión</vt:lpstr>
      <vt:lpstr>CONTRACTUAL!Área_de_impresión</vt:lpstr>
      <vt:lpstr>CONTROL!Área_de_impresión</vt:lpstr>
      <vt:lpstr>DIRECCIONAMIENTO!Área_de_impresión</vt:lpstr>
      <vt:lpstr>DISCIPLINARIOS!Área_de_impresión</vt:lpstr>
      <vt:lpstr>DOCUMENTAL!Área_de_impresión</vt:lpstr>
      <vt:lpstr>FINANCIERA!Área_de_impresión</vt:lpstr>
      <vt:lpstr>JURIDICA!Área_de_impresión</vt:lpstr>
      <vt:lpstr>OPERACION!Área_de_impresión</vt:lpstr>
      <vt:lpstr>SERVICIO!Área_de_impresión</vt:lpstr>
      <vt:lpstr>SIG!Área_de_impresión</vt:lpstr>
      <vt:lpstr>SISTEMAS!Área_de_impresión</vt:lpstr>
      <vt:lpstr>'TALENTO HUMANO'!Área_de_impresión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 Tatiana Rivera Torres</dc:creator>
  <cp:keywords/>
  <dc:description/>
  <cp:lastModifiedBy>Karol Tatiana Rivera Torres</cp:lastModifiedBy>
  <cp:revision/>
  <dcterms:created xsi:type="dcterms:W3CDTF">2023-07-25T16:49:37Z</dcterms:created>
  <dcterms:modified xsi:type="dcterms:W3CDTF">2023-11-22T21:10:52Z</dcterms:modified>
  <cp:category/>
  <cp:contentStatus/>
</cp:coreProperties>
</file>